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9-138-02 - Bourací prá..." sheetId="2" r:id="rId2"/>
    <sheet name="2019-138-03 - Bourací prá..." sheetId="3" r:id="rId3"/>
    <sheet name="2019-138-04 - Bourací prá..." sheetId="4" r:id="rId4"/>
    <sheet name="2019-138-05 - Bourací prá..." sheetId="5" r:id="rId5"/>
    <sheet name="2019-138-06 - Bourací prá..." sheetId="6" r:id="rId6"/>
    <sheet name="2019-138-07 - Bourací prá..." sheetId="7" r:id="rId7"/>
    <sheet name="2019-138-08 - Bourací prá..." sheetId="8" r:id="rId8"/>
    <sheet name="2019-138-09 - Bourací prá..." sheetId="9" r:id="rId9"/>
    <sheet name="2019-138-10 - Bourací prá..." sheetId="10" r:id="rId10"/>
    <sheet name="2019-138-11 - Bourací prá..." sheetId="11" r:id="rId11"/>
    <sheet name="2019-138-12 - Bourací prá..." sheetId="12" r:id="rId12"/>
    <sheet name="2019-138-13 - Nové kce -1..." sheetId="13" r:id="rId13"/>
    <sheet name="2019-138-14 - Nové kce -1..." sheetId="14" r:id="rId14"/>
    <sheet name="2019-138-15 - Nové kce - ..." sheetId="15" r:id="rId15"/>
    <sheet name="2019-138-16 - Nové kce -1..." sheetId="16" r:id="rId16"/>
    <sheet name="2019-138-17 - Nové kce -1..." sheetId="17" r:id="rId17"/>
    <sheet name="2019-138-18 - Nové kce - ..." sheetId="18" r:id="rId18"/>
    <sheet name="2019-138-19 - Nové kce- 3..." sheetId="19" r:id="rId19"/>
    <sheet name="2019-138-20 - Nové kce- 3..." sheetId="20" r:id="rId20"/>
    <sheet name="2019-138-21 - Nové kce- 3..." sheetId="21" r:id="rId21"/>
    <sheet name="2019-138-22 - Nové kce - ..." sheetId="22" r:id="rId22"/>
    <sheet name="2019-138-23 - Nové kce - ..." sheetId="23" r:id="rId23"/>
    <sheet name="2019-138-24 - Nové kce - ..." sheetId="24" r:id="rId24"/>
    <sheet name="2019-138-25 - Nové kce - ..." sheetId="25" r:id="rId25"/>
    <sheet name="2019-138-26 - Nové kce - ..." sheetId="26" r:id="rId26"/>
    <sheet name="2019-138-27 - Nové kce - ..." sheetId="27" r:id="rId27"/>
    <sheet name="2019-138-28 - Nové kce - ..." sheetId="28" r:id="rId28"/>
    <sheet name="2019-138-29 - Nové kce - ..." sheetId="29" r:id="rId29"/>
    <sheet name="2019-138-30 - Nové kce - ..." sheetId="30" r:id="rId30"/>
    <sheet name="2019-138-31 - Nové kce - ..." sheetId="31" r:id="rId31"/>
    <sheet name="2019-138-32 - Klempířské kce" sheetId="32" r:id="rId32"/>
    <sheet name="2019-138-33 - Zámečnické kce" sheetId="33" r:id="rId33"/>
    <sheet name="2019-138-34 - Otvorové vý..." sheetId="34" r:id="rId34"/>
    <sheet name="2019-138-35 - Otvorové vý..." sheetId="35" r:id="rId35"/>
    <sheet name="2019-138-36 - PBŘ" sheetId="36" r:id="rId36"/>
    <sheet name="2019-138-37 - Lešení, sít..." sheetId="37" r:id="rId37"/>
    <sheet name="2019-138-38 - ZTI- voda, ..." sheetId="38" r:id="rId38"/>
    <sheet name="2019-138-39 - Silnoproudá..." sheetId="39" r:id="rId39"/>
    <sheet name="2019-138-40 - Slaboproudá..." sheetId="40" r:id="rId40"/>
    <sheet name="2019-138-41 - Bleskosvod ..." sheetId="41" r:id="rId41"/>
    <sheet name="2019-138-42 - Vytápění" sheetId="42" r:id="rId42"/>
    <sheet name="2019-138-43 - Vzduchotech..." sheetId="43" r:id="rId43"/>
    <sheet name="2019-138-44 - VRN- vedlej..." sheetId="44" r:id="rId44"/>
  </sheets>
  <definedNames>
    <definedName name="_xlnm.Print_Area" localSheetId="0">'Rekapitulace stavby'!$D$4:$AO$76,'Rekapitulace stavby'!$C$82:$AQ$138</definedName>
    <definedName name="_xlnm._FilterDatabase" localSheetId="1" hidden="1">'2019-138-02 - Bourací prá...'!$C$123:$K$174</definedName>
    <definedName name="_xlnm.Print_Area" localSheetId="1">'2019-138-02 - Bourací prá...'!$C$4:$J$76,'2019-138-02 - Bourací prá...'!$C$82:$J$105,'2019-138-02 - Bourací prá...'!$C$111:$K$174</definedName>
    <definedName name="_xlnm._FilterDatabase" localSheetId="2" hidden="1">'2019-138-03 - Bourací prá...'!$C$126:$K$230</definedName>
    <definedName name="_xlnm.Print_Area" localSheetId="2">'2019-138-03 - Bourací prá...'!$C$4:$J$76,'2019-138-03 - Bourací prá...'!$C$82:$J$108,'2019-138-03 - Bourací prá...'!$C$114:$K$230</definedName>
    <definedName name="_xlnm._FilterDatabase" localSheetId="3" hidden="1">'2019-138-04 - Bourací prá...'!$C$119:$K$146</definedName>
    <definedName name="_xlnm.Print_Area" localSheetId="3">'2019-138-04 - Bourací prá...'!$C$4:$J$76,'2019-138-04 - Bourací prá...'!$C$82:$J$101,'2019-138-04 - Bourací prá...'!$C$107:$K$146</definedName>
    <definedName name="_xlnm._FilterDatabase" localSheetId="4" hidden="1">'2019-138-05 - Bourací prá...'!$C$126:$K$230</definedName>
    <definedName name="_xlnm.Print_Area" localSheetId="4">'2019-138-05 - Bourací prá...'!$C$4:$J$76,'2019-138-05 - Bourací prá...'!$C$82:$J$108,'2019-138-05 - Bourací prá...'!$C$114:$K$230</definedName>
    <definedName name="_xlnm._FilterDatabase" localSheetId="5" hidden="1">'2019-138-06 - Bourací prá...'!$C$118:$K$130</definedName>
    <definedName name="_xlnm.Print_Area" localSheetId="5">'2019-138-06 - Bourací prá...'!$C$4:$J$76,'2019-138-06 - Bourací prá...'!$C$82:$J$100,'2019-138-06 - Bourací prá...'!$C$106:$K$130</definedName>
    <definedName name="_xlnm._FilterDatabase" localSheetId="6" hidden="1">'2019-138-07 - Bourací prá...'!$C$127:$K$206</definedName>
    <definedName name="_xlnm.Print_Area" localSheetId="6">'2019-138-07 - Bourací prá...'!$C$4:$J$76,'2019-138-07 - Bourací prá...'!$C$82:$J$109,'2019-138-07 - Bourací prá...'!$C$115:$K$206</definedName>
    <definedName name="_xlnm._FilterDatabase" localSheetId="7" hidden="1">'2019-138-08 - Bourací prá...'!$C$122:$K$178</definedName>
    <definedName name="_xlnm.Print_Area" localSheetId="7">'2019-138-08 - Bourací prá...'!$C$4:$J$76,'2019-138-08 - Bourací prá...'!$C$82:$J$104,'2019-138-08 - Bourací prá...'!$C$110:$K$178</definedName>
    <definedName name="_xlnm._FilterDatabase" localSheetId="8" hidden="1">'2019-138-09 - Bourací prá...'!$C$119:$K$136</definedName>
    <definedName name="_xlnm.Print_Area" localSheetId="8">'2019-138-09 - Bourací prá...'!$C$4:$J$76,'2019-138-09 - Bourací prá...'!$C$82:$J$101,'2019-138-09 - Bourací prá...'!$C$107:$K$136</definedName>
    <definedName name="_xlnm._FilterDatabase" localSheetId="9" hidden="1">'2019-138-10 - Bourací prá...'!$C$118:$K$134</definedName>
    <definedName name="_xlnm.Print_Area" localSheetId="9">'2019-138-10 - Bourací prá...'!$C$4:$J$76,'2019-138-10 - Bourací prá...'!$C$82:$J$100,'2019-138-10 - Bourací prá...'!$C$106:$K$134</definedName>
    <definedName name="_xlnm._FilterDatabase" localSheetId="10" hidden="1">'2019-138-11 - Bourací prá...'!$C$122:$K$156</definedName>
    <definedName name="_xlnm.Print_Area" localSheetId="10">'2019-138-11 - Bourací prá...'!$C$4:$J$76,'2019-138-11 - Bourací prá...'!$C$82:$J$104,'2019-138-11 - Bourací prá...'!$C$110:$K$156</definedName>
    <definedName name="_xlnm._FilterDatabase" localSheetId="11" hidden="1">'2019-138-12 - Bourací prá...'!$C$123:$K$168</definedName>
    <definedName name="_xlnm.Print_Area" localSheetId="11">'2019-138-12 - Bourací prá...'!$C$4:$J$76,'2019-138-12 - Bourací prá...'!$C$82:$J$105,'2019-138-12 - Bourací prá...'!$C$111:$K$168</definedName>
    <definedName name="_xlnm._FilterDatabase" localSheetId="12" hidden="1">'2019-138-13 - Nové kce -1...'!$C$123:$K$174</definedName>
    <definedName name="_xlnm.Print_Area" localSheetId="12">'2019-138-13 - Nové kce -1...'!$C$4:$J$76,'2019-138-13 - Nové kce -1...'!$C$82:$J$105,'2019-138-13 - Nové kce -1...'!$C$111:$K$174</definedName>
    <definedName name="_xlnm._FilterDatabase" localSheetId="13" hidden="1">'2019-138-14 - Nové kce -1...'!$C$127:$K$224</definedName>
    <definedName name="_xlnm.Print_Area" localSheetId="13">'2019-138-14 - Nové kce -1...'!$C$4:$J$76,'2019-138-14 - Nové kce -1...'!$C$82:$J$109,'2019-138-14 - Nové kce -1...'!$C$115:$K$224</definedName>
    <definedName name="_xlnm._FilterDatabase" localSheetId="14" hidden="1">'2019-138-15 - Nové kce - ...'!$C$118:$K$130</definedName>
    <definedName name="_xlnm.Print_Area" localSheetId="14">'2019-138-15 - Nové kce - ...'!$C$4:$J$76,'2019-138-15 - Nové kce - ...'!$C$82:$J$100,'2019-138-15 - Nové kce - ...'!$C$106:$K$130</definedName>
    <definedName name="_xlnm._FilterDatabase" localSheetId="15" hidden="1">'2019-138-16 - Nové kce -1...'!$C$132:$K$326</definedName>
    <definedName name="_xlnm.Print_Area" localSheetId="15">'2019-138-16 - Nové kce -1...'!$C$4:$J$76,'2019-138-16 - Nové kce -1...'!$C$82:$J$114,'2019-138-16 - Nové kce -1...'!$C$120:$K$326</definedName>
    <definedName name="_xlnm._FilterDatabase" localSheetId="16" hidden="1">'2019-138-17 - Nové kce -1...'!$C$131:$K$294</definedName>
    <definedName name="_xlnm.Print_Area" localSheetId="16">'2019-138-17 - Nové kce -1...'!$C$4:$J$76,'2019-138-17 - Nové kce -1...'!$C$82:$J$113,'2019-138-17 - Nové kce -1...'!$C$119:$K$294</definedName>
    <definedName name="_xlnm._FilterDatabase" localSheetId="17" hidden="1">'2019-138-18 - Nové kce - ...'!$C$127:$K$252</definedName>
    <definedName name="_xlnm.Print_Area" localSheetId="17">'2019-138-18 - Nové kce - ...'!$C$4:$J$76,'2019-138-18 - Nové kce - ...'!$C$82:$J$109,'2019-138-18 - Nové kce - ...'!$C$115:$K$252</definedName>
    <definedName name="_xlnm._FilterDatabase" localSheetId="18" hidden="1">'2019-138-19 - Nové kce- 3...'!$C$121:$K$190</definedName>
    <definedName name="_xlnm.Print_Area" localSheetId="18">'2019-138-19 - Nové kce- 3...'!$C$4:$J$76,'2019-138-19 - Nové kce- 3...'!$C$82:$J$103,'2019-138-19 - Nové kce- 3...'!$C$109:$K$190</definedName>
    <definedName name="_xlnm._FilterDatabase" localSheetId="19" hidden="1">'2019-138-20 - Nové kce- 3...'!$C$126:$K$212</definedName>
    <definedName name="_xlnm.Print_Area" localSheetId="19">'2019-138-20 - Nové kce- 3...'!$C$4:$J$76,'2019-138-20 - Nové kce- 3...'!$C$82:$J$108,'2019-138-20 - Nové kce- 3...'!$C$114:$K$212</definedName>
    <definedName name="_xlnm._FilterDatabase" localSheetId="20" hidden="1">'2019-138-21 - Nové kce- 3...'!$C$120:$K$166</definedName>
    <definedName name="_xlnm.Print_Area" localSheetId="20">'2019-138-21 - Nové kce- 3...'!$C$4:$J$76,'2019-138-21 - Nové kce- 3...'!$C$82:$J$102,'2019-138-21 - Nové kce- 3...'!$C$108:$K$166</definedName>
    <definedName name="_xlnm._FilterDatabase" localSheetId="21" hidden="1">'2019-138-22 - Nové kce - ...'!$C$117:$K$132</definedName>
    <definedName name="_xlnm.Print_Area" localSheetId="21">'2019-138-22 - Nové kce - ...'!$C$4:$J$76,'2019-138-22 - Nové kce - ...'!$C$82:$J$99,'2019-138-22 - Nové kce - ...'!$C$105:$K$132</definedName>
    <definedName name="_xlnm._FilterDatabase" localSheetId="22" hidden="1">'2019-138-23 - Nové kce - ...'!$C$119:$K$146</definedName>
    <definedName name="_xlnm.Print_Area" localSheetId="22">'2019-138-23 - Nové kce - ...'!$C$4:$J$76,'2019-138-23 - Nové kce - ...'!$C$82:$J$101,'2019-138-23 - Nové kce - ...'!$C$107:$K$146</definedName>
    <definedName name="_xlnm._FilterDatabase" localSheetId="23" hidden="1">'2019-138-24 - Nové kce - ...'!$C$120:$K$158</definedName>
    <definedName name="_xlnm.Print_Area" localSheetId="23">'2019-138-24 - Nové kce - ...'!$C$4:$J$76,'2019-138-24 - Nové kce - ...'!$C$82:$J$102,'2019-138-24 - Nové kce - ...'!$C$108:$K$158</definedName>
    <definedName name="_xlnm._FilterDatabase" localSheetId="24" hidden="1">'2019-138-25 - Nové kce - ...'!$C$122:$K$208</definedName>
    <definedName name="_xlnm.Print_Area" localSheetId="24">'2019-138-25 - Nové kce - ...'!$C$4:$J$76,'2019-138-25 - Nové kce - ...'!$C$82:$J$104,'2019-138-25 - Nové kce - ...'!$C$110:$K$208</definedName>
    <definedName name="_xlnm._FilterDatabase" localSheetId="25" hidden="1">'2019-138-26 - Nové kce - ...'!$C$133:$K$288</definedName>
    <definedName name="_xlnm.Print_Area" localSheetId="25">'2019-138-26 - Nové kce - ...'!$C$4:$J$76,'2019-138-26 - Nové kce - ...'!$C$82:$J$115,'2019-138-26 - Nové kce - ...'!$C$121:$K$288</definedName>
    <definedName name="_xlnm._FilterDatabase" localSheetId="26" hidden="1">'2019-138-27 - Nové kce - ...'!$C$124:$K$182</definedName>
    <definedName name="_xlnm.Print_Area" localSheetId="26">'2019-138-27 - Nové kce - ...'!$C$4:$J$76,'2019-138-27 - Nové kce - ...'!$C$82:$J$106,'2019-138-27 - Nové kce - ...'!$C$112:$K$182</definedName>
    <definedName name="_xlnm._FilterDatabase" localSheetId="27" hidden="1">'2019-138-28 - Nové kce - ...'!$C$122:$K$162</definedName>
    <definedName name="_xlnm.Print_Area" localSheetId="27">'2019-138-28 - Nové kce - ...'!$C$4:$J$76,'2019-138-28 - Nové kce - ...'!$C$82:$J$104,'2019-138-28 - Nové kce - ...'!$C$110:$K$162</definedName>
    <definedName name="_xlnm._FilterDatabase" localSheetId="28" hidden="1">'2019-138-29 - Nové kce - ...'!$C$119:$K$160</definedName>
    <definedName name="_xlnm.Print_Area" localSheetId="28">'2019-138-29 - Nové kce - ...'!$C$4:$J$76,'2019-138-29 - Nové kce - ...'!$C$82:$J$101,'2019-138-29 - Nové kce - ...'!$C$107:$K$160</definedName>
    <definedName name="_xlnm._FilterDatabase" localSheetId="29" hidden="1">'2019-138-30 - Nové kce - ...'!$C$117:$K$124</definedName>
    <definedName name="_xlnm.Print_Area" localSheetId="29">'2019-138-30 - Nové kce - ...'!$C$4:$J$76,'2019-138-30 - Nové kce - ...'!$C$82:$J$99,'2019-138-30 - Nové kce - ...'!$C$105:$K$124</definedName>
    <definedName name="_xlnm._FilterDatabase" localSheetId="30" hidden="1">'2019-138-31 - Nové kce - ...'!$C$122:$K$162</definedName>
    <definedName name="_xlnm.Print_Area" localSheetId="30">'2019-138-31 - Nové kce - ...'!$C$4:$J$76,'2019-138-31 - Nové kce - ...'!$C$82:$J$104,'2019-138-31 - Nové kce - ...'!$C$110:$K$162</definedName>
    <definedName name="_xlnm._FilterDatabase" localSheetId="31" hidden="1">'2019-138-32 - Klempířské kce'!$C$117:$K$140</definedName>
    <definedName name="_xlnm.Print_Area" localSheetId="31">'2019-138-32 - Klempířské kce'!$C$4:$J$76,'2019-138-32 - Klempířské kce'!$C$82:$J$99,'2019-138-32 - Klempířské kce'!$C$105:$K$140</definedName>
    <definedName name="_xlnm._FilterDatabase" localSheetId="32" hidden="1">'2019-138-33 - Zámečnické kce'!$C$122:$K$182</definedName>
    <definedName name="_xlnm.Print_Area" localSheetId="32">'2019-138-33 - Zámečnické kce'!$C$4:$J$76,'2019-138-33 - Zámečnické kce'!$C$82:$J$104,'2019-138-33 - Zámečnické kce'!$C$110:$K$182</definedName>
    <definedName name="_xlnm._FilterDatabase" localSheetId="33" hidden="1">'2019-138-34 - Otvorové vý...'!$C$124:$K$316</definedName>
    <definedName name="_xlnm.Print_Area" localSheetId="33">'2019-138-34 - Otvorové vý...'!$C$4:$J$76,'2019-138-34 - Otvorové vý...'!$C$82:$J$106,'2019-138-34 - Otvorové vý...'!$C$112:$K$316</definedName>
    <definedName name="_xlnm._FilterDatabase" localSheetId="34" hidden="1">'2019-138-35 - Otvorové vý...'!$C$134:$K$322</definedName>
    <definedName name="_xlnm.Print_Area" localSheetId="34">'2019-138-35 - Otvorové vý...'!$C$4:$J$76,'2019-138-35 - Otvorové vý...'!$C$82:$J$116,'2019-138-35 - Otvorové vý...'!$C$122:$K$322</definedName>
    <definedName name="_xlnm._FilterDatabase" localSheetId="35" hidden="1">'2019-138-36 - PBŘ'!$C$118:$K$134</definedName>
    <definedName name="_xlnm.Print_Area" localSheetId="35">'2019-138-36 - PBŘ'!$C$4:$J$76,'2019-138-36 - PBŘ'!$C$82:$J$100,'2019-138-36 - PBŘ'!$C$106:$K$134</definedName>
    <definedName name="_xlnm._FilterDatabase" localSheetId="36" hidden="1">'2019-138-37 - Lešení, sít...'!$C$118:$K$144</definedName>
    <definedName name="_xlnm.Print_Area" localSheetId="36">'2019-138-37 - Lešení, sít...'!$C$4:$J$76,'2019-138-37 - Lešení, sít...'!$C$82:$J$100,'2019-138-37 - Lešení, sít...'!$C$106:$K$144</definedName>
    <definedName name="_xlnm._FilterDatabase" localSheetId="37" hidden="1">'2019-138-38 - ZTI- voda, ...'!$C$126:$K$286</definedName>
    <definedName name="_xlnm.Print_Area" localSheetId="37">'2019-138-38 - ZTI- voda, ...'!$C$4:$J$76,'2019-138-38 - ZTI- voda, ...'!$C$82:$J$108,'2019-138-38 - ZTI- voda, ...'!$C$114:$K$286</definedName>
    <definedName name="_xlnm._FilterDatabase" localSheetId="38" hidden="1">'2019-138-39 - Silnoproudá...'!$C$121:$K$270</definedName>
    <definedName name="_xlnm.Print_Area" localSheetId="38">'2019-138-39 - Silnoproudá...'!$C$4:$J$76,'2019-138-39 - Silnoproudá...'!$C$82:$J$103,'2019-138-39 - Silnoproudá...'!$C$109:$K$270</definedName>
    <definedName name="_xlnm._FilterDatabase" localSheetId="39" hidden="1">'2019-138-40 - Slaboproudá...'!$C$121:$K$166</definedName>
    <definedName name="_xlnm.Print_Area" localSheetId="39">'2019-138-40 - Slaboproudá...'!$C$4:$J$76,'2019-138-40 - Slaboproudá...'!$C$82:$J$103,'2019-138-40 - Slaboproudá...'!$C$109:$K$166</definedName>
    <definedName name="_xlnm._FilterDatabase" localSheetId="40" hidden="1">'2019-138-41 - Bleskosvod ...'!$C$117:$K$172</definedName>
    <definedName name="_xlnm.Print_Area" localSheetId="40">'2019-138-41 - Bleskosvod ...'!$C$4:$J$76,'2019-138-41 - Bleskosvod ...'!$C$82:$J$99,'2019-138-41 - Bleskosvod ...'!$C$105:$K$172</definedName>
    <definedName name="_xlnm._FilterDatabase" localSheetId="41" hidden="1">'2019-138-42 - Vytápění'!$C$124:$K$286</definedName>
    <definedName name="_xlnm.Print_Area" localSheetId="41">'2019-138-42 - Vytápění'!$C$4:$J$76,'2019-138-42 - Vytápění'!$C$82:$J$106,'2019-138-42 - Vytápění'!$C$112:$K$286</definedName>
    <definedName name="_xlnm._FilterDatabase" localSheetId="42" hidden="1">'2019-138-43 - Vzduchotech...'!$C$117:$K$138</definedName>
    <definedName name="_xlnm.Print_Area" localSheetId="42">'2019-138-43 - Vzduchotech...'!$C$4:$J$76,'2019-138-43 - Vzduchotech...'!$C$82:$J$99,'2019-138-43 - Vzduchotech...'!$C$105:$K$138</definedName>
    <definedName name="_xlnm._FilterDatabase" localSheetId="43" hidden="1">'2019-138-44 - VRN- vedlej...'!$C$122:$K$148</definedName>
    <definedName name="_xlnm.Print_Area" localSheetId="43">'2019-138-44 - VRN- vedlej...'!$C$4:$J$76,'2019-138-44 - VRN- vedlej...'!$C$82:$J$104,'2019-138-44 - VRN- vedlej...'!$C$110:$K$148</definedName>
    <definedName name="_xlnm.Print_Titles" localSheetId="0">'Rekapitulace stavby'!$92:$92</definedName>
    <definedName name="_xlnm.Print_Titles" localSheetId="1">'2019-138-02 - Bourací prá...'!$123:$123</definedName>
    <definedName name="_xlnm.Print_Titles" localSheetId="2">'2019-138-03 - Bourací prá...'!$126:$126</definedName>
    <definedName name="_xlnm.Print_Titles" localSheetId="3">'2019-138-04 - Bourací prá...'!$119:$119</definedName>
    <definedName name="_xlnm.Print_Titles" localSheetId="4">'2019-138-05 - Bourací prá...'!$126:$126</definedName>
    <definedName name="_xlnm.Print_Titles" localSheetId="5">'2019-138-06 - Bourací prá...'!$118:$118</definedName>
    <definedName name="_xlnm.Print_Titles" localSheetId="6">'2019-138-07 - Bourací prá...'!$127:$127</definedName>
    <definedName name="_xlnm.Print_Titles" localSheetId="7">'2019-138-08 - Bourací prá...'!$122:$122</definedName>
    <definedName name="_xlnm.Print_Titles" localSheetId="8">'2019-138-09 - Bourací prá...'!$119:$119</definedName>
    <definedName name="_xlnm.Print_Titles" localSheetId="9">'2019-138-10 - Bourací prá...'!$118:$118</definedName>
    <definedName name="_xlnm.Print_Titles" localSheetId="10">'2019-138-11 - Bourací prá...'!$122:$122</definedName>
    <definedName name="_xlnm.Print_Titles" localSheetId="11">'2019-138-12 - Bourací prá...'!$123:$123</definedName>
    <definedName name="_xlnm.Print_Titles" localSheetId="12">'2019-138-13 - Nové kce -1...'!$123:$123</definedName>
    <definedName name="_xlnm.Print_Titles" localSheetId="13">'2019-138-14 - Nové kce -1...'!$127:$127</definedName>
    <definedName name="_xlnm.Print_Titles" localSheetId="14">'2019-138-15 - Nové kce - ...'!$118:$118</definedName>
    <definedName name="_xlnm.Print_Titles" localSheetId="15">'2019-138-16 - Nové kce -1...'!$132:$132</definedName>
    <definedName name="_xlnm.Print_Titles" localSheetId="16">'2019-138-17 - Nové kce -1...'!$131:$131</definedName>
    <definedName name="_xlnm.Print_Titles" localSheetId="17">'2019-138-18 - Nové kce - ...'!$127:$127</definedName>
    <definedName name="_xlnm.Print_Titles" localSheetId="18">'2019-138-19 - Nové kce- 3...'!$121:$121</definedName>
    <definedName name="_xlnm.Print_Titles" localSheetId="19">'2019-138-20 - Nové kce- 3...'!$126:$126</definedName>
    <definedName name="_xlnm.Print_Titles" localSheetId="20">'2019-138-21 - Nové kce- 3...'!$120:$120</definedName>
    <definedName name="_xlnm.Print_Titles" localSheetId="21">'2019-138-22 - Nové kce - ...'!$117:$117</definedName>
    <definedName name="_xlnm.Print_Titles" localSheetId="22">'2019-138-23 - Nové kce - ...'!$119:$119</definedName>
    <definedName name="_xlnm.Print_Titles" localSheetId="23">'2019-138-24 - Nové kce - ...'!$120:$120</definedName>
    <definedName name="_xlnm.Print_Titles" localSheetId="24">'2019-138-25 - Nové kce - ...'!$122:$122</definedName>
    <definedName name="_xlnm.Print_Titles" localSheetId="25">'2019-138-26 - Nové kce - ...'!$133:$133</definedName>
    <definedName name="_xlnm.Print_Titles" localSheetId="26">'2019-138-27 - Nové kce - ...'!$124:$124</definedName>
    <definedName name="_xlnm.Print_Titles" localSheetId="27">'2019-138-28 - Nové kce - ...'!$122:$122</definedName>
    <definedName name="_xlnm.Print_Titles" localSheetId="28">'2019-138-29 - Nové kce - ...'!$119:$119</definedName>
    <definedName name="_xlnm.Print_Titles" localSheetId="29">'2019-138-30 - Nové kce - ...'!$117:$117</definedName>
    <definedName name="_xlnm.Print_Titles" localSheetId="30">'2019-138-31 - Nové kce - ...'!$122:$122</definedName>
    <definedName name="_xlnm.Print_Titles" localSheetId="31">'2019-138-32 - Klempířské kce'!$117:$117</definedName>
    <definedName name="_xlnm.Print_Titles" localSheetId="32">'2019-138-33 - Zámečnické kce'!$122:$122</definedName>
    <definedName name="_xlnm.Print_Titles" localSheetId="33">'2019-138-34 - Otvorové vý...'!$124:$124</definedName>
    <definedName name="_xlnm.Print_Titles" localSheetId="34">'2019-138-35 - Otvorové vý...'!$134:$134</definedName>
    <definedName name="_xlnm.Print_Titles" localSheetId="35">'2019-138-36 - PBŘ'!$118:$118</definedName>
    <definedName name="_xlnm.Print_Titles" localSheetId="38">'2019-138-39 - Silnoproudá...'!$121:$121</definedName>
    <definedName name="_xlnm.Print_Titles" localSheetId="39">'2019-138-40 - Slaboproudá...'!$121:$121</definedName>
    <definedName name="_xlnm.Print_Titles" localSheetId="40">'2019-138-41 - Bleskosvod ...'!$117:$117</definedName>
    <definedName name="_xlnm.Print_Titles" localSheetId="41">'2019-138-42 - Vytápění'!$124:$124</definedName>
    <definedName name="_xlnm.Print_Titles" localSheetId="42">'2019-138-43 - Vzduchotech...'!$117:$117</definedName>
    <definedName name="_xlnm.Print_Titles" localSheetId="43">'2019-138-44 - VRN- vedlej...'!$122:$122</definedName>
  </definedNames>
  <calcPr fullCalcOnLoad="1"/>
</workbook>
</file>

<file path=xl/sharedStrings.xml><?xml version="1.0" encoding="utf-8"?>
<sst xmlns="http://schemas.openxmlformats.org/spreadsheetml/2006/main" count="31145" uniqueCount="2391">
  <si>
    <t>Export Komplet</t>
  </si>
  <si>
    <t/>
  </si>
  <si>
    <t>2.0</t>
  </si>
  <si>
    <t>ZAMOK</t>
  </si>
  <si>
    <t>False</t>
  </si>
  <si>
    <t>{8b6f6df5-d4f1-41fb-9675-3957fbe125df}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</si>
  <si>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</si>
  <si>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</si>
  <si>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</si>
  <si>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</si>
  <si>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</si>
  <si>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</si>
  <si>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</si>
  <si>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</si>
  <si>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</si>
  <si>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</si>
  <si>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</si>
  <si>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OTEVŘENÝ  pavilon D (zadání) - DO KROSU</t>
  </si>
  <si>
    <t>KSO:</t>
  </si>
  <si>
    <t>CC-CZ:</t>
  </si>
  <si>
    <t>Místo:</t>
  </si>
  <si>
    <t xml:space="preserve"> </t>
  </si>
  <si>
    <t>Datum:</t>
  </si>
  <si>
    <t>20. 12. 2019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</si>
  <si>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</si>
  <si>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</si>
  <si>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</si>
  <si>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</si>
  <si>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</si>
  <si>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</si>
  <si>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</si>
  <si>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</si>
  <si>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</si>
  <si>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</si>
  <si>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</si>
  <si>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</si>
  <si>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</si>
  <si>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</si>
  <si>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</si>
  <si>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</si>
  <si>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</si>
  <si>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</si>
  <si>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</si>
  <si>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</si>
  <si>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</si>
  <si>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</si>
  <si>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</si>
  <si>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</si>
  <si>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</si>
  <si>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</si>
  <si>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</si>
  <si>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</si>
  <si>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</si>
  <si>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</si>
  <si>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</si>
  <si>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</si>
  <si>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</si>
  <si>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</si>
  <si>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</si>
  <si>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</si>
  <si>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</si>
  <si>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</si>
  <si>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</si>
  <si>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</si>
  <si>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</si>
  <si>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</si>
  <si>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</si>
  <si>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</si>
  <si>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</si>
  <si>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</si>
  <si>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</si>
  <si>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</si>
  <si>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</si>
  <si>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</si>
  <si>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</si>
  <si>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</si>
  <si>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</si>
  <si>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2019-138-02</t>
  </si>
  <si>
    <t>Bourací prá...</t>
  </si>
  <si>
    <t>STA</t>
  </si>
  <si>
    <t>1</t>
  </si>
  <si>
    <t>{78fcb3d4-fc1d-49e6-9cc0-2915a28477e4}</t>
  </si>
  <si>
    <t>2</t>
  </si>
  <si>
    <t>2019-138-03</t>
  </si>
  <si>
    <t>{75a1342c-8d95-4783-970c-b635f02809db}</t>
  </si>
  <si>
    <t>2019-138-04</t>
  </si>
  <si>
    <t>{7abf6cf7-3e94-4f08-bf41-942e8d9bc2c0}</t>
  </si>
  <si>
    <t>2019-138-05</t>
  </si>
  <si>
    <t>{35a869c3-ee59-4c4b-ab35-5da5cc98027f}</t>
  </si>
  <si>
    <t>2019-138-06</t>
  </si>
  <si>
    <t>{1a71ef9c-65f2-4611-b4eb-2492e5e714a8}</t>
  </si>
  <si>
    <t>2019-138-07</t>
  </si>
  <si>
    <t>{66eacaee-f7d0-4bff-849f-9e69cbc0cf17}</t>
  </si>
  <si>
    <t>2019-138-08</t>
  </si>
  <si>
    <t>{0a467976-aa9c-49a7-ac80-40fa2832a192}</t>
  </si>
  <si>
    <t>2019-138-09</t>
  </si>
  <si>
    <t>{e1fec031-adcf-428c-a8ef-3dd85014dbba}</t>
  </si>
  <si>
    <t>2019-138-10</t>
  </si>
  <si>
    <t>{41a5391a-ff48-4ccb-8fd2-728790fc7d73}</t>
  </si>
  <si>
    <t>2019-138-11</t>
  </si>
  <si>
    <t>{a4c7603f-6898-40fe-b799-b90003555d14}</t>
  </si>
  <si>
    <t>2019-138-12</t>
  </si>
  <si>
    <t>{0099c775-06b7-4c93-b773-2b075e03c9c4}</t>
  </si>
  <si>
    <t>2019-138-13</t>
  </si>
  <si>
    <t>Nové kce -1...</t>
  </si>
  <si>
    <t>{4079689c-e159-4409-82ee-9d0cb0f44cf7}</t>
  </si>
  <si>
    <t>2019-138-14</t>
  </si>
  <si>
    <t>{0aa5f7aa-95b2-470c-9766-bc5edaaf13fe}</t>
  </si>
  <si>
    <t>2019-138-15</t>
  </si>
  <si>
    <t>Nové kce - ...</t>
  </si>
  <si>
    <t>{9a899e3c-5840-45d1-874f-f4cc73b5ea62}</t>
  </si>
  <si>
    <t>2019-138-16</t>
  </si>
  <si>
    <t>{7e3894f5-5242-4154-ab6a-9920659b4e1d}</t>
  </si>
  <si>
    <t>2019-138-17</t>
  </si>
  <si>
    <t>{daecb5dc-f68f-44ae-b9cb-2901a2837d55}</t>
  </si>
  <si>
    <t>2019-138-18</t>
  </si>
  <si>
    <t>{c8b2b184-8090-4bda-80f1-587979c1d35f}</t>
  </si>
  <si>
    <t>2019-138-19</t>
  </si>
  <si>
    <t>Nové kce- 3...</t>
  </si>
  <si>
    <t>{184ec0cd-273a-4c54-991d-35da969df3ad}</t>
  </si>
  <si>
    <t>2019-138-20</t>
  </si>
  <si>
    <t>{303c8078-3e89-4bbc-aa48-4d7a990cc361}</t>
  </si>
  <si>
    <t>2019-138-21</t>
  </si>
  <si>
    <t>{a51a2858-5b8d-4aae-9390-aeb78c734cb1}</t>
  </si>
  <si>
    <t>2019-138-22</t>
  </si>
  <si>
    <t>{72359239-5da0-4424-870d-07cb83560e05}</t>
  </si>
  <si>
    <t>2019-138-23</t>
  </si>
  <si>
    <t>{97ac6273-f568-412f-b1bb-1ed2fc86ad6c}</t>
  </si>
  <si>
    <t>2019-138-24</t>
  </si>
  <si>
    <t>{27c3f2b5-13ec-410a-9d3f-903bc270fa95}</t>
  </si>
  <si>
    <t>2019-138-25</t>
  </si>
  <si>
    <t>{157113c3-51f2-4a27-a884-e23bd51decd1}</t>
  </si>
  <si>
    <t>2019-138-26</t>
  </si>
  <si>
    <t>{2175f4f1-bf4d-4fa6-a5c5-02779e3e7223}</t>
  </si>
  <si>
    <t>2019-138-27</t>
  </si>
  <si>
    <t>{2aab7fd0-0394-4da6-a640-fb580d4e2dca}</t>
  </si>
  <si>
    <t>2019-138-28</t>
  </si>
  <si>
    <t>{b75c154c-fbbd-4f43-8c34-b5eac33ee96c}</t>
  </si>
  <si>
    <t>2019-138-29</t>
  </si>
  <si>
    <t>{01356d43-87b4-4381-a2c9-1b01f9b2e955}</t>
  </si>
  <si>
    <t>2019-138-30</t>
  </si>
  <si>
    <t>{a5d209d4-e8e8-4e69-a683-cac36ab6afc5}</t>
  </si>
  <si>
    <t>2019-138-31</t>
  </si>
  <si>
    <t>{214868f8-b1f0-48a3-8406-fafb12b3d3a3}</t>
  </si>
  <si>
    <t>2019-138-32</t>
  </si>
  <si>
    <t>Klempířské kce</t>
  </si>
  <si>
    <t>{0dbae9dc-9bd4-47e2-9e5f-ea60bd0f1f4a}</t>
  </si>
  <si>
    <t>2019-138-33</t>
  </si>
  <si>
    <t>Zámečnické kce</t>
  </si>
  <si>
    <t>{c97ac469-0598-4759-9233-d9825f567e3f}</t>
  </si>
  <si>
    <t>2019-138-34</t>
  </si>
  <si>
    <t>Otvorové vý...</t>
  </si>
  <si>
    <t>{69c075a8-617d-49a9-9210-6c1d61c7f567}</t>
  </si>
  <si>
    <t>2019-138-35</t>
  </si>
  <si>
    <t>{472c564e-839e-41bd-b24a-48b996cb5008}</t>
  </si>
  <si>
    <t>2019-138-36</t>
  </si>
  <si>
    <t>PBŘ</t>
  </si>
  <si>
    <t>{8298e45f-6b30-444d-87dc-5ad7b638c3aa}</t>
  </si>
  <si>
    <t>2019-138-37</t>
  </si>
  <si>
    <t>Lešení, sít...</t>
  </si>
  <si>
    <t>{be4f0de5-7cf4-4473-9564-a97ca9ed0e3c}</t>
  </si>
  <si>
    <t>2019-138-38</t>
  </si>
  <si>
    <t>ZTI- voda, ...</t>
  </si>
  <si>
    <t>{f0d6d3a1-79c0-4d11-817c-c3792a16d141}</t>
  </si>
  <si>
    <t>2019-138-39</t>
  </si>
  <si>
    <t>Silnoproudá...</t>
  </si>
  <si>
    <t>{44afe640-6342-413a-a158-6678617a794e}</t>
  </si>
  <si>
    <t>2019-138-40</t>
  </si>
  <si>
    <t>Slaboproudá...</t>
  </si>
  <si>
    <t>{43019dcc-0ad1-462b-be8d-459a9b6da9b1}</t>
  </si>
  <si>
    <t>2019-138-41</t>
  </si>
  <si>
    <t>Bleskosvod ...</t>
  </si>
  <si>
    <t>{491fa48b-16ea-44f4-a34b-4185799f2d6e}</t>
  </si>
  <si>
    <t>2019-138-42</t>
  </si>
  <si>
    <t>Vytápění</t>
  </si>
  <si>
    <t>{9f288df5-27ce-44af-937d-7cbe05b6387b}</t>
  </si>
  <si>
    <t>2019-138-43</t>
  </si>
  <si>
    <t>Vzduchotech...</t>
  </si>
  <si>
    <t>{26ab44bb-a0c5-4004-a359-f83010b62ecc}</t>
  </si>
  <si>
    <t>2019-138-44</t>
  </si>
  <si>
    <t>VRN- vedlej...</t>
  </si>
  <si>
    <t>{0e2628a1-d52b-48ef-a2f2-20b537c79bde}</t>
  </si>
  <si>
    <t>KRYCÍ LIST SOUPISU PRACÍ</t>
  </si>
  <si>
    <t>Objekt:</t>
  </si>
  <si>
    <t>2019-138-02 - Bourací prá...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</si>
  <si>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</si>
  <si>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</si>
  <si>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</si>
  <si>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</si>
  <si>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</si>
  <si>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</si>
  <si>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96 - Bourání konstrukcí</t>
  </si>
  <si>
    <t xml:space="preserve">    997 - Přesun sutě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</si>
  <si>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</si>
  <si>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</si>
  <si>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</si>
  <si>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</si>
  <si>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>HZS - Hodinové zúčtovací sazby- výměník demontáž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</si>
  <si>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</si>
  <si>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</si>
  <si>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</si>
  <si>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</si>
  <si>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</si>
  <si>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</si>
  <si>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</si>
  <si>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</si>
  <si>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</si>
  <si>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</si>
  <si>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</si>
  <si>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</si>
  <si>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</si>
  <si>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</si>
  <si>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</si>
  <si>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</si>
  <si>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96</t>
  </si>
  <si>
    <t>Bourání konstrukcí</t>
  </si>
  <si>
    <t>K</t>
  </si>
  <si>
    <t>961055111</t>
  </si>
  <si>
    <t>Bourání základů z betonu železového</t>
  </si>
  <si>
    <t>m3</t>
  </si>
  <si>
    <t>4</t>
  </si>
  <si>
    <t>PP</t>
  </si>
  <si>
    <t>962032230</t>
  </si>
  <si>
    <t>Bourání zdiva nadzákladového z cihel nebo tvárnic z cihel pálených nebo vápenopískových, na maltu vápennou nebo vápenocementovou, objemu do 1 m3</t>
  </si>
  <si>
    <t>3</t>
  </si>
  <si>
    <t>965043341</t>
  </si>
  <si>
    <t>Bourání mazanin betonových s potěrem nebo teracem tl. do 100 mm, plochy přes 4 m2</t>
  </si>
  <si>
    <t>6</t>
  </si>
  <si>
    <t>965049112</t>
  </si>
  <si>
    <t>Bourání mazanin Příplatek k cenám za bourání mazanin betonových se svařovanou sítí, tl. přes 100 mm</t>
  </si>
  <si>
    <t>8</t>
  </si>
  <si>
    <t>5</t>
  </si>
  <si>
    <t>965082933</t>
  </si>
  <si>
    <t>Odstranění násypu pod podlahami nebo ochranného násypu na střechách tl. do 200 mm, plochy přes 2 m2</t>
  </si>
  <si>
    <t>10</t>
  </si>
  <si>
    <t>968072244</t>
  </si>
  <si>
    <t>Vybourání kovových rámů oken s křídly, dveřních zárubní, vrat, stěn, ostění nebo obkladů okenních rámů s křídly jednoduchých, plochy do 1 m2</t>
  </si>
  <si>
    <t>m2</t>
  </si>
  <si>
    <t>12</t>
  </si>
  <si>
    <t>7</t>
  </si>
  <si>
    <t>968072455</t>
  </si>
  <si>
    <t>Vybourání kovových rámů oken s křídly, dveřních zárubní, vrat, stěn, ostění nebo obkladů dveřních zárubní, plochy do 2 m2</t>
  </si>
  <si>
    <t>14</t>
  </si>
  <si>
    <t>978011191</t>
  </si>
  <si>
    <t>Otlučení vápenných nebo vápenocementových omítek vnitřních ploch stropů, v rozsahu přes 50 do 100 %</t>
  </si>
  <si>
    <t>16</t>
  </si>
  <si>
    <t>9</t>
  </si>
  <si>
    <t>978013191</t>
  </si>
  <si>
    <t>Otlučení vápenných nebo vápenocementových omítek vnitřních ploch stěn s vyškrabáním spar, s očištěním zdiva, v rozsahu přes 50 do 100 %</t>
  </si>
  <si>
    <t>18</t>
  </si>
  <si>
    <t>997</t>
  </si>
  <si>
    <t>Přesun sutě</t>
  </si>
  <si>
    <t>997013211</t>
  </si>
  <si>
    <t>Vnitrostaveništní doprava suti a vybouraných hmot vodorovně do 50 m svisle ručně pro budovy a haly výšky do 6 m</t>
  </si>
  <si>
    <t>t</t>
  </si>
  <si>
    <t>20</t>
  </si>
  <si>
    <t>11</t>
  </si>
  <si>
    <t>997013501</t>
  </si>
  <si>
    <t>Odvoz suti a vybouraných hmot na skládku nebo meziskládku se složením, na vzdálenost do 1 km</t>
  </si>
  <si>
    <t>22</t>
  </si>
  <si>
    <t>997013509</t>
  </si>
  <si>
    <t>Odvoz suti a vybouraných hmot na skládku nebo meziskládku se složením, na vzdálenost Příplatek k ceně za každý další i započatý 1 km přes 1 km</t>
  </si>
  <si>
    <t>24</t>
  </si>
  <si>
    <t>13</t>
  </si>
  <si>
    <t>997013802</t>
  </si>
  <si>
    <t>Poplatek za uložení stavebního odpadu na skládce (skládkovné) z armovaného betonu zatříděného do Katalogu odpadů pod kódem 170 101</t>
  </si>
  <si>
    <t>26</t>
  </si>
  <si>
    <t>997013803</t>
  </si>
  <si>
    <t>Poplatek za uložení stavebního odpadu na skládce (skládkovné) cihelného zatříděného do Katalogu odpadů pod kódem 170 102</t>
  </si>
  <si>
    <t>28</t>
  </si>
  <si>
    <t>997013811</t>
  </si>
  <si>
    <t>Poplatek za uložení stavebního odpadu na skládce (skládkovné) dřevěného zatříděného do Katalogu odpadů pod kódem 170 201</t>
  </si>
  <si>
    <t>30</t>
  </si>
  <si>
    <t>997013831</t>
  </si>
  <si>
    <t>Poplatek za uložení stavebního odpadu na skládce (skládkovné) směsného stavebního a demoličního zatříděného do Katalogu odpadů pod kódem 170 904</t>
  </si>
  <si>
    <t>32</t>
  </si>
  <si>
    <t>PSV</t>
  </si>
  <si>
    <t>Práce a dodávky PSV</t>
  </si>
  <si>
    <t>764</t>
  </si>
  <si>
    <t>Konstrukce klempířské</t>
  </si>
  <si>
    <t>17</t>
  </si>
  <si>
    <t>764002851</t>
  </si>
  <si>
    <t>Demontáž klempířských konstrukcí oplechování parapetů do suti</t>
  </si>
  <si>
    <t>m</t>
  </si>
  <si>
    <t>34</t>
  </si>
  <si>
    <t>766</t>
  </si>
  <si>
    <t>Konstrukce truhlářské</t>
  </si>
  <si>
    <t>766691914</t>
  </si>
  <si>
    <t>Vyvěšení nebo zavěšení dřevěných křídel dveří pl do 2 m2</t>
  </si>
  <si>
    <t>kus</t>
  </si>
  <si>
    <t>36</t>
  </si>
  <si>
    <t>767</t>
  </si>
  <si>
    <t>Konstrukce zámečnické</t>
  </si>
  <si>
    <t>19</t>
  </si>
  <si>
    <t>767691812.1</t>
  </si>
  <si>
    <t>Vyvěšení nebo zavěšení kovových křídel oken do 1,5 m2</t>
  </si>
  <si>
    <t>38</t>
  </si>
  <si>
    <t>HZS</t>
  </si>
  <si>
    <t>Hodinové zúčtovací sazby- výměník demontáž</t>
  </si>
  <si>
    <t>HZS2212</t>
  </si>
  <si>
    <t>Hodinové zúčtovací sazby profesí PSV provádění stavebních instalací instalatér odborný- demontáž stávající výměníkové stanice</t>
  </si>
  <si>
    <t>hod</t>
  </si>
  <si>
    <t>262144</t>
  </si>
  <si>
    <t>40</t>
  </si>
  <si>
    <t>HZS2222</t>
  </si>
  <si>
    <t>Hodinové zúčtovací sazby profesí PSV provádění stavebních instalací elektrikář odborný- demontáž stávající výměníkové stanice</t>
  </si>
  <si>
    <t>42</t>
  </si>
  <si>
    <t>2019-138-03 - Bourací prá...</t>
  </si>
  <si>
    <t xml:space="preserve">    1 - Zemní práce</t>
  </si>
  <si>
    <t xml:space="preserve">    6 - Úpravy povrchů, podlahy a osazování výplní</t>
  </si>
  <si>
    <t xml:space="preserve">    95 - Různé dokončovací konstrukce a práce pozemních staveb</t>
  </si>
  <si>
    <t xml:space="preserve">    97 - Prorážení otvorů a ostatní bourací práce</t>
  </si>
  <si>
    <t xml:space="preserve">    725 - Zdravotechnika - zařizovací předměty</t>
  </si>
  <si>
    <t>Zemní práce</t>
  </si>
  <si>
    <t>139711101</t>
  </si>
  <si>
    <t>Vykopávka v uzavřených prostorách s naložením výkopku na dopravní prostředek v hornině tř. 1 až 4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</si>
  <si>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</si>
  <si>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</si>
  <si>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</si>
  <si>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</si>
  <si>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</si>
  <si>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</si>
  <si>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167101101</t>
  </si>
  <si>
    <t>Nakládání, skládání a překládání neulehlého výkopku nebo sypaniny nakládání, množství do 100 m3, z hornin tř. 1 až 4</t>
  </si>
  <si>
    <t>171201201</t>
  </si>
  <si>
    <t>Uložení sypaniny na skládky</t>
  </si>
  <si>
    <t>171201211</t>
  </si>
  <si>
    <t>Poplatek za uložení stavebního odpadu na skládce (skládkovné) zeminy a kameniva zatříděného do Katalogu odpadů pod kódem 170 504</t>
  </si>
  <si>
    <t>Úpravy povrchů, podlahy a osazování výplní</t>
  </si>
  <si>
    <t>633811111</t>
  </si>
  <si>
    <t>Broušení betonových podlah nerovností do 2 mm (stržení šlemu)</t>
  </si>
  <si>
    <t>633811119</t>
  </si>
  <si>
    <t>Broušení betonových podlah Příplatek k ceně za každý další 1 mm úběru</t>
  </si>
  <si>
    <t>95</t>
  </si>
  <si>
    <t>Různé dokončovací konstrukce a práce pozemních staveb</t>
  </si>
  <si>
    <t>952902221</t>
  </si>
  <si>
    <t>Čištění budov při provádění oprav a udržovacích prací schodišť zametením</t>
  </si>
  <si>
    <t>952902241</t>
  </si>
  <si>
    <t>Čištění budov při provádění oprav a udržovacích prací schodišť drhnutím s chemickými prostředky</t>
  </si>
  <si>
    <t>962031132</t>
  </si>
  <si>
    <t>Bourání příček z cihel, tvárnic nebo příčkovek z cihel pálených, plných nebo dutých na maltu vápennou nebo vápenocementovou, tl. do 100 mm</t>
  </si>
  <si>
    <t>962031133</t>
  </si>
  <si>
    <t>Bourání příček z cihel, tvárnic nebo příčkovek z cihel pálených, plných nebo dutých na maltu vápennou nebo vápenocementovou, tl. do 150 mm</t>
  </si>
  <si>
    <t>965043431</t>
  </si>
  <si>
    <t>Bourání mazanin betonových s potěrem nebo teracem tl. do 150 mm, plochy do 4 m2</t>
  </si>
  <si>
    <t>965043441</t>
  </si>
  <si>
    <t>Bourání mazanin betonových s potěrem nebo teracem tl. do 150 mm, plochy přes 4 m2</t>
  </si>
  <si>
    <t>965081213</t>
  </si>
  <si>
    <t>Bourání podlah z dlaždic bez podkladního lože nebo mazaniny, s jakoukoliv výplní spár keramických nebo xylolitových tl. do 10 mm, plochy přes 1 m2</t>
  </si>
  <si>
    <t>968062354</t>
  </si>
  <si>
    <t>Vybourání dřevěných rámů oken s křídly, dveřních zárubní, vrat, stěn, ostění nebo obkladů rámů oken s křídly dvojitých, plochy do 1 m2</t>
  </si>
  <si>
    <t>968062355</t>
  </si>
  <si>
    <t>Vybourání dřevěných rámů oken s křídly, dveřních zárubní, vrat, stěn, ostění nebo obkladů rámů oken s křídly dvojitých, plochy do 2 m2</t>
  </si>
  <si>
    <t>968062357</t>
  </si>
  <si>
    <t>Vybourání dřevěných rámů oken s křídly, dveřních zárubní, vrat, stěn, ostění nebo obkladů rámů oken s křídly dvojitých, plochy přes 4 m2</t>
  </si>
  <si>
    <t>44</t>
  </si>
  <si>
    <t>23</t>
  </si>
  <si>
    <t>968072456</t>
  </si>
  <si>
    <t>Vybourání kovových rámů oken s křídly, dveřních zárubní, vrat, stěn, ostění nebo obkladů dveřních zárubní, plochy přes 2 m2</t>
  </si>
  <si>
    <t>46</t>
  </si>
  <si>
    <t>97</t>
  </si>
  <si>
    <t>Prorážení otvorů a ostatní bourací práce</t>
  </si>
  <si>
    <t>48</t>
  </si>
  <si>
    <t>25</t>
  </si>
  <si>
    <t>50</t>
  </si>
  <si>
    <t>978059541</t>
  </si>
  <si>
    <t>Odsekání obkladů stěn včetně otlučení podkladní omítky až na zdivo z obkládaček vnitřních, z jakýchkoliv materiálů, plochy přes 1 m2</t>
  </si>
  <si>
    <t>52</t>
  </si>
  <si>
    <t>27</t>
  </si>
  <si>
    <t>997013151</t>
  </si>
  <si>
    <t>Vnitrostaveništní doprava suti a vybouraných hmot vodorovně do 50 m svisle s omezením mechanizace pro budovy a haly výšky do 6 m</t>
  </si>
  <si>
    <t>54</t>
  </si>
  <si>
    <t>56</t>
  </si>
  <si>
    <t>29</t>
  </si>
  <si>
    <t>58</t>
  </si>
  <si>
    <t>60</t>
  </si>
  <si>
    <t>31</t>
  </si>
  <si>
    <t>62</t>
  </si>
  <si>
    <t>997013807</t>
  </si>
  <si>
    <t>Poplatek za uložení stavebního odpadu na skládce (skládkovné) z tašek a keramických výrobků zatříděného do Katalogu odpadů pod kódem 170 103</t>
  </si>
  <si>
    <t>64</t>
  </si>
  <si>
    <t>33</t>
  </si>
  <si>
    <t>66</t>
  </si>
  <si>
    <t>68</t>
  </si>
  <si>
    <t>725</t>
  </si>
  <si>
    <t>Zdravotechnika - zařizovací předměty</t>
  </si>
  <si>
    <t>35</t>
  </si>
  <si>
    <t>725110811</t>
  </si>
  <si>
    <t>Demontáž klozetů splachovacích s nádrží nebo tlakovým splachovačem</t>
  </si>
  <si>
    <t>soubor</t>
  </si>
  <si>
    <t>70</t>
  </si>
  <si>
    <t>725210821</t>
  </si>
  <si>
    <t>Demontáž umyvadel bez výtokových armatur umyvadel</t>
  </si>
  <si>
    <t>72</t>
  </si>
  <si>
    <t>37</t>
  </si>
  <si>
    <t>725240811</t>
  </si>
  <si>
    <t>Demontáž sprchových kabin a vaniček bez výtokových armatur kabin</t>
  </si>
  <si>
    <t>74</t>
  </si>
  <si>
    <t>725240812</t>
  </si>
  <si>
    <t>Demontáž sprchových kabin a vaniček bez výtokových armatur vaniček</t>
  </si>
  <si>
    <t>76</t>
  </si>
  <si>
    <t>39</t>
  </si>
  <si>
    <t>725310821</t>
  </si>
  <si>
    <t>Demontáž dřezů jednodílných bez výtokových armatur na konzolách</t>
  </si>
  <si>
    <t>78</t>
  </si>
  <si>
    <t>725820801</t>
  </si>
  <si>
    <t>Demontáž baterií nástěnných do G 3/4</t>
  </si>
  <si>
    <t>80</t>
  </si>
  <si>
    <t>41</t>
  </si>
  <si>
    <t>82</t>
  </si>
  <si>
    <t>766441811</t>
  </si>
  <si>
    <t>Demontáž parapetních desek dřevěných nebo plastových šířky do 300 mm délky do 1m</t>
  </si>
  <si>
    <t>84</t>
  </si>
  <si>
    <t>43</t>
  </si>
  <si>
    <t>766441821</t>
  </si>
  <si>
    <t>Demontáž parapetních desek dřevěných nebo plastových šířky do 300 mm délky přes 1m</t>
  </si>
  <si>
    <t>86</t>
  </si>
  <si>
    <t>766691911</t>
  </si>
  <si>
    <t>Ostatní práce vyvěšení nebo zavěšení křídel s případným uložením a opětovným zavěšením po provedení stavebních změn dřevěných okenních, plochy do 1,5 m2</t>
  </si>
  <si>
    <t>88</t>
  </si>
  <si>
    <t>45</t>
  </si>
  <si>
    <t>766691912</t>
  </si>
  <si>
    <t>Ostatní práce vyvěšení nebo zavěšení křídel s případným uložením a opětovným zavěšením po provedení stavebních změn dřevěných okenních, plochy přes 1,5 m2</t>
  </si>
  <si>
    <t>90</t>
  </si>
  <si>
    <t>92</t>
  </si>
  <si>
    <t>2019-138-04 - Bourací prá...</t>
  </si>
  <si>
    <t>973031325</t>
  </si>
  <si>
    <t>Vysekání výklenků nebo kapes ve zdivu z cihel na maltu vápennou nebo vápenocementovou kapes, plochy do 0,10 m2, hl. do 300 mm</t>
  </si>
  <si>
    <t>978015391</t>
  </si>
  <si>
    <t>Otlučení vápenných nebo vápenocementových omítek vnějších ploch s vyškrabáním spar a s očištěním zdiva stupně členitosti 1 a 2, v rozsahu přes 80 do 100 %</t>
  </si>
  <si>
    <t>2019-138-05 - Bourací prá...</t>
  </si>
  <si>
    <t xml:space="preserve">    776 - Podlahy povlakové</t>
  </si>
  <si>
    <t>Broušení betonových podlah nerovností do 2 mm</t>
  </si>
  <si>
    <t>968062356</t>
  </si>
  <si>
    <t>Vybourání dřevěných rámů oken s křídly, dveřních zárubní, vrat, stěn, ostění nebo obkladů rámů oken s křídly dvojitých, plochy do 4 m2</t>
  </si>
  <si>
    <t>971033651</t>
  </si>
  <si>
    <t>Vybourání otvorů ve zdivu základovém nebo nadzákladovém z cihel, tvárnic, příčkovek z cihel pálených na maltu vápennou nebo vápenocementovou plochy do 4 m2, tl. do 600 mm</t>
  </si>
  <si>
    <t>997013152</t>
  </si>
  <si>
    <t>Vnitrostaveništní doprava suti a vybouraných hmot vodorovně do 50 m svisle s omezením mechanizace pro budovy a haly výšky přes 6 do 9 m</t>
  </si>
  <si>
    <t>997013801</t>
  </si>
  <si>
    <t>Poplatek za uložení stavebního odpadu na skládce (skládkovné) z prostého betonu zatříděného do Katalogu odpadů pod kódem 170 101</t>
  </si>
  <si>
    <t>997013813</t>
  </si>
  <si>
    <t>Poplatek za uložení stavebního odpadu na skládce (skládkovné) z plastických hmot zatříděného do Katalogu odpadů pod kódem 170 203</t>
  </si>
  <si>
    <t>725840851</t>
  </si>
  <si>
    <t>Demontáž baterií sprchových diferenciálních přes 3/4 x 1 do G 5/4 x 6/4</t>
  </si>
  <si>
    <t>766112820.R</t>
  </si>
  <si>
    <t>Demontáž plastových stěn zasklených</t>
  </si>
  <si>
    <t>766691915</t>
  </si>
  <si>
    <t>Ostatní práce vyvěšení nebo zavěšení křídel s případným uložením a opětovným zavěšením po provedení stavebních změn dřevěných dveřních, plochy přes 2 m2</t>
  </si>
  <si>
    <t>776</t>
  </si>
  <si>
    <t>Podlahy povlakové</t>
  </si>
  <si>
    <t>776201812</t>
  </si>
  <si>
    <t>Demontáž povlakových podlahovin lepených ručně s podložkou</t>
  </si>
  <si>
    <t>776991821</t>
  </si>
  <si>
    <t>Ostatní práce odstranění lepidla ručně z podlah</t>
  </si>
  <si>
    <t>2019-138-06 - Bourací prá...</t>
  </si>
  <si>
    <t>HZS - Hodinové zúčtovací sazby</t>
  </si>
  <si>
    <t>952902121</t>
  </si>
  <si>
    <t>Čištění budov při provádění oprav a udržovacích prací podlah drsných nebo chodníků zametením</t>
  </si>
  <si>
    <t>952902611</t>
  </si>
  <si>
    <t>Čištění budov při provádění oprav a udržovacích prací vysátím prachu z ostatních ploch</t>
  </si>
  <si>
    <t>952903001</t>
  </si>
  <si>
    <t>Čištění budov při provádění oprav a udržovacích prací odstraněním ptačího nebo netopýřího trusu z podlahy</t>
  </si>
  <si>
    <t>Hodinové zúčtovací sazby</t>
  </si>
  <si>
    <t>HZS1291</t>
  </si>
  <si>
    <t>Hodinové zúčtovací sazby profesí HSV zemní a pomocné práce pomocný stavební dělník</t>
  </si>
  <si>
    <t>2019-138-07 - Bourací prá...</t>
  </si>
  <si>
    <t xml:space="preserve">    94 - Lešení a stavební výtahy</t>
  </si>
  <si>
    <t>94</t>
  </si>
  <si>
    <t>Lešení a stavební výtahy</t>
  </si>
  <si>
    <t>941111121</t>
  </si>
  <si>
    <t>Montáž lešení řadového trubkového lehkého pracovního s podlahami s provozním zatížením tř. 3 do 200 kg/m2 šířky tř. W09 přes 0,9 do 1,2 m, výšky do 10 m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</si>
  <si>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</si>
  <si>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</si>
  <si>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941111821</t>
  </si>
  <si>
    <t>Demontáž lešení řadového trubkového lehkého pracovního s podlahami s provozním zatížením tř. 3 do 200 kg/m2 šířky tř. W09 přes 0,9 do 1,2 m, výšky do 10 m</t>
  </si>
  <si>
    <t>962032231</t>
  </si>
  <si>
    <t>Bourání zdiva nadzákladového z cihel nebo tvárnic z cihel pálených nebo vápenopískových, na maltu vápennou nebo vápenocementovou, objemu přes 1 m3</t>
  </si>
  <si>
    <t>962052210</t>
  </si>
  <si>
    <t>Bourání zdiva železobetonového nadzákladového, objemu do 1 m3</t>
  </si>
  <si>
    <t>963023711</t>
  </si>
  <si>
    <t>Vybourání schodišťových stupňů oblých, rovných nebo kosých ze zdi cihelné jednostranně</t>
  </si>
  <si>
    <t>963051113</t>
  </si>
  <si>
    <t>Bourání železobetonových stropů deskových, tl. přes 80 mm</t>
  </si>
  <si>
    <t>971033641</t>
  </si>
  <si>
    <t>Vybourání otvorů ve zdivu základovém nebo nadzákladovém z cihel, tvárnic, příčkovek z cihel pálených na maltu vápennou nebo vápenocementovou plochy do 4 m2, tl. do 300 mm</t>
  </si>
  <si>
    <t>997013153</t>
  </si>
  <si>
    <t>Vnitrostaveništní doprava suti a vybouraných hmot vodorovně do 50 m svisle s omezením mechanizace pro budovy a haly výšky přes 9 do 12 m</t>
  </si>
  <si>
    <t>767161813</t>
  </si>
  <si>
    <t>Demontáž zábradlí rovného nerozebíratelný spoj hmotnosti 1 m zábradlí do 20 kg</t>
  </si>
  <si>
    <t>767161823</t>
  </si>
  <si>
    <t>Demontáž zábradlí schodišťového nerozebíratelný spoj hmotnosti 1 m zábradlí do 20 kg</t>
  </si>
  <si>
    <t>Hodinové zúčtovací sazby profesí PSV provádění stavebních instalací elektrikář odborný</t>
  </si>
  <si>
    <t>2019-138-08 - Bourací prá...</t>
  </si>
  <si>
    <t xml:space="preserve">    762 - Konstrukce tesařské</t>
  </si>
  <si>
    <t xml:space="preserve">    765 - Krytina skládaná</t>
  </si>
  <si>
    <t>997013312</t>
  </si>
  <si>
    <t>Doprava suti shozem montáž a demontáž shozu výšky přes 10 do 20 m</t>
  </si>
  <si>
    <t>997013322</t>
  </si>
  <si>
    <t>Doprava suti shozem montáž a demontáž shozu výšky Příplatek za první a každý další den použití shozu k ceně -3312</t>
  </si>
  <si>
    <t>997013814</t>
  </si>
  <si>
    <t>Poplatek za uložení stavebního odpadu na skládce (skládkovné) z izolačních materiálů zatříděného do Katalogu odpadů pod kódem 170 604</t>
  </si>
  <si>
    <t>762</t>
  </si>
  <si>
    <t>Konstrukce tesařské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</si>
  <si>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</si>
  <si>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</si>
  <si>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764001801</t>
  </si>
  <si>
    <t>Demontáž klempířských konstrukcí podkladního plechu do suti</t>
  </si>
  <si>
    <t>764001891</t>
  </si>
  <si>
    <t>Demontáž klempířských konstrukcí oplechování úžlabí do suti</t>
  </si>
  <si>
    <t>764002812</t>
  </si>
  <si>
    <t>Demontáž klempířských konstrukcí okapového plechu do suti, v krytině skládané</t>
  </si>
  <si>
    <t>764002861</t>
  </si>
  <si>
    <t>Demontáž klempířských konstrukcí oplechování říms do suti</t>
  </si>
  <si>
    <t>764002871.R</t>
  </si>
  <si>
    <t>Demontáž klempířských konstrukcí lemování do suti</t>
  </si>
  <si>
    <t>764004801</t>
  </si>
  <si>
    <t>Demontáž klempířských konstrukcí žlabu podokapního do suti</t>
  </si>
  <si>
    <t>764004861</t>
  </si>
  <si>
    <t>Demontáž klempířských konstrukcí svodu do suti</t>
  </si>
  <si>
    <t>765</t>
  </si>
  <si>
    <t>Krytina skládaná</t>
  </si>
  <si>
    <t>765111821</t>
  </si>
  <si>
    <t>Demontáž krytiny keramické hladké (bobrovky), sklonu do 30° na sucho do suti</t>
  </si>
  <si>
    <t>765111831</t>
  </si>
  <si>
    <t>Demontáž krytiny keramické Příplatek k cenám za sklon přes 30° do suti</t>
  </si>
  <si>
    <t>765111861</t>
  </si>
  <si>
    <t>Demontáž krytiny keramické hřebenů a nároží, sklonu do 30° z hřebenáčů na sucho do suti</t>
  </si>
  <si>
    <t>765111881</t>
  </si>
  <si>
    <t>765191911</t>
  </si>
  <si>
    <t>Demontáž pojistné hydroizolační fólie kladené ve sklonu přes 30°</t>
  </si>
  <si>
    <t>765192001</t>
  </si>
  <si>
    <t>Nouzové zakrytí střechy plachtou</t>
  </si>
  <si>
    <t>HZS2112</t>
  </si>
  <si>
    <t>Hodinové zúčtovací sazby profesí PSV provádění stavebních konstrukcí tesař odborný</t>
  </si>
  <si>
    <t>2019-138-09 - Bourací prá...</t>
  </si>
  <si>
    <t>766421821</t>
  </si>
  <si>
    <t>Demontáž obložení podhledů palubkami</t>
  </si>
  <si>
    <t>766421822</t>
  </si>
  <si>
    <t>Demontáž obložení podhledů podkladových roštů</t>
  </si>
  <si>
    <t>2019-138-10 - Bourací prá...</t>
  </si>
  <si>
    <t>HZS - Hodinové zúčtovací sazby- předpoklad  bude upřesněno dle skutečné potřeby- demontáž výtah a technol.</t>
  </si>
  <si>
    <t>Hodinové zúčtovací sazby- předpoklad  bude upřesněno dle skutečné potřeby- demontáž výtah a technol.</t>
  </si>
  <si>
    <t>HZS3242</t>
  </si>
  <si>
    <t>Hodinové zúčtovací sazby montáží technologických zařízení na stavebních objektech montér výtahář odborný</t>
  </si>
  <si>
    <t>2019-138-11 - Bourací prá...</t>
  </si>
  <si>
    <t>949411112</t>
  </si>
  <si>
    <t>Montáž schodišťových a výstupových věží z trubkového lešení o půdorysné ploše do 10 m2, výšky přes 10 do 20 m- výtahových šachet</t>
  </si>
  <si>
    <t>949411211</t>
  </si>
  <si>
    <t>Montáž schodišťových a výstupových věží z trubkového lešení Příplatek za první a každý další den použití lešení k ceně -1111 nebo -1112</t>
  </si>
  <si>
    <t>949411812</t>
  </si>
  <si>
    <t>Demontáž schodišťových a výstupových věží z trubkového lešení o půdorysné ploše do 10 m2, výšky přes 10 do 20 m</t>
  </si>
  <si>
    <t>997013213</t>
  </si>
  <si>
    <t>Vnitrostaveništní doprava suti a vybouraných hmot vodorovně do 50 m svisle ručně pro budovy a haly výšky přes 9 do 12 m</t>
  </si>
  <si>
    <t>767641805</t>
  </si>
  <si>
    <t>Demontáž dveřních zárubní odřezáním od upevnění, plochy dveří přes 2,5 do 4,5 m2</t>
  </si>
  <si>
    <t>767641812</t>
  </si>
  <si>
    <t>Demontáž automatických dveří výšky do 2200 mm lineráních nebo teleskopických, šířky přes 1000 mm do 2000 mm</t>
  </si>
  <si>
    <t>2019-138-12 - Bourací prá...</t>
  </si>
  <si>
    <t xml:space="preserve">    12 - Zemní práce - odkopávky a prokopávky</t>
  </si>
  <si>
    <t xml:space="preserve">    16 - Zemní práce - přemístění výkopku- dovoz zeminy- doplnění</t>
  </si>
  <si>
    <t xml:space="preserve">    17 - Zemní práce - konstrukce ze zemin</t>
  </si>
  <si>
    <t>Zemní práce - odkopávky a prokopávky</t>
  </si>
  <si>
    <t>120901121</t>
  </si>
  <si>
    <t>Bourání konstrukcí v odkopávkách a prokopávkách s přemístěním suti na hromady na vzdálenost do 20 m nebo s naložením na dopravní prostředek ručně z betonu prostého neprokládaného</t>
  </si>
  <si>
    <t>122201101</t>
  </si>
  <si>
    <t>Odkopávky a prokopávky nezapažené s přehozením výkopku na vzdálenost do 3 m nebo s naložením na dopravní prostředek v hornině tř. 3 do 100 m3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</si>
  <si>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</si>
  <si>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</si>
  <si>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Zemní práce - přemístění výkopku- dovoz zeminy- doplnění</t>
  </si>
  <si>
    <t>Vodorovné přemístění výkopku nebo sypaniny po suchu na obvyklém dopravním prostředku, bez naložení výkopku, avšak se složením bez rozhrnutí z horniny tř. 1 až 4 na vzdálenost přes 9 000 do 10 000 m- dovoz zeminy</t>
  </si>
  <si>
    <t>M</t>
  </si>
  <si>
    <t>10364101</t>
  </si>
  <si>
    <t>zemina pro terénní úpravy -  ornice</t>
  </si>
  <si>
    <t>Zemní práce - konstrukce ze zemin</t>
  </si>
  <si>
    <t>174101101</t>
  </si>
  <si>
    <t>Zásyp sypaninou z jakékoliv horniny s uložením výkopku ve vrstvách se zhutněním jam, šachet, rýh nebo kolem objektů v těchto vykopávkách</t>
  </si>
  <si>
    <t>767161814</t>
  </si>
  <si>
    <t>Demontáž zábradlí rovného nerozebíratelný spoj hmotnosti 1 m zábradlí přes 20 kg</t>
  </si>
  <si>
    <t>767996701</t>
  </si>
  <si>
    <t>Demontáž ostatních zámečnických konstrukcí o hmotnosti jednotlivých dílů řezáním do 50 kg</t>
  </si>
  <si>
    <t>kg</t>
  </si>
  <si>
    <t>2019-138-13 - Nové kce -1...</t>
  </si>
  <si>
    <t xml:space="preserve">    13 - Zemní práce - hloubené vykopávky</t>
  </si>
  <si>
    <t xml:space="preserve">    16 - Zemní práce - přemístění výkopku</t>
  </si>
  <si>
    <t xml:space="preserve">    2 - Zakládání</t>
  </si>
  <si>
    <t xml:space="preserve">    98 - Demolice a sanace</t>
  </si>
  <si>
    <t xml:space="preserve">    998 - Přesun hmot</t>
  </si>
  <si>
    <t>Zemní práce - hloubené vykopávky</t>
  </si>
  <si>
    <t>Zemní práce - přemístění výkopku</t>
  </si>
  <si>
    <t>174102102</t>
  </si>
  <si>
    <t>Zásyp sypaninou z jakékoliv horniny při překopech inženýrských sítí objemu do 30 m3 s uložením výkopku ve vrstvách se zhutněním v uzavřených prostorách s urovnáním povrchu zásypu</t>
  </si>
  <si>
    <t>58337403</t>
  </si>
  <si>
    <t>kamenivo dekorační (kačírek) frakce 16/32</t>
  </si>
  <si>
    <t>Zakládání</t>
  </si>
  <si>
    <t>215901101</t>
  </si>
  <si>
    <t>Zhutnění podloží pod násypy z rostlé horniny tř. 1 až 4 z hornin soudružných do 92 % PS a nesoudržných sypkých relativní ulehlosti I(d) do 0,8</t>
  </si>
  <si>
    <t>213141111</t>
  </si>
  <si>
    <t>Zřízení vrstvy z geotextilie filtrační, separační, odvodňovací, ochranné, výztužné nebo protierozní v rovině nebo ve sklonu do 1:5, šířky do 3 m</t>
  </si>
  <si>
    <t>69311172</t>
  </si>
  <si>
    <t>geotextilie PP s ÚV stabilizací 300g/m2</t>
  </si>
  <si>
    <t>212532111</t>
  </si>
  <si>
    <t>Lože pro trativody z kameniva hrubého drceného</t>
  </si>
  <si>
    <t>212755214</t>
  </si>
  <si>
    <t>Trativody bez lože z drenážních trubek plastových flexibilních D 100 mm</t>
  </si>
  <si>
    <t>211971110</t>
  </si>
  <si>
    <t>Zřízení opláštění výplně z geotextilie odvodňovacích žeber nebo trativodů v rýze nebo zářezu se stěnami šikmými o sklonu do 1:2</t>
  </si>
  <si>
    <t>69311006</t>
  </si>
  <si>
    <t>geotextilie tkaná separační, filtrační, výztužná PP pevnost v tahu 15kN/m</t>
  </si>
  <si>
    <t>98</t>
  </si>
  <si>
    <t>Demolice a sanace</t>
  </si>
  <si>
    <t>985131311</t>
  </si>
  <si>
    <t>Očištění ploch stěn, rubu kleneb a podlah ruční dočištění ocelovými kartáči</t>
  </si>
  <si>
    <t>985139111</t>
  </si>
  <si>
    <t>Očištění ploch Příplatek k cenám za práci ve stísněném prostoru</t>
  </si>
  <si>
    <t>985139112</t>
  </si>
  <si>
    <t>Očištění ploch Příplatek k cenám za plochu do 10 m2 jednotlivě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</si>
  <si>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</si>
  <si>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</si>
  <si>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</si>
  <si>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</si>
  <si>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Hodinové zúčtovací sazby profesí HSV zemní a pomocné práce pomocný stavební dělník- průběžný úklid a pomocné stavební práce - přípomoce</t>
  </si>
  <si>
    <t>2019-138-14 - Nové kce -1...</t>
  </si>
  <si>
    <t xml:space="preserve">    63 - Podlahy a podlahové konstrukce</t>
  </si>
  <si>
    <t xml:space="preserve">    61 - Úprava povrchů vnitřních</t>
  </si>
  <si>
    <t xml:space="preserve">    711 - Izolace proti vodě, vlhkosti a plynům</t>
  </si>
  <si>
    <t xml:space="preserve">    777 - Podlahy lité</t>
  </si>
  <si>
    <t xml:space="preserve">    784 - Dokončovací práce - malby</t>
  </si>
  <si>
    <t>69311175</t>
  </si>
  <si>
    <t>geotextilie PP s ÚV stabilizací 500g/m2</t>
  </si>
  <si>
    <t>271572211</t>
  </si>
  <si>
    <t>Podsyp pod základové konstrukce se zhutněním a urovnáním povrchu ze štěrkopísku netříděného</t>
  </si>
  <si>
    <t>273321211</t>
  </si>
  <si>
    <t>Základy z betonu železového (bez výztuže) desky z betonu bez zvláštních nároků na prostředí tř. C 12/15</t>
  </si>
  <si>
    <t>273351121</t>
  </si>
  <si>
    <t>Bednění základů desek zřízení</t>
  </si>
  <si>
    <t>273351122</t>
  </si>
  <si>
    <t>Bednění základů desek odstranění</t>
  </si>
  <si>
    <t>273362021</t>
  </si>
  <si>
    <t>Výztuž základů desek ze svařovaných sítí z drátů typu KARI</t>
  </si>
  <si>
    <t>63</t>
  </si>
  <si>
    <t>Podlahy a podlahové konstrukce</t>
  </si>
  <si>
    <t>633992111</t>
  </si>
  <si>
    <t>Odmaštění betonových podlah od olejových nánosů</t>
  </si>
  <si>
    <t>632682111</t>
  </si>
  <si>
    <t>Vyspravení povrchu betonových schodišť rychletuhnoucím polymerem s možností okamžitého zatížení stupňů a podest tl. do 10 mm</t>
  </si>
  <si>
    <t>61</t>
  </si>
  <si>
    <t>Úprava povrchů vnitřních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</si>
  <si>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</si>
  <si>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</si>
  <si>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611321143</t>
  </si>
  <si>
    <t>Omítka vápenocementová vnitřních ploch nanášená ručně dvouvrstvá, tloušťky jádrové omítky do 10 mm a tloušťky štuku do 3 mm štuková vodorovných konstrukcí kleneb nebo skořepin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</si>
  <si>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</si>
  <si>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</si>
  <si>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612821031</t>
  </si>
  <si>
    <t>Sanační omítka vnitřních ploch stěn vyrovnávací vrstva, prováděná v tl. do 20 mm ručně</t>
  </si>
  <si>
    <t>612821002</t>
  </si>
  <si>
    <t>Sanační omítka vnitřních ploch stěn pro vlhké zdivo, prováděná ručně štuková</t>
  </si>
  <si>
    <t>619995001</t>
  </si>
  <si>
    <t>Začištění omítek (s dodáním hmot) kolem oken, dveří, podlah, obkladů apod.</t>
  </si>
  <si>
    <t>952901111</t>
  </si>
  <si>
    <t>Vyčištění budov nebo objektů před předáním do užívání budov bytové nebo občanské výstavby, světlé výšky podlaží do 4 m</t>
  </si>
  <si>
    <t>711</t>
  </si>
  <si>
    <t>Izolace proti vodě, vlhkosti a plynům</t>
  </si>
  <si>
    <t>711461201</t>
  </si>
  <si>
    <t>Provedení izolace proti povrchové a podpovrchové tlakové vodě fóliemi na ploše vodorovné V zesílením spojů páskem se zalitím okrajů spoje</t>
  </si>
  <si>
    <t>28322005</t>
  </si>
  <si>
    <t>fólie hydroizolační pro spodní stavbu mPVC tl 2mm</t>
  </si>
  <si>
    <t>998711101</t>
  </si>
  <si>
    <t>Přesun hmot pro izolace proti vodě, vlhkosti a plynům stanovený z hmotnosti přesunovaného materiálu vodorovná dopravní vzdálenost do 50 m v objektech výšky do 6 m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</si>
  <si>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</si>
  <si>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</si>
  <si>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777</t>
  </si>
  <si>
    <t>Podlahy lité</t>
  </si>
  <si>
    <t>777111101</t>
  </si>
  <si>
    <t>Příprava podkladu před provedením litých podlah zametení</t>
  </si>
  <si>
    <t>777111111</t>
  </si>
  <si>
    <t>Příprava podkladu před provedením litých podlah vysátí</t>
  </si>
  <si>
    <t>777131105</t>
  </si>
  <si>
    <t>Penetrační nátěr podlahy epoxidový na podklad z čerstvého betonu</t>
  </si>
  <si>
    <t>777511103</t>
  </si>
  <si>
    <t>Krycí stěrka dekorativní epoxidová, tloušťky přes 1 do 2 mm</t>
  </si>
  <si>
    <t>998777101</t>
  </si>
  <si>
    <t>Přesun hmot pro podlahy lité stanovený z hmotnosti přesunovaného materiálu vodorovná dopravní vzdálenost do 50 m v objektech výšky do 6 m</t>
  </si>
  <si>
    <t>998777181</t>
  </si>
  <si>
    <t>Přesun hmot pro podlahy lité stanovený z hmotnosti přesunovaného materiálu Příplatek k cenám za přesun prováděný bez použití mechanizace pro jakoukoliv výšku objektu</t>
  </si>
  <si>
    <t>784</t>
  </si>
  <si>
    <t>Dokončovací práce - malby</t>
  </si>
  <si>
    <t>784171101</t>
  </si>
  <si>
    <t>Zakrytí nemalovaných ploch (materiál ve specifikaci) včetně pozdějšího odkrytí podlah</t>
  </si>
  <si>
    <t>581248440</t>
  </si>
  <si>
    <t>fólie pro malířské potřeby zakrývací tl 25µ 4x5m</t>
  </si>
  <si>
    <t>784171111</t>
  </si>
  <si>
    <t>Zakrytí nemalovaných ploch (materiál ve specifikaci) včetně pozdějšího odkrytí svislých ploch např. stěn, oken, dveří v místnostech výšky do 3,80</t>
  </si>
  <si>
    <t>784181101</t>
  </si>
  <si>
    <t>Penetrace podkladu jednonásobná základní akrylátová v místnostech výšky do 3,80 m</t>
  </si>
  <si>
    <t>784191001</t>
  </si>
  <si>
    <t>Čištění vnitřních ploch hrubý úklid po provedení malířských prací omytím oken nebo balkonových dveří jednoduchých</t>
  </si>
  <si>
    <t>784191005</t>
  </si>
  <si>
    <t>Čištění vnitřních ploch hrubý úklid po provedení malířských prací omytím dveří nebo vrat</t>
  </si>
  <si>
    <t>784191007</t>
  </si>
  <si>
    <t>Čištění vnitřních ploch hrubý úklid po provedení malířských prací omytím podlah</t>
  </si>
  <si>
    <t>784312001</t>
  </si>
  <si>
    <t>Malby vápenné jednonásobné, bílé v místnostech výšky do 3,80 m</t>
  </si>
  <si>
    <t>2019-138-15 - Nové kce - ...</t>
  </si>
  <si>
    <t xml:space="preserve">    3 - Svislé a kompletní konstrukce</t>
  </si>
  <si>
    <t>Svislé a kompletní konstrukce</t>
  </si>
  <si>
    <t>319231212</t>
  </si>
  <si>
    <t>Dodatečná izolace zdiva podřezáním řetězovou pilou zdiva cihelného, tloušťky do 300 mm</t>
  </si>
  <si>
    <t>319231213</t>
  </si>
  <si>
    <t>Dodatečná izolace zdiva podřezáním řetězovou pilou zdiva cihelného, tloušťky přes 300 do 600 mm</t>
  </si>
  <si>
    <t>319231215</t>
  </si>
  <si>
    <t>Dodatečná izolace zdiva podřezáním řetězovou pilou zdiva cihelného, tloušťky přes 800 do 1 000 mm</t>
  </si>
  <si>
    <t>2019-138-16 - Nové kce -1...</t>
  </si>
  <si>
    <t xml:space="preserve">    713 - Izolace tepelné</t>
  </si>
  <si>
    <t xml:space="preserve">    763 - Konstrukce suché výstavby</t>
  </si>
  <si>
    <t xml:space="preserve">    771 - Podlahy z dlaždic</t>
  </si>
  <si>
    <t>131203101</t>
  </si>
  <si>
    <t>Hloubení zapažených i nezapažených jam ručním nebo pneumatickým nářadím s urovnáním dna do předepsaného profilu a spádu v horninách tř. 3 soudržných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</si>
  <si>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</si>
  <si>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</si>
  <si>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271532212</t>
  </si>
  <si>
    <t>Podsyp pod základové konstrukce se zhutněním a urovnáním povrchu z kameniva hrubého, frakce 16 - 32 mm</t>
  </si>
  <si>
    <t>274321211</t>
  </si>
  <si>
    <t>Základy z betonu železového (bez výztuže) pasy z betonu bez zvláštních nároků na prostředí tř. C 12/15</t>
  </si>
  <si>
    <t>274351121</t>
  </si>
  <si>
    <t>Bednění základů pasů rovné zřízení</t>
  </si>
  <si>
    <t>274351122</t>
  </si>
  <si>
    <t>Bednění základů pasů rovné odstranění</t>
  </si>
  <si>
    <t>310238211</t>
  </si>
  <si>
    <t>Zazdívka otvorů ve zdivu nadzákladovém cihlami pálenými plochy přes 0,25 m2 do 1 m2 na maltu vápenocementovou</t>
  </si>
  <si>
    <t>310239211</t>
  </si>
  <si>
    <t>Zazdívka otvorů ve zdivu nadzákladovém cihlami pálenými plochy přes 1 m2 do 4 m2 na maltu vápenocementovou</t>
  </si>
  <si>
    <t>317168052</t>
  </si>
  <si>
    <t>Překlady keramické vysoké osazené do maltového lože, šířky překladu 70 mm výšky 238 mm, délky 1250 mm</t>
  </si>
  <si>
    <t>317168056</t>
  </si>
  <si>
    <t>Překlady keramické vysoké osazené do maltového lože, šířky překladu 70 mm výšky 238 mm, délky 2250 mm</t>
  </si>
  <si>
    <t>317998110</t>
  </si>
  <si>
    <t>Izolace tepelná mezi překlady z pěnového polystyrenu výšky 24 cm, tloušťky do 30 mm</t>
  </si>
  <si>
    <t>317998114</t>
  </si>
  <si>
    <t>Izolace tepelná mezi překlady z pěnového polystyrenu výšky 24 cm, tloušťky 90 mm</t>
  </si>
  <si>
    <t>612111111</t>
  </si>
  <si>
    <t>Vyspravení povrchu neomítaných vnitřních ploch monolitických betonových nebo železobetonových konstrukcí rozetřením vysprávky do ztracena maltou cementovou celoplošně stěn</t>
  </si>
  <si>
    <t>612321141</t>
  </si>
  <si>
    <t>Omítka vápenocementová vnitřních ploch nanášená ručně dvouvrstvá, tloušťky jádrové omítky do 10 mm a tloušťky štuku do 3 mm štuková svislých konstrukcí stěn</t>
  </si>
  <si>
    <t>631311113</t>
  </si>
  <si>
    <t>Mazanina z betonu prostého bez zvýšených nároků na prostředí tl. přes 50 do 80 mm tř. C 12/15</t>
  </si>
  <si>
    <t>631319011</t>
  </si>
  <si>
    <t>Příplatek k cenám mazanin za úpravu povrchu mazaniny přehlazením, mazanina tl. přes 50 do 80 mm</t>
  </si>
  <si>
    <t>632451103</t>
  </si>
  <si>
    <t>Potěr cementový samonivelační ze suchých směsí tloušťky přes 5 do 10 mm</t>
  </si>
  <si>
    <t>634111114</t>
  </si>
  <si>
    <t>Obvodová dilatace mezi stěnou a mazaninou nebo potěrem pružnou těsnicí páskou na bázi syntetického kaučuku výšky 100 mm</t>
  </si>
  <si>
    <t>953331121</t>
  </si>
  <si>
    <t>Vložky svislé do dilatačních spár z lepenky natavením, včetně dodání a osazení, v jakémkoliv zdivu, těžké asfaltové pásy</t>
  </si>
  <si>
    <t>711111001</t>
  </si>
  <si>
    <t>Provedení izolace proti zemní vlhkosti natěradly a tmely za studena na ploše vodorovné V nátěrem penetračním</t>
  </si>
  <si>
    <t>11163150</t>
  </si>
  <si>
    <t>lak penetrační asfaltový</t>
  </si>
  <si>
    <t>711113117</t>
  </si>
  <si>
    <t>Izolace proti zemní vlhkosti natěradly a tmely za studena na ploše vodorovné V těsnicí stěrkou jednosložkovu na bázi cementu</t>
  </si>
  <si>
    <t>713</t>
  </si>
  <si>
    <t>Izolace tepelné</t>
  </si>
  <si>
    <t>47</t>
  </si>
  <si>
    <t>713121111</t>
  </si>
  <si>
    <t>Montáž tepelné izolace podlah rohožemi, pásy, deskami, dílci, bloky (izolační materiál ve specifikaci) kladenými volně jednovrstvá</t>
  </si>
  <si>
    <t>28375915</t>
  </si>
  <si>
    <t>deska EPS 150 do plochých střech a podlah λ=0,035 tl 120mm</t>
  </si>
  <si>
    <t>deska EPS 150 do plochých střech a podlah ?=0,035 tl 120mm</t>
  </si>
  <si>
    <t>49</t>
  </si>
  <si>
    <t>998713101</t>
  </si>
  <si>
    <t>Přesun hmot pro izolace tepelné stanovený z hmotnosti přesunovaného materiálu vodorovná dopravní vzdálenost do 50 m v objektech výšky do 6 m</t>
  </si>
  <si>
    <t>998713181</t>
  </si>
  <si>
    <t>Přesun hmot pro izolace tepelné stanovený z hmotnosti přesunovaného materiálu Příplatek k cenám za přesun prováděný bez použití mechanizace pro jakoukoliv výšku objektu</t>
  </si>
  <si>
    <t>100</t>
  </si>
  <si>
    <t>763</t>
  </si>
  <si>
    <t>Konstrukce suché výstavby</t>
  </si>
  <si>
    <t>51</t>
  </si>
  <si>
    <t>763131433.1</t>
  </si>
  <si>
    <t>Podhled ze sádrokartonových desek dvouvrstvá zavěšená spodní konstrukce z ocelových profilů CD, UD jednoduše opláštěná deskou protipožární DF, tl. 15 mm, TI tl. 150 mm 50 kg/m3</t>
  </si>
  <si>
    <t>102</t>
  </si>
  <si>
    <t>763131714</t>
  </si>
  <si>
    <t>Podhled ze sádrokartonových desek ostatní práce a konstrukce na podhledech ze sádrokartonových desek základní penetrační nátěr</t>
  </si>
  <si>
    <t>104</t>
  </si>
  <si>
    <t>53</t>
  </si>
  <si>
    <t>763131751</t>
  </si>
  <si>
    <t>Podhled ze sádrokartonových desek ostatní práce a konstrukce na podhledech ze sádrokartonových desek montáž parotěsné zábrany</t>
  </si>
  <si>
    <t>106</t>
  </si>
  <si>
    <t>28329282.DR</t>
  </si>
  <si>
    <t>fólie PE vyztužená Al vrstvou pro parotěsnou vrstvu 170g/m2</t>
  </si>
  <si>
    <t>108</t>
  </si>
  <si>
    <t>55</t>
  </si>
  <si>
    <t>763131752</t>
  </si>
  <si>
    <t>Podhled ze sádrokartonových desek ostatní práce a konstrukce na podhledech ze sádrokartonových desek montáž jedné vrstvy tepelné izolace</t>
  </si>
  <si>
    <t>110</t>
  </si>
  <si>
    <t>63153712</t>
  </si>
  <si>
    <t>deska tepelně izolační minerální univerzální λ=0,036-0,037 tl 150mm</t>
  </si>
  <si>
    <t>112</t>
  </si>
  <si>
    <t>deska tepelně izolační minerální univerzální ?=0,036-0,037 tl 150mm</t>
  </si>
  <si>
    <t>57</t>
  </si>
  <si>
    <t>763131761</t>
  </si>
  <si>
    <t>Podhled ze sádrokartonových desek Příplatek k cenám za plochu do 3 m2 jednotlivě</t>
  </si>
  <si>
    <t>114</t>
  </si>
  <si>
    <t>763131771</t>
  </si>
  <si>
    <t>Podhled ze sádrokartonových desek Příplatek k cenám za rovinnost kvality speciální tmelení kvality Q3</t>
  </si>
  <si>
    <t>116</t>
  </si>
  <si>
    <t>59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</si>
  <si>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</si>
  <si>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</si>
  <si>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118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</si>
  <si>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</si>
  <si>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</si>
  <si>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120</t>
  </si>
  <si>
    <t>767531111</t>
  </si>
  <si>
    <t>Montáž vstupních čistících zón z rohoží kovových nebo plastových</t>
  </si>
  <si>
    <t>122</t>
  </si>
  <si>
    <t>69752002</t>
  </si>
  <si>
    <t>rohož vstupní provedení hliník extra 27 mm</t>
  </si>
  <si>
    <t>124</t>
  </si>
  <si>
    <t>767531111.1</t>
  </si>
  <si>
    <t>Montáž vstupních čistících zón z rohoží kovových nebo plastových- vnitřní část</t>
  </si>
  <si>
    <t>126</t>
  </si>
  <si>
    <t>69752070</t>
  </si>
  <si>
    <t>rohož vstupní provedení umělohmotné profily se silon. Kartáčky</t>
  </si>
  <si>
    <t>128</t>
  </si>
  <si>
    <t>65</t>
  </si>
  <si>
    <t>767531125</t>
  </si>
  <si>
    <t>Montáž vstupních čistících zón z rohoží osazení rámu mosazného nebo hliníkového náběhového širokého - 65 mm</t>
  </si>
  <si>
    <t>130</t>
  </si>
  <si>
    <t>69752150</t>
  </si>
  <si>
    <t>rámy náběhové-náběh široký-65mm-Al</t>
  </si>
  <si>
    <t>132</t>
  </si>
  <si>
    <t>67</t>
  </si>
  <si>
    <t>998767101</t>
  </si>
  <si>
    <t>Přesun hmot pro zámečnické konstrukce stanovený z hmotnosti přesunovaného materiálu vodorovná dopravní vzdálenost do 50 m v objektech výšky do 6 m</t>
  </si>
  <si>
    <t>134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</si>
  <si>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</si>
  <si>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</si>
  <si>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136</t>
  </si>
  <si>
    <t>771</t>
  </si>
  <si>
    <t>Podlahy z dlaždic</t>
  </si>
  <si>
    <t>69</t>
  </si>
  <si>
    <t>771121011</t>
  </si>
  <si>
    <t>Příprava podkladu před provedením dlažby nátěr penetrační na podlahu</t>
  </si>
  <si>
    <t>138</t>
  </si>
  <si>
    <t>771151012</t>
  </si>
  <si>
    <t>Příprava podkladu před provedením dlažby samonivelační stěrka min.pevnosti 20 MPa, tloušťky přes 3 do 5 mm</t>
  </si>
  <si>
    <t>140</t>
  </si>
  <si>
    <t>71</t>
  </si>
  <si>
    <t>771474111</t>
  </si>
  <si>
    <t>Montáž soklů z dlaždic keramických lepených flexibilním lepidlem rovných, výšky do 65 mm</t>
  </si>
  <si>
    <t>142</t>
  </si>
  <si>
    <t>59761409</t>
  </si>
  <si>
    <t>dlažba keramická slinutá protiskluzná do interiéru i exteriéru pro vysoké mechanické namáhání přes 9 do 12 ks/m2</t>
  </si>
  <si>
    <t>144</t>
  </si>
  <si>
    <t>73</t>
  </si>
  <si>
    <t>771574112</t>
  </si>
  <si>
    <t>Montáž podlah z dlaždic keramických lepených flexibilním lepidlem maloformátových hladkých přes 9 do 12 ks/m2</t>
  </si>
  <si>
    <t>146</t>
  </si>
  <si>
    <t>148</t>
  </si>
  <si>
    <t>75</t>
  </si>
  <si>
    <t>771579191</t>
  </si>
  <si>
    <t>Montáž podlah z dlaždic keramických lepených flexibilním lepidlem Příplatek k cenám za plochu do 5 m2 jednotlivě</t>
  </si>
  <si>
    <t>150</t>
  </si>
  <si>
    <t>771579196</t>
  </si>
  <si>
    <t>Montáž podlah z dlaždic keramických lepených flexibilním lepidlem Příplatek k cenám za dvousložkový spárovací tmel</t>
  </si>
  <si>
    <t>152</t>
  </si>
  <si>
    <t>77</t>
  </si>
  <si>
    <t>998771101</t>
  </si>
  <si>
    <t>Přesun hmot pro podlahy z dlaždic stanovený z hmotnosti přesunovaného materiálu vodorovná dopravní vzdálenost do 50 m v objektech výšky do 6 m</t>
  </si>
  <si>
    <t>154</t>
  </si>
  <si>
    <t>998771181</t>
  </si>
  <si>
    <t>Přesun hmot pro podlahy z dlaždic stanovený z hmotnosti přesunovaného materiálu Příplatek k ceně za přesun prováděný bez použití mechanizace pro jakoukoliv výšku objektu</t>
  </si>
  <si>
    <t>156</t>
  </si>
  <si>
    <t>79</t>
  </si>
  <si>
    <t>158</t>
  </si>
  <si>
    <t>160</t>
  </si>
  <si>
    <t>81</t>
  </si>
  <si>
    <t>162</t>
  </si>
  <si>
    <t>164</t>
  </si>
  <si>
    <t>83</t>
  </si>
  <si>
    <t>166</t>
  </si>
  <si>
    <t>168</t>
  </si>
  <si>
    <t>85</t>
  </si>
  <si>
    <t>170</t>
  </si>
  <si>
    <t>172</t>
  </si>
  <si>
    <t>87</t>
  </si>
  <si>
    <t>784211101</t>
  </si>
  <si>
    <t>Malby z malířských směsí otěruvzdorných za mokra dvojnásobné, bílé za mokra otěruvzdorné výborně v místnostech výšky do 3,80 m</t>
  </si>
  <si>
    <t>174</t>
  </si>
  <si>
    <t>176</t>
  </si>
  <si>
    <t>2019-138-17 - Nové kce -1...</t>
  </si>
  <si>
    <t xml:space="preserve">    781 - Dokončovací práce - obklady</t>
  </si>
  <si>
    <t>317168012</t>
  </si>
  <si>
    <t>Překlady keramické ploché osazené do maltového lože, výšky překladu 71 mm šířky 115 mm, délky 1250 mm</t>
  </si>
  <si>
    <t>317168024</t>
  </si>
  <si>
    <t>Překlady keramické ploché osazené do maltového lože, výšky překladu 71 mm šířky 145 mm, délky 1750 mm</t>
  </si>
  <si>
    <t>317168026</t>
  </si>
  <si>
    <t>Překlady keramické ploché osazené do maltového lože, výšky překladu 71 mm šířky 145 mm, délky 2250 mm</t>
  </si>
  <si>
    <t>342244211</t>
  </si>
  <si>
    <t>Příčky jednoduché z cihel děrovaných broušených, na tenkovrstvou maltu, pevnost cihel do P15, tl. příčky 115 mm</t>
  </si>
  <si>
    <t>342244221</t>
  </si>
  <si>
    <t>Příčky jednoduché z cihel děrovaných broušených, na tenkovrstvou maltu, pevnost cihel do P15, tl. příčky 140 mm</t>
  </si>
  <si>
    <t>342291121</t>
  </si>
  <si>
    <t>Ukotvení příček plochými kotvami, do konstrukce cihelné</t>
  </si>
  <si>
    <t>346272256</t>
  </si>
  <si>
    <t>Přizdívky z pórobetonových tvárnic objemová hmotnost do 500 kg/m3, na tenké maltové lože, tloušťka přizdívky 150 mm</t>
  </si>
  <si>
    <t>612321121</t>
  </si>
  <si>
    <t>Omítka vápenocementová vnitřních ploch nanášená ručně jednovrstvá, tloušťky do 10 mm hladká svislých konstrukcí stěn</t>
  </si>
  <si>
    <t>631319195</t>
  </si>
  <si>
    <t>Příplatek k cenám mazanin za malou plochu do 5 m2 jednotlivě mazanina tl. přes 50 do 80 mm</t>
  </si>
  <si>
    <t>Provedení izolace proti povrchové a podpovrchové tlakové vodě fóliemi na ploše vodorovné V se zesílením spojů páskem se zalitím okrajů spoje</t>
  </si>
  <si>
    <t>FTR.31102230</t>
  </si>
  <si>
    <t>fólie hydroizolační nevyztužená  tl. 2,0 mm, šířka 1200 mm, RAL 8025</t>
  </si>
  <si>
    <t>711113127</t>
  </si>
  <si>
    <t>Izolace proti zemní vlhkosti natěradly a tmely za studena na ploše svislé S těsnicí stěrkou jednosložkovu na bázi cementu</t>
  </si>
  <si>
    <t>713121121</t>
  </si>
  <si>
    <t>Montáž tepelné izolace podlah rohožemi, pásy, deskami, dílci, bloky (izolační materiál ve specifikaci) kladenými volně dvouvrstvá</t>
  </si>
  <si>
    <t>28375910</t>
  </si>
  <si>
    <t>deska EPS 150 do plochých střech a podlah λ=0,035 tl 60mm- 2x křížem</t>
  </si>
  <si>
    <t>deska EPS 150 do plochých střech a podlah ?=0,035 tl 60mm- 2x křížem</t>
  </si>
  <si>
    <t>713191133</t>
  </si>
  <si>
    <t>Montáž tepelné izolace stavebních konstrukcí - doplňky a konstrukční součásti podlah, stropů vrchem nebo střech překrytím fólií položenou volně s přelepením spojů</t>
  </si>
  <si>
    <t>28323101</t>
  </si>
  <si>
    <t>fólie LDPE (750 kg/m3) proti zemní vlhkosti nad úrovní terénu tl 1mm</t>
  </si>
  <si>
    <t>763135102</t>
  </si>
  <si>
    <t>Montáž sádrokartonového podhledu kazetového demontovatelného, velikosti kazet 600x600 mm včetně zavěšené nosné konstrukce polozapuštěné</t>
  </si>
  <si>
    <t>59030571</t>
  </si>
  <si>
    <t>podhled kazetový bez děrování polozapuštená hrana tl 10mm 600x600mm</t>
  </si>
  <si>
    <t>59761433</t>
  </si>
  <si>
    <t>dlažba keramická slinutá hladká do interiéru i exteriéru pro vysoké mechanické namáhání přes 9 do 12ks/m2 ,tl. 15mm</t>
  </si>
  <si>
    <t>776111311</t>
  </si>
  <si>
    <t>Příprava podkladu vysátí podlah</t>
  </si>
  <si>
    <t>776141111</t>
  </si>
  <si>
    <t>Příprava podkladu vyrovnání samonivelační stěrkou podlah min.pevnosti 20 MPa, tloušťky do 3 mm</t>
  </si>
  <si>
    <t>776211111</t>
  </si>
  <si>
    <t>Montáž textilních podlahovin lepením pásů standardních</t>
  </si>
  <si>
    <t>69751014</t>
  </si>
  <si>
    <t>koberec zátěžový vysoká zátěž hm 1820g/m2 š 4m</t>
  </si>
  <si>
    <t>776991121</t>
  </si>
  <si>
    <t>Ostatní práce údržba nových podlahovin po pokládce čištění základní</t>
  </si>
  <si>
    <t>998776101</t>
  </si>
  <si>
    <t>Přesun hmot pro podlahy povlakové stanovený z hmotnosti přesunovaného materiálu vodorovná dopravní vzdálenost do 50 m v objektech výšky do 6 m</t>
  </si>
  <si>
    <t>998776181</t>
  </si>
  <si>
    <t>Přesun hmot pro podlahy povlakové stanovený z hmotnosti přesunovaného materiálu Příplatek k cenám za přesun prováděný bez použití mechanizace pro jakoukoliv výšku objektu</t>
  </si>
  <si>
    <t>781</t>
  </si>
  <si>
    <t>Dokončovací práce - obklady</t>
  </si>
  <si>
    <t>781111011</t>
  </si>
  <si>
    <t>Příprava podkladu před provedením obkladu oprášení (ometení) stěny</t>
  </si>
  <si>
    <t>781121011</t>
  </si>
  <si>
    <t>Příprava podkladu před provedením obkladu nátěr penetrační na stěnu</t>
  </si>
  <si>
    <t>781474112</t>
  </si>
  <si>
    <t>Montáž obkladů vnitřních stěn z dlaždic keramických lepených flexibilním lepidlem maloformátových hladkých přes 9 do 12 ks/m2</t>
  </si>
  <si>
    <t>59761026</t>
  </si>
  <si>
    <t>obklad keramický hladký do 12ks/m2</t>
  </si>
  <si>
    <t>781479196</t>
  </si>
  <si>
    <t>Montáž obkladů vnitřních stěn z dlaždic keramických Příplatek k cenám za dvousložkový spárovací tmel</t>
  </si>
  <si>
    <t>998781101</t>
  </si>
  <si>
    <t>Přesun hmot pro obklady keramické stanovený z hmotnosti přesunovaného materiálu vodorovná dopravní vzdálenost do 50 m v objektech výšky do 6 m</t>
  </si>
  <si>
    <t>998781181</t>
  </si>
  <si>
    <t>Přesun hmot pro obklady keramické stanovený z hmotnosti přesunovaného materiálu Příplatek k cenám za přesun prováděný bez použití mechanizace pro jakoukoliv výšku objektu</t>
  </si>
  <si>
    <t>2019-138-18 - Nové kce - ...</t>
  </si>
  <si>
    <t>317168011</t>
  </si>
  <si>
    <t>Překlady keramické ploché osazené do maltového lože, výšky překladu 71 mm šířky 115 mm, délky 1000 mm</t>
  </si>
  <si>
    <t>317168021</t>
  </si>
  <si>
    <t>Překlady keramické ploché osazené do maltového lože, výšky překladu 71 mm šířky 145 mm, délky 1000 mm</t>
  </si>
  <si>
    <t>317168022</t>
  </si>
  <si>
    <t>Překlady keramické ploché osazené do maltového lože, výšky překladu 71 mm šířky 145 mm, délky 1250 mm</t>
  </si>
  <si>
    <t>317168025</t>
  </si>
  <si>
    <t>Překlady keramické ploché osazené do maltového lože, výšky překladu 71 mm šířky 145 mm, délky 2000 mm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</si>
  <si>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</si>
  <si>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</si>
  <si>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998711102</t>
  </si>
  <si>
    <t>Přesun hmot pro izolace proti vodě, vlhkosti a plynům stanovený z hmotnosti přesunovaného materiálu vodorovná dopravní vzdálenost do 50 m v objektech výšky přes 6 do 12 m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</si>
  <si>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</si>
  <si>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</si>
  <si>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998771102</t>
  </si>
  <si>
    <t>Přesun hmot pro podlahy z dlaždic stanovený z hmotnosti přesunovaného materiálu vodorovná dopravní vzdálenost do 50 m v objektech výšky přes 6 do 12 m</t>
  </si>
  <si>
    <t>776141112</t>
  </si>
  <si>
    <t>Příprava podkladu vyrovnání samonivelační stěrkou podlah min.pevnosti 20 MPa, tloušťky přes 3 do 5 mm</t>
  </si>
  <si>
    <t>998776102</t>
  </si>
  <si>
    <t>Přesun hmot pro podlahy povlakové stanovený z hmotnosti přesunovaného materiálu vodorovná dopravní vzdálenost do 50 m v objektech výšky přes 6 do 12 m</t>
  </si>
  <si>
    <t>998781102</t>
  </si>
  <si>
    <t>Přesun hmot pro obklady keramické stanovený z hmotnosti přesunovaného materiálu vodorovná dopravní vzdálenost do 50 m v objektech výšky přes 6 do 12 m</t>
  </si>
  <si>
    <t>2019-138-19 - Nové kce- 3...</t>
  </si>
  <si>
    <t>PSV - Práce a dodávky PSV- podlaha Isover- EPS trámce</t>
  </si>
  <si>
    <t>Práce a dodávky PSV- podlaha Isover- EPS trámce</t>
  </si>
  <si>
    <t>711113111</t>
  </si>
  <si>
    <t>Izolace proti zemní vlhkosti natěradly a tmely za studena na ploše vodorovné V těsnícím nátěrem na bázi pryže (latexu) a bitumenů</t>
  </si>
  <si>
    <t>713122111</t>
  </si>
  <si>
    <t>Izolace pro pochozí půdy parotěsná vrstva na ploše vodorovné V</t>
  </si>
  <si>
    <t>713122125</t>
  </si>
  <si>
    <t>Izolace pro pochozí půdy nosný rošt z EPS trámců, osová vzdálenost trámů do 600 mm tloušťky 300 mm</t>
  </si>
  <si>
    <t>713122135</t>
  </si>
  <si>
    <t>Izolace pro pochozí půdy izolace tepelná vkládaná mezi rošty z EPS dvouvrstvá tloušťky 300 mm</t>
  </si>
  <si>
    <t>deska EPS 150 do plochých střech a podlah λ=0,035 tl 60mm</t>
  </si>
  <si>
    <t>deska EPS 150 do plochých střech a podlah ?=0,035 tl 60mm</t>
  </si>
  <si>
    <t>63141432</t>
  </si>
  <si>
    <t>deska tepelně izolační minerální plovoucích podlah λ=0,033-0,035 tl 30mm</t>
  </si>
  <si>
    <t>deska tepelně izolační minerální plovoucích podlah ?=0,033-0,035 tl 30mm</t>
  </si>
  <si>
    <t>998713102</t>
  </si>
  <si>
    <t>Přesun hmot pro izolace tepelné stanovený z hmotnosti přesunovaného materiálu vodorovná dopravní vzdálenost do 50 m v objektech výšky přes 6 m do 12 m</t>
  </si>
  <si>
    <t>762511227</t>
  </si>
  <si>
    <t>Podlahové konstrukce podkladové z dřevoštěpkových desek OSB jednovrstvých lepených na pero a drážku nebroušených, tloušťky desky 25 mm</t>
  </si>
  <si>
    <t>762511276.20</t>
  </si>
  <si>
    <t>Podlahové konstrukce podkladové z dřevoštěpkových desek OSB jednovrstvých šroubovaných na pero a drážku broušených, tloušťky desky 20 mm</t>
  </si>
  <si>
    <t>762595001</t>
  </si>
  <si>
    <t>Spojovací prostředky podlah a podkladových konstrukcí hřebíky, vruty</t>
  </si>
  <si>
    <t>998762102</t>
  </si>
  <si>
    <t>Přesun hmot pro konstrukce tesařské stanovený z hmotnosti přesunovaného materiálu vodorovná dopravní vzdálenost do 50 m v objektech výšky přes 6 do 12 m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</si>
  <si>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</si>
  <si>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</si>
  <si>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763251111.12,5</t>
  </si>
  <si>
    <t>Podlaha ze sádrovláknitých desek na pero a drážku podlaha tl. 25 mm podlahové desky tl. 2 x 12,5 mm bez podsypu</t>
  </si>
  <si>
    <t>776221111</t>
  </si>
  <si>
    <t>Montáž podlahovin z PVC lepením standardním lepidlem z pásů standardních</t>
  </si>
  <si>
    <t>28411000</t>
  </si>
  <si>
    <t>PVC heterogenní zátěžová antibakteriální, nášlapná vrstva 0,90mm, třída zátěže 34/43, otlak do 0,03mm, R10, hořlavost Bfl S1</t>
  </si>
  <si>
    <t>776222111</t>
  </si>
  <si>
    <t>Montáž podlahovin z PVC lepením 2-složkovým lepidlem (do vlhkých prostor) z pásů</t>
  </si>
  <si>
    <t>776421111</t>
  </si>
  <si>
    <t>Montáž lišt obvodových lepených</t>
  </si>
  <si>
    <t>28411006</t>
  </si>
  <si>
    <t>lišta soklová PVC samolepící 15x50mm</t>
  </si>
  <si>
    <t>2019-138-20 - Nové kce- 3...</t>
  </si>
  <si>
    <t>311235161</t>
  </si>
  <si>
    <t>Zdivo jednovrstvé z cihel děrovaných broušených na celoplošnou tenkovrstvou maltu, pevnost cihel přes P10 do P15, tl. zdiva 300 mm</t>
  </si>
  <si>
    <t>317168053</t>
  </si>
  <si>
    <t>Překlady keramické vysoké osazené do maltového lože, šířky překladu 70 mm výšky 238 mm, délky 1500 mm</t>
  </si>
  <si>
    <t>713131141</t>
  </si>
  <si>
    <t>Montáž tepelné izolace stěn rohožemi, pásy, deskami, dílci, bloky (izolační materiál ve specifikaci) lepením celoplošně</t>
  </si>
  <si>
    <t>28375819</t>
  </si>
  <si>
    <t>deska EPS pro aplikace bez zatížení tl 80mm</t>
  </si>
  <si>
    <t>2019-138-21 - Nové kce- 3...</t>
  </si>
  <si>
    <t>HZS - Hodinové zúčtovací sazby- bude upřesněno dle skutečné potřeby</t>
  </si>
  <si>
    <t>713111121</t>
  </si>
  <si>
    <t>Montáž tepelné izolace stropů rohožemi, pásy, dílci, deskami, bloky (izolační materiál ve specifikaci) rovných spodem s uchycením (drátem, páskou apod.)</t>
  </si>
  <si>
    <t>63152383</t>
  </si>
  <si>
    <t>deska tepelně izolační minerální kontaktních pro podhledy finální s povrchovou úpravou λ=0,037 tl 180mm</t>
  </si>
  <si>
    <t>deska tepelně izolační minerální kontaktních pro podhledy finální s povrchovou úpravou ?=0,037 tl 180mm</t>
  </si>
  <si>
    <t>998713103</t>
  </si>
  <si>
    <t>Přesun hmot pro izolace tepelné stanovený z hmotnosti přesunovaného materiálu vodorovná dopravní vzdálenost do 50 m v objektech výšky přes 12 m do 24 m</t>
  </si>
  <si>
    <t>763131433.180</t>
  </si>
  <si>
    <t>Podhled ze sádrokartonových desek dvouvrstvá zavěšená spodní konstrukce z ocelových profilů CD, UD jednoduše opláštěná deskou protipožární DF, tl. 15 mm, TI tl. 180 mm 50 kg/m3</t>
  </si>
  <si>
    <t>763131433.180I</t>
  </si>
  <si>
    <t>Podhled ze sádrokartonových desek dvouvrstvá zavěšená spodní konstrukce z ocelových profilů CD, UD jednoduše opláštěná deskou protipožární DFH2, tl. 15 mm, TI tl. 180 mm 50 kg/m3</t>
  </si>
  <si>
    <t>763131751.1</t>
  </si>
  <si>
    <t>63153714</t>
  </si>
  <si>
    <t>deska tepelně izolační minerální univerzální λ=0,036-0,037 tl 180mm</t>
  </si>
  <si>
    <t>deska tepelně izolační minerální univerzální ?=0,036-0,037 tl 180mm</t>
  </si>
  <si>
    <t>763131767</t>
  </si>
  <si>
    <t>Podhled ze sádrokartonových desek Příplatek k cenám za výšku zavěšení přes 1,5 m</t>
  </si>
  <si>
    <t>763161722.180</t>
  </si>
  <si>
    <t>Podkroví ze sádrokartonových desek dvouvrstvá spodní konstrukce z ocelových profilů CD, UD jednoduše opláštěná deskou protipožární DF, tl. 15 mm, TI tl. 180 mm, REI 30- šikmina</t>
  </si>
  <si>
    <t>763161742.180</t>
  </si>
  <si>
    <t>Podkroví ze sádrokartonových desek dvouvrstvá spodní konstrukce z ocelových profilů CD, UD jednoduše opláštěná deskou impregnovanými protipožárními DFH2, tl. 15,0 mm, TI 180 mm, REI 30- šikmina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</si>
  <si>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</si>
  <si>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</si>
  <si>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Hodinové zúčtovací sazby- bude upřesněno dle skutečné potřeby</t>
  </si>
  <si>
    <t>2019-138-22 - Nové kce - ...</t>
  </si>
  <si>
    <t>765113012</t>
  </si>
  <si>
    <t>Krytina keramická drážková sklonu střechy do 30° na sucho velkoformátová engobovaná</t>
  </si>
  <si>
    <t>765113112</t>
  </si>
  <si>
    <t>Krytina keramická drážková sklonu střechy do 30° okapová hrana s větracím pásem kovovým</t>
  </si>
  <si>
    <t>765113212</t>
  </si>
  <si>
    <t>Krytina keramická drážková sklonu střechy do 30° nárožní hrana na sucho s větracím lepícím pásem kovovým z hřebenáčů engobovaných</t>
  </si>
  <si>
    <t>765113312</t>
  </si>
  <si>
    <t>Krytina keramická drážková sklonu střechy do 30° hřeben na sucho s větracím pásem kovovým z hřebenáčů engobovaných</t>
  </si>
  <si>
    <t>998765103</t>
  </si>
  <si>
    <t>Přesun hmot pro krytiny skládané stanovený z hmotnosti přesunovaného materiálu vodorovná dopravní vzdálenost do 50 m na objektech výšky přes 12 do 24 m</t>
  </si>
  <si>
    <t>998765181</t>
  </si>
  <si>
    <t>Přesun hmot pro krytiny skládané stanovený z hmotnosti přesunovaného materiálu Příplatek k cenám za přesun prováděný bez použití mechanizace pro jakoukoliv výšku objektu</t>
  </si>
  <si>
    <t>2019-138-23 - Nové kce - ...</t>
  </si>
  <si>
    <t xml:space="preserve">    783 - Dokončovací práce - nátěry</t>
  </si>
  <si>
    <t>762842231</t>
  </si>
  <si>
    <t>Montáž podbíjení střech šikmých, vnějšího přesahu šířky přes 0,8 m z hoblovaných prken z palubek</t>
  </si>
  <si>
    <t>61191157</t>
  </si>
  <si>
    <t>palubky obkladové modřín profil klasický 21x121mm jakost A/B</t>
  </si>
  <si>
    <t>762895000</t>
  </si>
  <si>
    <t>Spojovací prostředky záklopu stropů, stropnic, podbíjení hřebíky, svory</t>
  </si>
  <si>
    <t>998762103</t>
  </si>
  <si>
    <t>Přesun hmot pro konstrukce tesařské stanovený z hmotnosti přesunovaného materiálu vodorovná dopravní vzdálenost do 50 m v objektech výšky přes 12 do 24 m</t>
  </si>
  <si>
    <t>783</t>
  </si>
  <si>
    <t>Dokončovací práce - nátěry</t>
  </si>
  <si>
    <t>783201201</t>
  </si>
  <si>
    <t>Příprava podkladu tesařských konstrukcí před provedením nátěru broušení</t>
  </si>
  <si>
    <t>783201403</t>
  </si>
  <si>
    <t>Příprava podkladu tesařských konstrukcí před provedením nátěru oprášení</t>
  </si>
  <si>
    <t>783222111</t>
  </si>
  <si>
    <t>Tmelení tesařských konstrukcí lokální, včetně přebroušení tmelených míst rozsahu přes 10 do 30% plochy, tmelem disperzním akrylátovým nebo latexovým</t>
  </si>
  <si>
    <t>783213121</t>
  </si>
  <si>
    <t>Napouštěcí nátěr tesařských konstrukcí zabudovaných do konstrukce proti dřevokazným houbám, hmyzu a plísním dvojnásobný syntetický</t>
  </si>
  <si>
    <t>783218111</t>
  </si>
  <si>
    <t>Lazurovací nátěr tesařských konstrukcí dvojnásobný syntetický</t>
  </si>
  <si>
    <t>HZS2122</t>
  </si>
  <si>
    <t>Hodinové zúčtovací sazby profesí PSV provádění stavebních konstrukcí truhlář odborný- pomocné a přípravné práce - při montáži podbití</t>
  </si>
  <si>
    <t>2019-138-24 - Nové kce - ...</t>
  </si>
  <si>
    <t>713151111</t>
  </si>
  <si>
    <t>Montáž tepelné izolace střech šikmých rohožemi, pásy, deskami (izolační materiál ve specifikaci) kladenými volně mezi krokve</t>
  </si>
  <si>
    <t>63148109</t>
  </si>
  <si>
    <t>deska tepelně izolační minerální univerzální λ=0,038-0,039 tl 150mm</t>
  </si>
  <si>
    <t>deska tepelně izolační minerální univerzální ?=0,038-0,039 tl 150mm</t>
  </si>
  <si>
    <t>762342314</t>
  </si>
  <si>
    <t>Bednění a laťování montáž laťování střech složitých sklonu do 60° při osové vzdálenosti latí přes 150 do 360 mm</t>
  </si>
  <si>
    <t>60514114</t>
  </si>
  <si>
    <t>řezivo jehličnaté lať impregnovaná dl 4 m</t>
  </si>
  <si>
    <t>762342441</t>
  </si>
  <si>
    <t>Bednění a laťování montáž lišt trojúhelníkových nebo kontralatí</t>
  </si>
  <si>
    <t>762395000</t>
  </si>
  <si>
    <t>Spojovací prostředky krovů, bednění a laťování, nadstřešních konstrukcí svory, prkna, hřebíky, pásová ocel, vruty</t>
  </si>
  <si>
    <t>765191021</t>
  </si>
  <si>
    <t>Montáž pojistné hydroizolační nebo parotěsné fólie kladené ve sklonu přes 20° s lepenými přesahy na krokve</t>
  </si>
  <si>
    <t>28329220</t>
  </si>
  <si>
    <t>fólie kontaktní difuzně propustná pro doplňkovou hydroizolační vrstvu, monolitická dvouvrstvá PES 270g/m2</t>
  </si>
  <si>
    <t>Hodinové zúčtovací sazby profesí PSV provádění stavebních konstrukcí tesař odborný- bude upřesněno dle skutečné potřeby</t>
  </si>
  <si>
    <t>2019-138-25 - Nové kce - ...</t>
  </si>
  <si>
    <t xml:space="preserve">    1-4 -   Zemní práce- výkop - deštová kanalizace...trubní vedení -3,1 m</t>
  </si>
  <si>
    <t xml:space="preserve">    1-4E -   Zemní práce- deštová jímka vsakovací  2 m3</t>
  </si>
  <si>
    <t xml:space="preserve">    38 - Různé kompletní konstrukce</t>
  </si>
  <si>
    <t xml:space="preserve">    721 - Zdravotechnika - dešťová kanalizace- bude upřesněno dle skutečné potřeby</t>
  </si>
  <si>
    <t>1-4</t>
  </si>
  <si>
    <t xml:space="preserve">  Zemní práce- výkop - deštová kanalizace...trubní vedení -3,1 m</t>
  </si>
  <si>
    <t>132101101</t>
  </si>
  <si>
    <t>Hloubení zapažených i nezapažených rýh šířky do 600 mm s urovnáním dna do předepsaného profilu a spádu v horninách tř. 1 a 2 do 100 m3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</si>
  <si>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</si>
  <si>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</si>
  <si>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215901101.1</t>
  </si>
  <si>
    <t>212755216</t>
  </si>
  <si>
    <t>Trativody bez lože z drenážních trubek plastových flexibilních D 160 mm</t>
  </si>
  <si>
    <t>211971110.1</t>
  </si>
  <si>
    <t>693112580</t>
  </si>
  <si>
    <t>geotextilie netkaná separační, ochranná, filtrační, drenážní PP 300g/m2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</si>
  <si>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</si>
  <si>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</si>
  <si>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583373440</t>
  </si>
  <si>
    <t>štěrkopísek frakce 0/32</t>
  </si>
  <si>
    <t>1-4E</t>
  </si>
  <si>
    <t xml:space="preserve">  Zemní práce- deštová jímka vsakovací  2 m3</t>
  </si>
  <si>
    <t>131201101</t>
  </si>
  <si>
    <t>Hloubení nezapažených jam a zářezů s urovnáním dna do předepsaného profilu a spádu v hornině tř. 3 do 100 m3</t>
  </si>
  <si>
    <t>131201109</t>
  </si>
  <si>
    <t>Hloubení nezapažených jam a zářezů s urovnáním dna do předepsaného profilu a spádu Příplatek k cenám za lepivost horniny tř. 3</t>
  </si>
  <si>
    <t>215901101.2</t>
  </si>
  <si>
    <t>273313611</t>
  </si>
  <si>
    <t>Základy z betonu prostého desky z betonu kamenem neprokládaného tř. C 16/20</t>
  </si>
  <si>
    <t>272362021</t>
  </si>
  <si>
    <t>Výztuž základů kleneb ze svařovaných sítí z drátů typu KARI</t>
  </si>
  <si>
    <t>174101101.1</t>
  </si>
  <si>
    <t>Zásyp sypaninou z jakékoliv horniny s uložením výkopku ve vrstvách se zhutněním jam, šachet, rýh nebo kolem objektů v těchto vykopávkách- vnější strana jímky do výše 700 mm</t>
  </si>
  <si>
    <t>58333625</t>
  </si>
  <si>
    <t>kamenivo těžené hrubé frakce 4/8</t>
  </si>
  <si>
    <t>Zásyp sypaninou z jakékoliv horniny s uložením výkopku ve vrstvách se zhutněním jam, šachet, rýh nebo kolem objektů v těchto vykopávkách - zeminou</t>
  </si>
  <si>
    <t>Různé kompletní konstrukce</t>
  </si>
  <si>
    <t>3824111.R</t>
  </si>
  <si>
    <t>Zemní nádrž vsakovací o objemu 2000 l z PE - montáž</t>
  </si>
  <si>
    <t>562R</t>
  </si>
  <si>
    <t>Zemní nádrž vsakovací o objemu 2000 l z PE</t>
  </si>
  <si>
    <t>ks</t>
  </si>
  <si>
    <t>211571121.1</t>
  </si>
  <si>
    <t>Výplň kamenivem do rýh odvodňovacích žeber nebo trativodů a jímek bez zhutnění, s úpravou povrchu výplně kamenivem drobným těženým.... do výše 700 mm- Do vsakovací jímky se nasype 70cm plavenů</t>
  </si>
  <si>
    <t>211971122</t>
  </si>
  <si>
    <t>Zřízení opláštění výplně z geotextilie odvodňovacích žeber nebo trativodů, jímek v rýze nebo zářezu se stěnami svislými nebo šikmými o sklonu přes 1:2 při rozvinuté šířce opláštění přes 2,5 m- Do výšky 70 cm se do výkopu dá geotextilie</t>
  </si>
  <si>
    <t>69311108</t>
  </si>
  <si>
    <t>geotextilie filtrační 300 g/m2 vsakovací jímka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</si>
  <si>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</si>
  <si>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</si>
  <si>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721</t>
  </si>
  <si>
    <t>Zdravotechnika - dešťová kanalizace- bude upřesněno dle skutečné potřeby</t>
  </si>
  <si>
    <t>721241103</t>
  </si>
  <si>
    <t>Lapače střešních splavenin litinové DN 150</t>
  </si>
  <si>
    <t>55244102</t>
  </si>
  <si>
    <t>lapač litinový střešních splavenin DN 150</t>
  </si>
  <si>
    <t>721242805</t>
  </si>
  <si>
    <t>Demontáž lapačů střešních splavenin DN 150</t>
  </si>
  <si>
    <t>998721101</t>
  </si>
  <si>
    <t>Přesun hmot pro vnitřní kanalizace stanovený z hmotnosti přesunovaného materiálu vodorovná dopravní vzdálenost do 50 m v objektech výšky do 6 m</t>
  </si>
  <si>
    <t>998721181</t>
  </si>
  <si>
    <t>Přesun hmot pro vnitřní kanalizace stanovený z hmotnosti přesunovaného materiálu Příplatek k ceně za přesun prováděný bez použití mechanizace pro jakoukoliv výšku objektu</t>
  </si>
  <si>
    <t>2019-138-26 - Nové kce - ...</t>
  </si>
  <si>
    <t xml:space="preserve">    11 - Zemní práce - přípravné a přidružené práce</t>
  </si>
  <si>
    <t xml:space="preserve">    11-1 - Zemní práce - přípravné a přidružené práce- zajištění výkopu</t>
  </si>
  <si>
    <t xml:space="preserve">    15 - Zemní práce - zajištění výkopu, násypu a svahu</t>
  </si>
  <si>
    <t xml:space="preserve">    18 - Zemní práce - povrchové úpravy terénu</t>
  </si>
  <si>
    <t xml:space="preserve">    4 - Vodorovné konstrukce</t>
  </si>
  <si>
    <t xml:space="preserve">    5 - Komunikace pozemní</t>
  </si>
  <si>
    <t xml:space="preserve">    91 - Doplňující konstrukce a práce pozemních komunikací, letišť a ploch</t>
  </si>
  <si>
    <t xml:space="preserve">    93 - Různé dokončovací konstrukce a práce inženýrských staveb</t>
  </si>
  <si>
    <t>Zemní práce - přípravné a přidružené práce</t>
  </si>
  <si>
    <t>111212355</t>
  </si>
  <si>
    <t>Odstranění nevhodných dřevin průměru kmene do 100 mm výšky přes 1 m s odstraněním pařezu přes 100 do 500 m2 v rovině nebo na svahu do 1:5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</si>
  <si>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</si>
  <si>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</si>
  <si>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113107130</t>
  </si>
  <si>
    <t>Odstranění podkladů nebo krytů ručně s přemístěním hmot na skládku na vzdálenost do 3 m nebo s naložením na dopravní prostředek z betonu prostého, o tl. vrstvy do 100 mm</t>
  </si>
  <si>
    <t>11-1</t>
  </si>
  <si>
    <t>Zemní práce - přípravné a přidružené práce- zajištění výkopu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</si>
  <si>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</si>
  <si>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</si>
  <si>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do 200 mm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</si>
  <si>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</si>
  <si>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</si>
  <si>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119002121</t>
  </si>
  <si>
    <t>Pomocné konstrukce při zabezpečení výkopu vodorovné pochozí přechodová lávka délky do 2 m včetně zábradlí zřízení</t>
  </si>
  <si>
    <t>119002311</t>
  </si>
  <si>
    <t>Pomocné konstrukce při zabezpečení výkopu vodorovné pochozí z dřevěných desek tloušťky do 30 mm zřízení</t>
  </si>
  <si>
    <t>119002312</t>
  </si>
  <si>
    <t>Pomocné konstrukce při zabezpečení výkopu vodorovné pochozí z dřevěných desek tloušťky do 30 mm odstranění</t>
  </si>
  <si>
    <t>119003131</t>
  </si>
  <si>
    <t>Pomocné konstrukce při zabezpečení výkopu svislé výstražná páska zřízení</t>
  </si>
  <si>
    <t>119003132</t>
  </si>
  <si>
    <t>Pomocné konstrukce při zabezpečení výkopu svislé výstražná páska odstranění</t>
  </si>
  <si>
    <t>132212201</t>
  </si>
  <si>
    <t>Hloubení zapažených i nezapažených rýh šířky přes 600 do 2 000 mm ručním nebo pneumatickým nářadím s urovnáním dna do předepsaného profilu a spádu v horninách tř. 3 soudržných</t>
  </si>
  <si>
    <t>132212209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</si>
  <si>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</si>
  <si>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Zemní práce - zajištění výkopu, násypu a svahu</t>
  </si>
  <si>
    <t>151101101</t>
  </si>
  <si>
    <t>Zřízení pažení a rozepření stěn rýh pro podzemní vedení pro všechny šířky rýhy příložné pro jakoukoliv mezerovitost, hloubky do 2 m</t>
  </si>
  <si>
    <t>151101111</t>
  </si>
  <si>
    <t>Odstranění pažení a rozepření stěn rýh pro podzemní vedení s uložením materiálu na vzdálenost do 3 m od kraje výkopu příložné, hloubky do 2 m</t>
  </si>
  <si>
    <t>58344171</t>
  </si>
  <si>
    <t>štěrkodrť frakce 0/32</t>
  </si>
  <si>
    <t>Zemní práce - povrchové úpravy terénu</t>
  </si>
  <si>
    <t>181411131</t>
  </si>
  <si>
    <t>Založení trávníku na půdě předem připravené plochy do 1000 m2 výsevem včetně utažení parkového v rovině nebo na svahu do 1:5</t>
  </si>
  <si>
    <t>00572420</t>
  </si>
  <si>
    <t>osivo směs travní parková okrasná</t>
  </si>
  <si>
    <t>185803111</t>
  </si>
  <si>
    <t>Ošetření trávníku jednorázové v rovině nebo na svahu do 1:5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</si>
  <si>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</si>
  <si>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</si>
  <si>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Vodorovné konstrukce</t>
  </si>
  <si>
    <t>452311131</t>
  </si>
  <si>
    <t>Podkladní a zajišťovací konstrukce z betonu prostého v otevřeném výkopu desky pod potrubí, stoky a drobné objekty z betonu tř. C 12/15</t>
  </si>
  <si>
    <t>Komunikace pozemní</t>
  </si>
  <si>
    <t>564731111</t>
  </si>
  <si>
    <t>Podklad nebo kryt z kameniva hrubého drceného vel. 32-63 mm s rozprostřením a zhutněním, po zhutnění tl. 100 mm</t>
  </si>
  <si>
    <t>564750111</t>
  </si>
  <si>
    <t>Podklad nebo kryt z kameniva hrubého drceného vel. 16-32 mm s rozprostřením a zhutněním, po zhutnění tl. 150 mm</t>
  </si>
  <si>
    <t>564851111</t>
  </si>
  <si>
    <t>Podklad ze štěrkodrti ŠD s rozprostřením a zhutněním, po zhutnění tl. 150 mm</t>
  </si>
  <si>
    <t>596211210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</si>
  <si>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</si>
  <si>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</si>
  <si>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59245013</t>
  </si>
  <si>
    <t>dlažba zámková tvaru I 200x165x80mm přírodní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</si>
  <si>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</si>
  <si>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</si>
  <si>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59245320</t>
  </si>
  <si>
    <t>dlažba plošná betonová 400x400x45mm přírodní</t>
  </si>
  <si>
    <t>599432111</t>
  </si>
  <si>
    <t>Vyplnění spár dlažby (přídlažby) z lomového kamene v jakémkoliv sklonu plochy a jakékoliv tloušťky kamenivem těženým</t>
  </si>
  <si>
    <t>637311131</t>
  </si>
  <si>
    <t>Okapový chodník z obrubníků betonových zahradních, se zalitím spár cementovou maltou do lože z betonu prostého</t>
  </si>
  <si>
    <t>59217002</t>
  </si>
  <si>
    <t>obrubník betonový zahradní šedý 1000x50x200mm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</si>
  <si>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</si>
  <si>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</si>
  <si>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59217017</t>
  </si>
  <si>
    <t>obrubník betonový chodníkový 1000x100x250mm</t>
  </si>
  <si>
    <t>91</t>
  </si>
  <si>
    <t>Doplňující konstrukce a práce pozemních komunikací, letišť a ploch</t>
  </si>
  <si>
    <t>913331115</t>
  </si>
  <si>
    <t>Montáž a demontáž dočasných dopravních vodících zařízení signální svítilny včetně akumulátoru</t>
  </si>
  <si>
    <t>913331215</t>
  </si>
  <si>
    <t>Montáž a demontáž dočasných dopravních vodících zařízení Příplatek za první a každý další den použití dočasných dopravních vodících zařízení k ceně 33-1115</t>
  </si>
  <si>
    <t>93</t>
  </si>
  <si>
    <t>Různé dokončovací konstrukce a práce inženýrských staveb</t>
  </si>
  <si>
    <t>938908411</t>
  </si>
  <si>
    <t>Čištění vozovek splachováním vodou povrchu podkladu nebo krytu živičného, betonového nebo dlážděného</t>
  </si>
  <si>
    <t>985131111</t>
  </si>
  <si>
    <t>Očištění ploch stěn, rubu kleneb a podlah tlakovou vodou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</si>
  <si>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</si>
  <si>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</si>
  <si>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997223855</t>
  </si>
  <si>
    <t>998223011</t>
  </si>
  <si>
    <t>Přesun hmot pro pozemní komunikace s krytem dlážděným dopravní vzdálenost do 200 m jakékoliv délky objektu</t>
  </si>
  <si>
    <t>711112001</t>
  </si>
  <si>
    <t>Provedení izolace proti zemní vlhkosti natěradly a tmely za studena na ploše svislé S nátěrem penetračním</t>
  </si>
  <si>
    <t>711142559</t>
  </si>
  <si>
    <t>Provedení izolace proti zemní vlhkosti pásy přitavením NAIP na ploše svislé S</t>
  </si>
  <si>
    <t>62853003</t>
  </si>
  <si>
    <t>pás asfaltový natavitelný modifikovaný SBS tl 3,5mm s vložkou ze skleněné tkaniny a spalitelnou PE fólií nebo jemnozrnný minerálním posypem na horním povrchu</t>
  </si>
  <si>
    <t>711161215</t>
  </si>
  <si>
    <t>Izolace proti zemní vlhkosti a beztlakové vodě nopovými fóliemi na ploše svislé S vrstva ochranná, odvětrávací a drenážní výška nopku 20,0 mm, tl. fólie do 1,0 mm</t>
  </si>
  <si>
    <t>711161383</t>
  </si>
  <si>
    <t>Izolace proti zemní vlhkosti a beztlakové vodě nopovými fóliemi ostatní ukončení izolace lištou</t>
  </si>
  <si>
    <t>711161389</t>
  </si>
  <si>
    <t>Izolace proti zemní vlhkosti a beztlakové vodě nopovými fóliemi ostatní utěsnění spár tmelem elastickým</t>
  </si>
  <si>
    <t>2019-138-27 - Nové kce - ...</t>
  </si>
  <si>
    <t>311231115</t>
  </si>
  <si>
    <t>Zdivo z cihel pálených nosné z cihel plných dl. 290 mm P 7 až 15, na maltu ze suché směsi 5 MPa</t>
  </si>
  <si>
    <t>417321414</t>
  </si>
  <si>
    <t>Ztužující pásy a věnce z betonu železového (bez výztuže) tř. C 20/25</t>
  </si>
  <si>
    <t>417351115</t>
  </si>
  <si>
    <t>Bednění bočnic ztužujících pásů a věnců včetně vzpěr zřízení</t>
  </si>
  <si>
    <t>417351116</t>
  </si>
  <si>
    <t>Bednění bočnic ztužujících pásů a věnců včetně vzpěr odstranění</t>
  </si>
  <si>
    <t>417361821</t>
  </si>
  <si>
    <t>Výztuž ztužujících pásů a věnců z betonářské oceli 10 505 (R) nebo BSt 500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</si>
  <si>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</si>
  <si>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</si>
  <si>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2019-138-28 - Nové kce - ...</t>
  </si>
  <si>
    <t>952902131</t>
  </si>
  <si>
    <t>Čištění budov při provádění oprav a udržovacích prací podlah drsných nebo chodníků omytím</t>
  </si>
  <si>
    <t>952902141</t>
  </si>
  <si>
    <t>Čištění budov při provádění oprav a udržovacích prací podlah drsných nebo chodníků drhnutím s chemickými prostředky</t>
  </si>
  <si>
    <t>783901451</t>
  </si>
  <si>
    <t>Příprava podkladu betonových podlah před provedením nátěru zametením</t>
  </si>
  <si>
    <t>783901453</t>
  </si>
  <si>
    <t>Příprava podkladu betonových podlah před provedením nátěru vysátím</t>
  </si>
  <si>
    <t>783933171</t>
  </si>
  <si>
    <t>Penetrační nátěr betonových podlah hrubých epoxidový</t>
  </si>
  <si>
    <t>783937151</t>
  </si>
  <si>
    <t>Krycí (uzavírací) nátěr betonových podlah jednonásobný epoxidový vodou ředitelný</t>
  </si>
  <si>
    <t>2019-138-29 - Nové kce - ...</t>
  </si>
  <si>
    <t>713111111</t>
  </si>
  <si>
    <t>Montáž tepelné izolace stropů rohožemi, pásy, dílci, deskami, bloky (izolační materiál ve specifikaci) vrchem bez překrytí lepenkou kladenými volně</t>
  </si>
  <si>
    <t>63152149</t>
  </si>
  <si>
    <t>pás tepelně izolační univerzální λ=0,038 tl 180mm</t>
  </si>
  <si>
    <t>pás tepelně izolační univerzální ?=0,038 tl 180mm</t>
  </si>
  <si>
    <t>63152137</t>
  </si>
  <si>
    <t>pás tepelně izolační univerzální λ=0,035 tl 180mm</t>
  </si>
  <si>
    <t>pás tepelně izolační univerzální ?=0,035 tl 180mm</t>
  </si>
  <si>
    <t>763131432</t>
  </si>
  <si>
    <t>Podhled ze sádrokartonových desek dvouvrstvá zavěšená spodní konstrukce z ocelových profilů CD, UD jednoduše opláštěná deskou protipožární DF, tl. 15 mm, bez TI</t>
  </si>
  <si>
    <t>28329027</t>
  </si>
  <si>
    <t>fólie PE vyztužená Al vrstvou pro parotěsnou vrstvu 150 g/m2</t>
  </si>
  <si>
    <t>2019-138-30 - Nové kce - ...</t>
  </si>
  <si>
    <t>767-R</t>
  </si>
  <si>
    <t>Dodávka a montáž - V/01 - osobní výtah - pásový trakční výtah osobní výtah - provedení: osobní výtah bez strojovny, nosnost: 675kg/9 osob, rychlost: 1m/s, zdvih-8,5m, počet stanic-3, dveřní otvor šachty /1080x2150, dveře kabiny šxhxv-1200x1400x2139mm - vi</t>
  </si>
  <si>
    <t>Dodávka a montáž - V/01 - osobní výtah - pásový trakční výtah osobní výtah - provedení: osobní výtah bez strojovny, nosnost: 675kg/9 osob, rychlost: 1m/s, zdvih-8,5m, počet stanic-3, dveřní otvor šachty /1080x2150, dveře kabiny šxhxv-1200x1400x2139mm - viz popis -PD - Tabulka strojních vybavení</t>
  </si>
  <si>
    <t>998767202</t>
  </si>
  <si>
    <t>Přesun hmot pro zámečnické konstrukce stanovený procentní sazbou (%) z ceny vodorovná dopravní vzdálenost do 50 m v objektech výšky přes 6 do 12 m</t>
  </si>
  <si>
    <t>%</t>
  </si>
  <si>
    <t>2019-138-31 - Nové kce - ...</t>
  </si>
  <si>
    <t xml:space="preserve">    62 - Úprava povrchů vnějších</t>
  </si>
  <si>
    <t xml:space="preserve">    62-0 - Úprava povrchů vnějších - sokl</t>
  </si>
  <si>
    <t xml:space="preserve">    62-1 - Úprava povrchů vnějších- fasáda</t>
  </si>
  <si>
    <t>Úprava povrchů vnějších</t>
  </si>
  <si>
    <t>629991011</t>
  </si>
  <si>
    <t>Zakrytí vnějších ploch před znečištěním včetně pozdějšího odkrytí výplní otvorů a svislých ploch fólií přilepenou lepící páskou</t>
  </si>
  <si>
    <t>62-0</t>
  </si>
  <si>
    <t>Úprava povrchů vnějších - sokl</t>
  </si>
  <si>
    <t>629995101</t>
  </si>
  <si>
    <t>Očištění vnějších ploch tlakovou vodou omytím</t>
  </si>
  <si>
    <t>622111111</t>
  </si>
  <si>
    <t>Vyspravení povrchu neomítaných vnějších ploch betonových nebo železobetonových konstrukcí s rozetřením vysprávky do ztracena maltou cementovou celoplošně stěn</t>
  </si>
  <si>
    <t>622135002</t>
  </si>
  <si>
    <t>Vyrovnání nerovností podkladu vnějších omítaných ploch maltou, tloušťky do 10 mm cementovou stěn</t>
  </si>
  <si>
    <t>622135092</t>
  </si>
  <si>
    <t>Vyrovnání nerovností podkladu vnějších omítaných ploch tmelem, tloušťky do 2 mm Příplatek k ceně za každých dalších 5 mm tloušťky podkladní vrstvy přes 10 mm maltou cementovou stěn</t>
  </si>
  <si>
    <t>622142001</t>
  </si>
  <si>
    <t>Potažení vnějších ploch pletivem v ploše nebo pruzích, na plném podkladu sklovláknitým vtlačením do tmelu stěn</t>
  </si>
  <si>
    <t>622511111</t>
  </si>
  <si>
    <t>Omítka tenkovrstvá akrylátová vnějších ploch probarvená, včetně penetrace podkladu mozaiková střednězrnná stěn</t>
  </si>
  <si>
    <t>62-1</t>
  </si>
  <si>
    <t>Úprava povrchů vnějších- fasáda</t>
  </si>
  <si>
    <t>621325203</t>
  </si>
  <si>
    <t>Oprava vápenocementové omítky vnějších ploch stupně členitosti 1 štukové podhledů, v rozsahu opravované plochy přes 30 do 50%</t>
  </si>
  <si>
    <t>622325312</t>
  </si>
  <si>
    <t>Oprava vápenocementové omítky vnějších ploch stupně členitosti 2 štukové, v rozsahu opravované plochy přes 20 do 30%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</si>
  <si>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</si>
  <si>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</si>
  <si>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59051476</t>
  </si>
  <si>
    <t>profil okenní začišťovací se sklovláknitou armovací tkaninou 9mm/2,4m</t>
  </si>
  <si>
    <t>783823137</t>
  </si>
  <si>
    <t>Penetrační nátěr omítek hladkých omítek hladkých, zrnitých tenkovrstvých nebo štukových stupně členitosti 1 a 2 vápenný</t>
  </si>
  <si>
    <t>783827427</t>
  </si>
  <si>
    <t>Krycí (ochranný ) nátěr omítek dvojnásobný hladkých omítek hladkých, zrnitých tenkovrstvých nebo štukových stupně členitosti 1 a 2 vápenný</t>
  </si>
  <si>
    <t>783897611</t>
  </si>
  <si>
    <t>Krycí (ochranný ) nátěr omítek Příplatek k cenám za provádění barevného nátěru v odstínu středně sytém dvojnásobného</t>
  </si>
  <si>
    <t>2019-138-32 - Klempířské kce</t>
  </si>
  <si>
    <t>764231466</t>
  </si>
  <si>
    <t>Oplechování střešních prvků z měděného plechu úžlabí rš 500 mm- viz tabulka klempířských výrobků - K.09</t>
  </si>
  <si>
    <t>764236444</t>
  </si>
  <si>
    <t>Oplechování parapetů z měděného plechu rovných celoplošně lepených, bez rohů rš 330 mm- viz tabulka klempířských výrobků - K.02</t>
  </si>
  <si>
    <t>764331416</t>
  </si>
  <si>
    <t>Lemování zdí z měděného plechu boční nebo horní rovných, střech s krytinou skládanou mimo prejzovou rš 500 mm- viz tabulka klempířských výrobků -  K.0 5</t>
  </si>
  <si>
    <t>764331418</t>
  </si>
  <si>
    <t>Lemování zdí z měděného plechu boční nebo horní rovných, střech s krytinou skládanou mimo prejzovou rš 750 mm- viz tabulka klempířských výrobků - K.06</t>
  </si>
  <si>
    <t>764531403</t>
  </si>
  <si>
    <t>Žlab podokapní z měděného plechu včetně háků a čel půlkruhový rš 250 mm- viz tabulka klempířských výrobků - K.10</t>
  </si>
  <si>
    <t>764531404</t>
  </si>
  <si>
    <t>Žlab podokapní z měděného plechu včetně háků a čel půlkruhový rš 330 mm- viz tabulka klempířských výrobků - K.10</t>
  </si>
  <si>
    <t>764538422</t>
  </si>
  <si>
    <t>Svod z měděného plechu včetně objímek, kolen a odskoků kruhový, průměru 100 mm- viz tabulka klempířských výrobků - K.14</t>
  </si>
  <si>
    <t>764538424</t>
  </si>
  <si>
    <t>Svod z měděného plechu včetně objímek, kolen a odskoků kruhový, průměru 150 mm- viz tabulka klempířských výrobků - K.14</t>
  </si>
  <si>
    <t>998764103</t>
  </si>
  <si>
    <t>Přesun hmot pro konstrukce klempířské stanovený z hmotnosti přesunovaného materiálu vodorovná dopravní vzdálenost do 50 m v objektech výšky přes 12 do 24 m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</si>
  <si>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</si>
  <si>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</si>
  <si>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2019-138-33 - Zámečnické kce</t>
  </si>
  <si>
    <t xml:space="preserve">    767-1 - Konstrukce zámečnické- demontáže</t>
  </si>
  <si>
    <t>132112101</t>
  </si>
  <si>
    <t>Hloubení zapažených i nezapažených rýh šířky do 600 mm ručním nebo pneumatickým nářadím s urovnáním dna do předepsaného profilu a spádu v horninách tř. 1 a 2 soudržných</t>
  </si>
  <si>
    <t>274313511</t>
  </si>
  <si>
    <t>Základy z betonu prostého pasy betonu kamenem neprokládaného tř. C 12/15</t>
  </si>
  <si>
    <t>997013212</t>
  </si>
  <si>
    <t>Vnitrostaveništní doprava suti a vybouraných hmot vodorovně do 50 m svisle ručně pro budovy a haly výšky přes 6 do 9 m</t>
  </si>
  <si>
    <t>767-R1</t>
  </si>
  <si>
    <t>Z/01- montáž a dodávka madla na schodech d./2000/mm vč. kotvení- provedení nerez- počet/6/ks</t>
  </si>
  <si>
    <t>767-R2</t>
  </si>
  <si>
    <t>Z/02- schodiště ocelové u bočního vstupu-žárový pozink, 7 schody a podesta - viz výkres /17</t>
  </si>
  <si>
    <t>767-R3</t>
  </si>
  <si>
    <t>Z/03- schodiště ocelové u bočního vstupu-žárový pozink- 5 schody a podesta - viz výkres /17</t>
  </si>
  <si>
    <t>767-R4</t>
  </si>
  <si>
    <t>Z/04- ocelový rám pro popínavou zeleň vč. kotvení- povrch- nátěr kovářská čerň</t>
  </si>
  <si>
    <t>767-R5</t>
  </si>
  <si>
    <t>Z/05- stávající zábradlí na schodišti- repase - původní nátěr bude odstraněn, nový nátěr, dřevěné madlo-buk bude vyměněno- počet/5/ks</t>
  </si>
  <si>
    <t>767-R6</t>
  </si>
  <si>
    <t>Z/06- stávající zábradlí lodžie v 2.NP- repase - původní nátěr bude odstraněn, nový nátěr, dřevěné madlo-buk bude vyměněno- počet/4/ks-/0,9+0,9+1,05+1,05/</t>
  </si>
  <si>
    <t>767-R7</t>
  </si>
  <si>
    <t>Z/07- replika stávající zábradlí lodžie 1.NP- počet/3/ks- /1+1+2,5/ - viz list/5/</t>
  </si>
  <si>
    <t>767-R8</t>
  </si>
  <si>
    <t>Z/08- zábradlí na schodech 3.NP- levé- provedení broušená nerez vč. kotvení - počet/1/ks</t>
  </si>
  <si>
    <t>767-R9</t>
  </si>
  <si>
    <t>Z/09- zábradlí na schodech 3.NP- pravé- provedení broušená nerez vč. kotvení - počet/1/ks</t>
  </si>
  <si>
    <t>767-1</t>
  </si>
  <si>
    <t>Konstrukce zámečnické- demontáže</t>
  </si>
  <si>
    <t>767161851</t>
  </si>
  <si>
    <t>Demontáž zábradlí madel schodišťových</t>
  </si>
  <si>
    <t>2019-138-34 - Otvorové vý...</t>
  </si>
  <si>
    <t xml:space="preserve">    766 - Konstrukce truhlářské - okna plastová</t>
  </si>
  <si>
    <t xml:space="preserve">    766-1 - Konstrukce truhlářské - okna dřevohliníková</t>
  </si>
  <si>
    <t xml:space="preserve">    766-2 - Konstrukce truhlářské - okenice</t>
  </si>
  <si>
    <t xml:space="preserve">    782 - Dokončovací práce - obklady z kamene</t>
  </si>
  <si>
    <t>629135102</t>
  </si>
  <si>
    <t>Vyrovnávací vrstva z cementové malty pod klempířskými prvky šířky přes 150 do 300 mm</t>
  </si>
  <si>
    <t>Konstrukce truhlářské - okna plastová</t>
  </si>
  <si>
    <t>766622216</t>
  </si>
  <si>
    <t>Montáž oken plastových plochy do 1 m2 včetně montáže rámu otevíravých do zdiva</t>
  </si>
  <si>
    <t>611-01</t>
  </si>
  <si>
    <t>O/0.01- okno plastové rozměr /700*350/m.č./002- viz PD - tabulka výrobků</t>
  </si>
  <si>
    <t>611-02</t>
  </si>
  <si>
    <t>O/0.01- okno plastové rozměr /700*350/m.č./003- viz PD - tabulka výrobků</t>
  </si>
  <si>
    <t>611-03</t>
  </si>
  <si>
    <t>611-04</t>
  </si>
  <si>
    <t>611-05</t>
  </si>
  <si>
    <t>O/0.01- okno plastové rozměr /700*350/m.č./004- viz PD - tabulka výrobků</t>
  </si>
  <si>
    <t>611-06</t>
  </si>
  <si>
    <t>766694121</t>
  </si>
  <si>
    <t>Montáž ostatních truhlářských konstrukcí parapetních desek dřevěných nebo plastových šířky přes 300 mm, délky do 1000 mm</t>
  </si>
  <si>
    <t>61144402</t>
  </si>
  <si>
    <t>parapet plastový vnitřní komůrkový 305x20x1000mm- viz PD - tabulka výrobků</t>
  </si>
  <si>
    <t>61144019</t>
  </si>
  <si>
    <t>koncovka k parapetu plastovému vnitřnímu 1 pár</t>
  </si>
  <si>
    <t>sada</t>
  </si>
  <si>
    <t>998766101</t>
  </si>
  <si>
    <t>Přesun hmot pro konstrukce truhlářské stanovený z hmotnosti přesunovaného materiálu vodorovná dopravní vzdálenost do 50 m v objektech výšky do 6 m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</si>
  <si>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</si>
  <si>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</si>
  <si>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766-1</t>
  </si>
  <si>
    <t>Konstrukce truhlářské - okna dřevohliníková</t>
  </si>
  <si>
    <t>766621211</t>
  </si>
  <si>
    <t>Montáž oken dřevěných včetně montáže rámu plochy přes 1 m2 otevíravých do zdiva, výšky do 1,5 m</t>
  </si>
  <si>
    <t>611-09</t>
  </si>
  <si>
    <t>O/0.06-okno dřevohliníkové rozměr /600*800/mm- m.č./119- viz PD - tabulka výrobků</t>
  </si>
  <si>
    <t>611-10</t>
  </si>
  <si>
    <t>O/0.06-okno dřevohliníkové rozměr /600*800/mm- m.č./115- viz PD - tabulka výrobků</t>
  </si>
  <si>
    <t>611-11</t>
  </si>
  <si>
    <t>O/0.10-okno dřevohliníkové rozměr /1000*1000/mm- m.č./114- viz PD - tabulka výrobků</t>
  </si>
  <si>
    <t>611-22</t>
  </si>
  <si>
    <t>O/0.08-okno dřevohliníkové rozměr /600*1800/mm- m.č./102- viz PD - tabulka výrobků</t>
  </si>
  <si>
    <t>O/0.08-okno dřevohliníkové rozměr /600*800/mm- m.č./102- viz PD - tabulka výrobků</t>
  </si>
  <si>
    <t>611-24</t>
  </si>
  <si>
    <t>611-31</t>
  </si>
  <si>
    <t>O/0.06- okno dřevohliníkové rozměr /600*800/mm- m.č./205- viz PD - tabulka výrobků</t>
  </si>
  <si>
    <t>611-32</t>
  </si>
  <si>
    <t>O/0.06- okno dřevohliníkové rozměr /600*800/mm- m.č./204- viz PD - tabulka výrobků</t>
  </si>
  <si>
    <t>611-55</t>
  </si>
  <si>
    <t>O/0.10-okno dřevohliníkové rozměr /1000*1000/mm- m.č./302- viz PD - tabulka výrobků</t>
  </si>
  <si>
    <t>611-56</t>
  </si>
  <si>
    <t>611-58</t>
  </si>
  <si>
    <t>O/0.17-okno dřevohliníkové rozměr /600*1000/mm- m.č./půda- viz PD - tabulka výrobků</t>
  </si>
  <si>
    <t>611-59</t>
  </si>
  <si>
    <t>O/0.07-okno dřevohliníkové rozměr /1000*1800/mm- m.č./302- viz PD - tabulka výrobků</t>
  </si>
  <si>
    <t>O/0.07-okno dřevohliníkové rozměr /1000*1000/mm- m.č./302- viz PD - tabulka výrobků</t>
  </si>
  <si>
    <t>611-60</t>
  </si>
  <si>
    <t>611-61</t>
  </si>
  <si>
    <t>611-62</t>
  </si>
  <si>
    <t>766621212</t>
  </si>
  <si>
    <t>Montáž oken dřevěných včetně montáže rámu plochy přes 1 m2 otevíravých do zdiva, výšky přes 1,5 do 2,5 m</t>
  </si>
  <si>
    <t>611-07</t>
  </si>
  <si>
    <t>O/0.05- okno dřevohliníkové rozměr /500*2400/mm- m.č./101- vstup- viz PD - tabulka výrobků</t>
  </si>
  <si>
    <t>611-08</t>
  </si>
  <si>
    <t>O/0.05-okno dřevohliníkové rozměr /500*2400/mm- m.č./101- vstup- viz PD - tabulka výrobků</t>
  </si>
  <si>
    <t>611-12</t>
  </si>
  <si>
    <t>O/0.07-okno dřevohliníkové rozměr /1000*1800/mm- m.č./113- viz PD - tabulku výrobků</t>
  </si>
  <si>
    <t>611-13</t>
  </si>
  <si>
    <t>611-14</t>
  </si>
  <si>
    <t>O/0.07-okno dřevohliníkové rozměr /1000*1800/mm- m.č./112- viz PD - tabulku výrobků</t>
  </si>
  <si>
    <t>611-15</t>
  </si>
  <si>
    <t>611-16</t>
  </si>
  <si>
    <t>O/0.07-okno dřevohliníkové rozměr /1000*1800/mm- m.č./111- viz PD - tabulku výrobků</t>
  </si>
  <si>
    <t>611-17</t>
  </si>
  <si>
    <t>611-18</t>
  </si>
  <si>
    <t>O/0.07-okno dřevohliníkové rozměr /1000*1800/mm- m.č./105- viz PD - tabulku výrobků</t>
  </si>
  <si>
    <t>611-19</t>
  </si>
  <si>
    <t>O/0.07-okno dřevohliníkové rozměr /1000*1800/mm- m.č./104- viz PD - tabulku výrobků</t>
  </si>
  <si>
    <t>611-20</t>
  </si>
  <si>
    <t>O/0.07-okno dřevohliníkové rozměr /1000*1800/mm- m.č./103- viz PD - tabulku výrobků</t>
  </si>
  <si>
    <t>611-21</t>
  </si>
  <si>
    <t>611-23</t>
  </si>
  <si>
    <t>O/0.09-okno dřevohliníkové rozměr /1800*1800/mm- m.č./102- viz PD - tabulku výrobků</t>
  </si>
  <si>
    <t>611-25</t>
  </si>
  <si>
    <t>O/0.07-okno dřevohliníkové rozměr /1000*1800/mm- m.č./102- viz PD - tabulku výrobků</t>
  </si>
  <si>
    <t>611-26</t>
  </si>
  <si>
    <t>O/0.07-okno dřevohliníkové rozměr /1000*1800/mm- m.č./123- viz PD - tabulku výrobků</t>
  </si>
  <si>
    <t>611-27</t>
  </si>
  <si>
    <t>O/0.07-okno dřevohliníkové rozměr /1000*1800/mm- m.č./122- viz PD - tabulku výrobků</t>
  </si>
  <si>
    <t>611-28</t>
  </si>
  <si>
    <t>611-29</t>
  </si>
  <si>
    <t>611-30</t>
  </si>
  <si>
    <t>O/0.13-okno dřevohliníkové rozměr /1100*1800/mm- m.č./207- viz PD - tabulku výrobků</t>
  </si>
  <si>
    <t>611-34</t>
  </si>
  <si>
    <t>O/0.07-okno dřevohliníkové rozměr /1000*1800/mm- m.č./222- viz PD - tabulku výrobků</t>
  </si>
  <si>
    <t>611-35</t>
  </si>
  <si>
    <t>611-36</t>
  </si>
  <si>
    <t>O/0.07-okno dřevohliníkové rozměr /1000*1800/mm- m.č./221- viz PD - tabulku výrobků</t>
  </si>
  <si>
    <t>611-37</t>
  </si>
  <si>
    <t>611-38</t>
  </si>
  <si>
    <t>O/0.08-okno dřevohliníkové rozměr /600*1800/mm- m.č./220- viz PD - tabulku výrobků</t>
  </si>
  <si>
    <t>611-39</t>
  </si>
  <si>
    <t>O/0.07-okno dřevohliníkové rozměr /1000*1800/mm- m.č./220- viz PD - tabulku výrobků</t>
  </si>
  <si>
    <t>611-40</t>
  </si>
  <si>
    <t>O/0.07-okno dřevohliníkové rozměr /1000*1800/mm- m.č./219- viz PD - tabulku výrobků</t>
  </si>
  <si>
    <t>611-41</t>
  </si>
  <si>
    <t>O/0.08-okno dřevohliníkové rozměr /600*1800/mm- m.č./219- viz PD - tabulku výrobků</t>
  </si>
  <si>
    <t>611-42</t>
  </si>
  <si>
    <t>611-43</t>
  </si>
  <si>
    <t>611-44</t>
  </si>
  <si>
    <t>O/0.07-okno dřevohliníkové rozměr /1000*1800/mm- m.č./214- viz PD - tabulku výrobků</t>
  </si>
  <si>
    <t>611-45</t>
  </si>
  <si>
    <t>O/0.07-okno dřevohliníkové rozměr /1000*1800/mm- m.č./213- viz PD - tabulku výrobků</t>
  </si>
  <si>
    <t>611-46</t>
  </si>
  <si>
    <t>611-47</t>
  </si>
  <si>
    <t>611-48</t>
  </si>
  <si>
    <t>611-49</t>
  </si>
  <si>
    <t>O/0.07-okno dřevohliníkové rozměr /1000*1800/mm- m.č./211- viz PD - tabulku výrobků</t>
  </si>
  <si>
    <t>611-50</t>
  </si>
  <si>
    <t>611-51</t>
  </si>
  <si>
    <t>O/0.12-okno dřevohliníkové rozměr /1650*1800/mm- m.č./210- viz PD - tabulku výrobků</t>
  </si>
  <si>
    <t>611-52</t>
  </si>
  <si>
    <t>O/0.07-okno dřevohliníkové rozměr /1000*1800/mm- m.č./209- viz PD - tabulku výrobků</t>
  </si>
  <si>
    <t>611-53</t>
  </si>
  <si>
    <t>611-54</t>
  </si>
  <si>
    <t>O/0.07-okno dřevohliníkové rozměr /1000*1800/mm- m.č./208- viz PD - tabulku výrobků</t>
  </si>
  <si>
    <t>611-57</t>
  </si>
  <si>
    <t>O/0.16-okno dřevohliníkové rozměr /2450*1950/mm- m.č./301-schod.- viz PD - tabulku výrobků</t>
  </si>
  <si>
    <t>766621213</t>
  </si>
  <si>
    <t>Montáž oken dřevěných včetně montáže rámu plochy přes 1 m2 otevíravých do zdiva, výšky přes 2,5 m</t>
  </si>
  <si>
    <t>611-33</t>
  </si>
  <si>
    <t>O/0.14- okno dřevohliníkové rozměr /2450*2700/mm- m.č./201-schod.- viz PD - tabulku výrobků</t>
  </si>
  <si>
    <t>998766102</t>
  </si>
  <si>
    <t>Přesun hmot pro konstrukce truhlářské stanovený z hmotnosti přesunovaného materiálu vodorovná dopravní vzdálenost do 50 m v objektech výšky přes 6 do 12 m</t>
  </si>
  <si>
    <t>766-2</t>
  </si>
  <si>
    <t>Konstrukce truhlářské - okenice</t>
  </si>
  <si>
    <t>76662171.R</t>
  </si>
  <si>
    <t>Montáž okenních doplňků - neotvíravé dřevěné okenice</t>
  </si>
  <si>
    <t>611R1</t>
  </si>
  <si>
    <t>T-1a - Dřevěná lamelová okenice rozměr 500*1000mm - viz. tabulka výrobků</t>
  </si>
  <si>
    <t>611R2</t>
  </si>
  <si>
    <t>T-1b - Dřevěná lamelová okenice rozměr 350*1000mm - viz. tabulka výrobků</t>
  </si>
  <si>
    <t>767627306</t>
  </si>
  <si>
    <t>Montáž oken zdvojených Příplatek k cenám za připojovací spáru mezi ostěním a rámem vnitřní parotěsnou páskou</t>
  </si>
  <si>
    <t>767627307</t>
  </si>
  <si>
    <t>Montáž oken zdvojených Příplatek k cenám za připojovací spáru mezi ostěním a rámem venkovní paropropustnou páskou</t>
  </si>
  <si>
    <t>998767102</t>
  </si>
  <si>
    <t>Přesun hmot pro zámečnické konstrukce stanovený z hmotnosti přesunovaného materiálu vodorovná dopravní vzdálenost do 50 m v objektech výšky přes 6 do 12 m</t>
  </si>
  <si>
    <t>782</t>
  </si>
  <si>
    <t>Dokončovací práce - obklady z kamene</t>
  </si>
  <si>
    <t>782632111</t>
  </si>
  <si>
    <t>Montáž obkladů parapetů z tvrdých kamenů kladených do lepidla z nejvýše dvou rozdílných druhů pravoúhlých desek ve skladbě se pravidelně opakujících tl. do 25 mm</t>
  </si>
  <si>
    <t>58387030</t>
  </si>
  <si>
    <t>obklad parapetů leštěná žula tl 20mm</t>
  </si>
  <si>
    <t>782691131</t>
  </si>
  <si>
    <t>Příplatek k cenám obkladů parapetů z kamene za vyrovnání nerovného povrchu</t>
  </si>
  <si>
    <t>782991111</t>
  </si>
  <si>
    <t>Obklady z kamene - ostatní práce penetrace podkladu</t>
  </si>
  <si>
    <t>89</t>
  </si>
  <si>
    <t>782991421</t>
  </si>
  <si>
    <t>Obklady z kamene - ostatní práce impregnační nátěr včetně základního čištění jednovrstvý</t>
  </si>
  <si>
    <t>178</t>
  </si>
  <si>
    <t>998782102</t>
  </si>
  <si>
    <t>Přesun hmot pro obklady kamenné stanovený z hmotnosti přesunovaného materiálu vodorovná dopravní vzdálenost do 50 m v objektech výšky přes 6 do 12 m</t>
  </si>
  <si>
    <t>180</t>
  </si>
  <si>
    <t>998782181</t>
  </si>
  <si>
    <t>Přesun hmot pro obklady kamenné stanovený z hmotnosti přesunovaného materiálu Příplatek k ceně za přesun prováděný bez použití mechanizace pro jakoukoliv výšku objektu</t>
  </si>
  <si>
    <t>182</t>
  </si>
  <si>
    <t>2019-138-35 - Otvorové vý...</t>
  </si>
  <si>
    <t xml:space="preserve">    64 - Osazování výplní otvorů- pro dveře ocelové-suterén</t>
  </si>
  <si>
    <t xml:space="preserve">    64-1 - Osazování výplní otvorů- pro dveře vnitřní dřevěné</t>
  </si>
  <si>
    <t xml:space="preserve">    64-2 - Osazování výplní otvorů- pro dveře vnitřní dřevěné- dvojkřídlé</t>
  </si>
  <si>
    <t xml:space="preserve">    64-3 - Osazování výplní otvorů- pro dveře protipožární</t>
  </si>
  <si>
    <t xml:space="preserve">    64-4 - Osazování výplní otvorů- pro dveře protipožární- dvojkřídlé</t>
  </si>
  <si>
    <t xml:space="preserve">    766-1 - Konstrukce truhlářské- dveře vnitřní jednokřídlé- bude upřesněno s investorem</t>
  </si>
  <si>
    <t xml:space="preserve">    766-2 - Konstrukce truhlářské- dveře vnitřní dvojkřídlé- bude upřesněno s investorem</t>
  </si>
  <si>
    <t xml:space="preserve">    766-3 - Konstrukce truhlářské- dveře vnitřní protipožární jednokřídlé- bude upřesněno s investorem</t>
  </si>
  <si>
    <t xml:space="preserve">    766-4 - Konstrukce truhlářské- dveře vchodové - bude upřesněno s investorem</t>
  </si>
  <si>
    <t xml:space="preserve">    766-5 - Konstrukce truhlářské-stěna posuvná m.č.302 - 3-NP </t>
  </si>
  <si>
    <t xml:space="preserve">    767-1 - Konstrukce zámečnické- dveře dvojkřídlé - protipožární</t>
  </si>
  <si>
    <t xml:space="preserve">    767-3 - Konstrukce zámečnické- stěny prosklenné - protipožární</t>
  </si>
  <si>
    <t xml:space="preserve">    767-4 - Konstrukce zámečnické- stěny prosklenné </t>
  </si>
  <si>
    <t xml:space="preserve">    767-5 - Konstrukce zámečnické- parotěsné pásky- stěny a dveře vstupní</t>
  </si>
  <si>
    <t>Osazování výplní otvorů- pro dveře ocelové-suterén</t>
  </si>
  <si>
    <t>642942611</t>
  </si>
  <si>
    <t>Osazování zárubní nebo rámů kovových dveřních lisovaných nebo z úhelníků bez dveřních křídel na montážní pěnu, plochy otvoru do 2,5 m2</t>
  </si>
  <si>
    <t>55331384</t>
  </si>
  <si>
    <t>zárubeň ocelová pro běžné zdění a porobeton 150 levá/pravá 800</t>
  </si>
  <si>
    <t>64-1</t>
  </si>
  <si>
    <t>Osazování výplní otvorů- pro dveře vnitřní dřevěné</t>
  </si>
  <si>
    <t>55331382</t>
  </si>
  <si>
    <t>zárubeň ocelová pro běžné zdění a porobeton 150 levá/pravá 700</t>
  </si>
  <si>
    <t>55331386</t>
  </si>
  <si>
    <t>zárubeň ocelová pro běžné zdění a porobeton 150 levá/pravá 900</t>
  </si>
  <si>
    <t>55331361</t>
  </si>
  <si>
    <t>zárubeň ocelová pro běžné zdění a porobeton 115 levá/pravá 700</t>
  </si>
  <si>
    <t>64-2</t>
  </si>
  <si>
    <t>Osazování výplní otvorů- pro dveře vnitřní dřevěné- dvojkřídlé</t>
  </si>
  <si>
    <t>55331390</t>
  </si>
  <si>
    <t>zárubeň ocelová pro běžné zdění a porobeton 150 dvoukřídlá 1250</t>
  </si>
  <si>
    <t>55331391</t>
  </si>
  <si>
    <t>zárubeň ocelová pro běžné zdění a porobeton 150 dvoukřídlá 1450</t>
  </si>
  <si>
    <t>64-3</t>
  </si>
  <si>
    <t>Osazování výplní otvorů- pro dveře protipožární</t>
  </si>
  <si>
    <t>642945111</t>
  </si>
  <si>
    <t>Osazování ocelových zárubní protipožárních nebo protiplynových dveří do vynechaného otvoru, s obetonováním, dveří jednokřídlových do 2,5 m2</t>
  </si>
  <si>
    <t>55331414.P</t>
  </si>
  <si>
    <t>zárubeň ocelová rohová  150 levá/pravá 800- protipožární</t>
  </si>
  <si>
    <t>55331415.P</t>
  </si>
  <si>
    <t>zárubeň ocelová rohová  150 levá/pravá 900- protipožární</t>
  </si>
  <si>
    <t>64-4</t>
  </si>
  <si>
    <t>Osazování výplní otvorů- pro dveře protipožární- dvojkřídlé</t>
  </si>
  <si>
    <t>55331425.P</t>
  </si>
  <si>
    <t>zárubeň ocelová rohová 150 dvoukřídlá 1250 - protipožární</t>
  </si>
  <si>
    <t>766660728</t>
  </si>
  <si>
    <t>Montáž dveřních doplňků dveřního kování interiérového zámku</t>
  </si>
  <si>
    <t>54964110</t>
  </si>
  <si>
    <t>vložka zámková cylindrická oboustranná</t>
  </si>
  <si>
    <t>766660729</t>
  </si>
  <si>
    <t>Montáž dveřních doplňků dveřního kování interiérového štítku s klikou</t>
  </si>
  <si>
    <t>54914622</t>
  </si>
  <si>
    <t>kování dveřní vrchní klika včetně štítu a montážního materiálu BB 72 matný nikl- bude upřesněno s investorem</t>
  </si>
  <si>
    <t>766660731</t>
  </si>
  <si>
    <t>Montáž dveřních doplňků dveřního kování bezpečnostního zámku</t>
  </si>
  <si>
    <t>54964150</t>
  </si>
  <si>
    <t>vložka zámková cylindrická oboustranná+4 klíče</t>
  </si>
  <si>
    <t>766660733</t>
  </si>
  <si>
    <t>Montáž dveřních doplňků dveřního kování bezpečnostního štítku s klikou</t>
  </si>
  <si>
    <t>54914110</t>
  </si>
  <si>
    <t>kování bezpečnostní R1, knoflík-klika R1 Cr</t>
  </si>
  <si>
    <t>766660741.R</t>
  </si>
  <si>
    <t>Montáž dveřních doplňků madla dveří</t>
  </si>
  <si>
    <t>54914113</t>
  </si>
  <si>
    <t>kování bezpečnostní R1 /madlo Cr</t>
  </si>
  <si>
    <t>Konstrukce truhlářské- dveře vnitřní jednokřídlé- bude upřesněno s investorem</t>
  </si>
  <si>
    <t>766660001</t>
  </si>
  <si>
    <t>Montáž dveřních křídel dřevěných nebo plastových otevíravých do ocelové zárubně povrchově upravených jednokřídlových, šířky do 800 mm</t>
  </si>
  <si>
    <t>61161717</t>
  </si>
  <si>
    <t>dveře vnitřní hladké dýhované plné 1křídlé 700x1970mm dub- viz PD - tabulka vnitřních dveří D.02</t>
  </si>
  <si>
    <t>61161721</t>
  </si>
  <si>
    <t>dveře vnitřní hladké dýhované plné 1křídlé 800x1970mm dub- viz PD -tabulka vnitřních dveří D.01</t>
  </si>
  <si>
    <t>766660002</t>
  </si>
  <si>
    <t>Montáž dveřních křídel dřevěných nebo plastových otevíravých do ocelové zárubně povrchově upravených jednokřídlových, šířky přes 800 mm</t>
  </si>
  <si>
    <t>61161725</t>
  </si>
  <si>
    <t>dveře vnitřní hladké dýhované plné 1křídlé 900x1970mm dub- viz PD - tabulka vnitřních dveří D.03</t>
  </si>
  <si>
    <t>Konstrukce truhlářské- dveře vnitřní dvojkřídlé- bude upřesněno s investorem</t>
  </si>
  <si>
    <t>766660011</t>
  </si>
  <si>
    <t>Montáž dveřních křídel dřevěných nebo plastových otevíravých do ocelové zárubně povrchově upravených dvoukřídlových, šířky do 1450 mm</t>
  </si>
  <si>
    <t>61161732</t>
  </si>
  <si>
    <t>dveře vnitřní hladké dýhované plné 2křídlé 1250x1970mm dub- viz PD - tabulka vnitřních dveří D.04</t>
  </si>
  <si>
    <t>61161736</t>
  </si>
  <si>
    <t>dveře vnitřní hladké dýhované plné 2křídlé 1450x1970mm dub- viz PD - tabulka vnitřních dveří D.05</t>
  </si>
  <si>
    <t>766-3</t>
  </si>
  <si>
    <t>Konstrukce truhlářské- dveře vnitřní protipožární jednokřídlé- bude upřesněno s investorem</t>
  </si>
  <si>
    <t>766660021</t>
  </si>
  <si>
    <t>Montáž dveřních křídel dřevěných nebo plastových otevíravých do ocelové zárubně protipožárních jednokřídlových, šířky do 800 mm</t>
  </si>
  <si>
    <t>61165616</t>
  </si>
  <si>
    <t>dveře vnitřní požárně bezpečnostní třída 2 CPL fólie EI (EW) 30 D3 1křídlové 800x1970mm- DP/1- dveře protipožární rozměr/800*1970/ m.č./114- viz PD - tabulka vnitřních dveří D.06</t>
  </si>
  <si>
    <t>766660022</t>
  </si>
  <si>
    <t>Montáž dveřních křídel dřevěných nebo plastových otevíravých do ocelové zárubně protipožárních jednokřídlových, šířky přes 800 mm</t>
  </si>
  <si>
    <t>61165617</t>
  </si>
  <si>
    <t>dveře vnitřní požárně bezpečnostní třída 2 CPL fólie EI (EW) 30 D3 1křídlové 900x1970mm- DP/2- dveře protipožární rozměr/900*1970/ m.č./302- viz PD -  tabulka vnitřních dveří D.07</t>
  </si>
  <si>
    <t>766-4</t>
  </si>
  <si>
    <t>Konstrukce truhlářské- dveře vchodové - bude upřesněno s investorem</t>
  </si>
  <si>
    <t>766660421</t>
  </si>
  <si>
    <t>Montáž dveřních křídel dřevěných nebo plastových vchodových dveří včetně rámu do zdiva jednokřídlových s nadsvětlíkem</t>
  </si>
  <si>
    <t>611R.D01</t>
  </si>
  <si>
    <t>dveře vchodové jednokř. s bočními díly vč. rámu a madla rozměr/1800*2400/ m.č./101- viz PD - tabulka výrobků č.O.02</t>
  </si>
  <si>
    <t>dveře vchodové jednokř. s bočními díly vč. rámu a madla rozměr/1800*2400/ m.č./101- viz PD - tabulka výrobků</t>
  </si>
  <si>
    <t>766660441</t>
  </si>
  <si>
    <t>Montáž dveřních křídel dřevěných nebo plastových vchodových dveří včetně rámu do zdiva jednokřídlových s díly a nadsvětlíkem</t>
  </si>
  <si>
    <t>611R-DO2</t>
  </si>
  <si>
    <t>dveře vchodové  s nadsvětlíkem vč. rámu rozměr/1000*2700/ m.č./120- viz PD - tabulka výplní otvorů O.03</t>
  </si>
  <si>
    <t>611R-DO3</t>
  </si>
  <si>
    <t>dveře vchodové s nadsvětlíkem vč. rámu rozměr/900*2400/ m.č./114- viz PD - tabulka výplní otvorů O.04</t>
  </si>
  <si>
    <t>766-5</t>
  </si>
  <si>
    <t xml:space="preserve">Konstrukce truhlářské-stěna posuvná m.č.302 - 3-NP </t>
  </si>
  <si>
    <t>766-R</t>
  </si>
  <si>
    <t>D+M stěna posuvná m.č.302 - 3.NP - /10,34*3,9/m - atyp výrobek - viz PD - tabulka výrobků</t>
  </si>
  <si>
    <t>998766203</t>
  </si>
  <si>
    <t>Přesun hmot pro konstrukce truhlářské stanovený procentní sazbou (%) z ceny vodorovná dopravní vzdálenost do 50 m v objektech výšky přes 12 do 24 m</t>
  </si>
  <si>
    <t>767640311</t>
  </si>
  <si>
    <t>Montáž dveří ocelových vnitřních jednokřídlových</t>
  </si>
  <si>
    <t>55340907</t>
  </si>
  <si>
    <t>dveře ocelové interiérové jednokřídlé P/L 800x1970mm- viz PD - tabulka vnitřních dveří D.09</t>
  </si>
  <si>
    <t>Konstrukce zámečnické- dveře dvojkřídlé - protipožární</t>
  </si>
  <si>
    <t>767646521</t>
  </si>
  <si>
    <t>Montáž dveří ocelových protipožárních uzávěrů dvoukřídlových, výšky do 1970 mm</t>
  </si>
  <si>
    <t>55341027.R1</t>
  </si>
  <si>
    <t>DPD/1- dveře protipožární dvojkřídlé rozměr/1250*1970/mm m.č./103- viz PD - tabulka vnitřních dveří D.08</t>
  </si>
  <si>
    <t>55341027.R2</t>
  </si>
  <si>
    <t>DPD/2- dveře protipožární dvojkřídlé rozměr/1250*1970/mm m.č./212- viz PD - tabulka vnitřních dveří D.08</t>
  </si>
  <si>
    <t>767-3</t>
  </si>
  <si>
    <t>Konstrukce zámečnické- stěny prosklenné - protipožární</t>
  </si>
  <si>
    <t>767113110</t>
  </si>
  <si>
    <t>Montáž stěn a příček pro zasklení z hliníkových profilů, plochy jednotlivých stěn do 6 m2</t>
  </si>
  <si>
    <t>553R-SP5</t>
  </si>
  <si>
    <t>SP/5- stěna AL prosklenná s dvojkřídlými dveřmi, nadsvětlíkem, bočními díly a madlem rozměr/1800*3000/ m.č./301- viz PD - tabulka výplní otvorů O.21</t>
  </si>
  <si>
    <t>767113120</t>
  </si>
  <si>
    <t>Montáž stěn a příček pro zasklení z hliníkových profilů, plochy jednotlivých stěn přes 6 do 9 m2</t>
  </si>
  <si>
    <t>553R-SP1</t>
  </si>
  <si>
    <t>SP/1- stěna AL prosklenná s dvojkřídlými dveřmi, nadsvětlíkem, bočními díly a madlem rozměr/2150*3450/ m.č./124- viz PD -tabulka výplní otvorů O.19</t>
  </si>
  <si>
    <t>553R-SP2</t>
  </si>
  <si>
    <t>SP/2- stěna AL prosklenná s dvojkřídlými dveřmi, nadsvětlíkem, bočními díly a madlem rozměr/2000*3450/ m.č./125- viz PD - tabulka výplní otvorů O.18</t>
  </si>
  <si>
    <t>553R-SP4</t>
  </si>
  <si>
    <t>SP/4- stěna AL prosklenná s dvojkřídlými dveřmi, nadsvětlíkem, bočními díly a madlem rozměr/2000*3450/ m.č./201- viz PD - tabulka výplní otvorů O.18</t>
  </si>
  <si>
    <t>767113130</t>
  </si>
  <si>
    <t>Montáž stěn a příček pro zasklení z hliníkových profilů, plochy jednotlivých stěn přes 9 do 12 m2</t>
  </si>
  <si>
    <t>553R-SP3</t>
  </si>
  <si>
    <t>SP/3- stěna AL prosklenná s dvojkřídlými dveřmi, nadsvětlíkem, bočními díly a madlem rozměr/2660*3450/ m.č./201- viz PD -tabulka výplní otvorů O.20</t>
  </si>
  <si>
    <t>767-4</t>
  </si>
  <si>
    <t xml:space="preserve">Konstrukce zámečnické- stěny prosklenné </t>
  </si>
  <si>
    <t>553R-S1</t>
  </si>
  <si>
    <t>stěna prosklenná s jednokř. dveřmi, nadsvětlíkem a bočními díly vč. rámu rozměr /2400*2700/ m.č./111- viz PD -tabulka výplní otvorů O.11</t>
  </si>
  <si>
    <t>553R-S2</t>
  </si>
  <si>
    <t>stěna prosklenná s jednokř. dveřmi, nadsvětlíkem a bočními díly vč. rámu rozměr /3440*3000/ m.č./211- viz PD -tabulka výplní otvorů O.15</t>
  </si>
  <si>
    <t>767-5</t>
  </si>
  <si>
    <t>Konstrukce zámečnické- parotěsné pásky- stěny a dveře vstupní</t>
  </si>
  <si>
    <t>2019-138-36 - PBŘ</t>
  </si>
  <si>
    <t xml:space="preserve">    722 - Zdravotechnika - vnitřní vodovod</t>
  </si>
  <si>
    <t xml:space="preserve">    O01 - Ostatní - PBŘ-požární</t>
  </si>
  <si>
    <t>722</t>
  </si>
  <si>
    <t>Zdravotechnika - vnitřní vodovod</t>
  </si>
  <si>
    <t>722254126</t>
  </si>
  <si>
    <t>Požární příslušenství a armatury hydrantové skříně vnitřní s výzbrojí C 52 (s hydrantovým nástavcem a klíčem, polyesterová hadice)</t>
  </si>
  <si>
    <t>998722102</t>
  </si>
  <si>
    <t>Přesun hmot pro vnitřní vodovod stanovený z hmotnosti přesunovaného materiálu vodorovná dopravní vzdálenost do 50 m v objektech výšky přes 6 do 12 m</t>
  </si>
  <si>
    <t>998722181</t>
  </si>
  <si>
    <t>Přesun hmot pro vnitřní vodovod stanovený z hmotnosti přesunovaného materiálu Příplatek k ceně za přesun prováděný bez použití mechanizace pro jakoukoliv výšku objektu</t>
  </si>
  <si>
    <t>O01</t>
  </si>
  <si>
    <t>Ostatní - PBŘ-požární</t>
  </si>
  <si>
    <t>OST-1-1</t>
  </si>
  <si>
    <t>Dodávka a montáž Hasicí přístroj - práškový s hasicí schopností 21A" /113 'BC vč. zavěšení (rukojeť přístroje má být ve výšce 1500 mm nad podlahou)</t>
  </si>
  <si>
    <t>OST-1-3</t>
  </si>
  <si>
    <t>Dodávka a montáž Skříňka na hasicí přístroj práškový...........rozměry: 21 x 26 x 59,50 cm</t>
  </si>
  <si>
    <t>OST-1-5</t>
  </si>
  <si>
    <t>Dodávka a montáž - výstražné a bezpečnostní tabulky, směry úniků viz PO PBR</t>
  </si>
  <si>
    <t>2019-138-37 - Lešení, sít...</t>
  </si>
  <si>
    <t xml:space="preserve">    9 - Ostatní konstrukce a práce, bourání</t>
  </si>
  <si>
    <t>Ostatní konstrukce a práce, bourání</t>
  </si>
  <si>
    <t>941111122</t>
  </si>
  <si>
    <t>Montáž lešení řadového trubkového lehkého pracovního s podlahami s provozním zatížením tř. 3 do 200 kg/m2 šířky tř. W09 přes 0,9 do 1,2 m, výšky přes 10 do 25 m</t>
  </si>
  <si>
    <t>941111222</t>
  </si>
  <si>
    <t>Montáž lešení řadového trubkového lehkého pracovního s podlahami s provozním zatížením tř. 3 do 200 kg/m2 Příplatek za první a každý další den použití lešení k ceně -1122- bude upřesněno dle skutečné potřeby</t>
  </si>
  <si>
    <t>941111822</t>
  </si>
  <si>
    <t>Demontáž lešení řadového trubkového lehkého pracovního s podlahami s provozním zatížením tř. 3 do 200 kg/m2 šířky tř. W09 přes 0,9 do 1,2 m, výšky přes 10 do 25 m</t>
  </si>
  <si>
    <t>944511111</t>
  </si>
  <si>
    <t>Montáž ochranné sítě zavěšené na konstrukci lešení z textilie z umělých vláken</t>
  </si>
  <si>
    <t>944511211</t>
  </si>
  <si>
    <t>Montáž ochranné sítě Příplatek za první a každý další den použití sítě k ceně -1111</t>
  </si>
  <si>
    <t>944511811</t>
  </si>
  <si>
    <t>Demontáž ochranné sítě zavěšené na konstrukci lešení z textilie z umělých vláken</t>
  </si>
  <si>
    <t>949511111</t>
  </si>
  <si>
    <t>Montáž podchodu u trubkových lešení zřizovaného současně s lehkým nebo těžkým pracovním lešením, šířky do 1,5 m</t>
  </si>
  <si>
    <t>949511211</t>
  </si>
  <si>
    <t>Montáž podchodu u trubkových lešení Příplatek k cenám za první a každý další den použití podchodu k ceně -1111</t>
  </si>
  <si>
    <t>949511811</t>
  </si>
  <si>
    <t>Demontáž podchodu u trubkových lešení zřizovaného současně s lehkým nebo těžkým pracovním lešením, šířky do 1,5 m</t>
  </si>
  <si>
    <t>949101112</t>
  </si>
  <si>
    <t>Lešení pomocné pracovní pro objekty pozemních staveb pro zatížení do 150 kg/m2, o výšce lešeňové podlahy přes 1,9 do 3,5 m</t>
  </si>
  <si>
    <t>949101112.1</t>
  </si>
  <si>
    <t>Lešení pomocné pracovní pro objekty pozemních staveb pro zatížení do 150 kg/m2, o výšce lešeňové podlahy přes 1,9 do 3,5 m- pro fasádu</t>
  </si>
  <si>
    <t>2019-138-38 - ZTI- voda, ...</t>
  </si>
  <si>
    <t xml:space="preserve">    721 - Zdravotechnika - vnitřní kanalizace</t>
  </si>
  <si>
    <t xml:space="preserve">    726 - Zdravotechnika - předstěnové instalace</t>
  </si>
  <si>
    <t xml:space="preserve">    732 - Ústřední vytápění - strojovny</t>
  </si>
  <si>
    <t>132201101</t>
  </si>
  <si>
    <t>Hloubení zapažených i nezapažených rýh šířky do 600 mm s urovnáním dna do předepsaného profilu a spádu v hornině tř. 3 do 100 m3</t>
  </si>
  <si>
    <t>132201109</t>
  </si>
  <si>
    <t>Hloubení zapažených i nezapažených rýh šířky do 600 mm s urovnáním dna do předepsaného profilu a spádu v hornině tř. 3 Příplatek k cenám za lepivost horniny tř. 3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</si>
  <si>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</si>
  <si>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</si>
  <si>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</si>
  <si>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</si>
  <si>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451573111</t>
  </si>
  <si>
    <t>Lože pod potrubí, stoky a drobné objekty v otevřeném výkopu z písku a štěrkopísku do 63 mm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</si>
  <si>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</si>
  <si>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</si>
  <si>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28377104</t>
  </si>
  <si>
    <t>pouzdro izolační potrubní z pěnového polyetylenu 22/13mm</t>
  </si>
  <si>
    <t>28377112</t>
  </si>
  <si>
    <t>pouzdro izolační potrubní z pěnového polyetylenu 28/13mm</t>
  </si>
  <si>
    <t>28377052</t>
  </si>
  <si>
    <t>pouzdro izolační potrubní z pěnového polyetylenu 32/13mm</t>
  </si>
  <si>
    <t>Zdravotechnika - vnitřní kanalizace</t>
  </si>
  <si>
    <t>721173402</t>
  </si>
  <si>
    <t>Potrubí z plastových trub PVC SN4 svodné (ležaté) DN 125</t>
  </si>
  <si>
    <t>721173403</t>
  </si>
  <si>
    <t>Potrubí z plastových trub PVC SN4 svodné (ležaté) DN 160</t>
  </si>
  <si>
    <t>721173404</t>
  </si>
  <si>
    <t>Potrubí z plastových trub PVC SN4 svodné (ležaté) DN 200</t>
  </si>
  <si>
    <t>721174042</t>
  </si>
  <si>
    <t>Potrubí z plastových trub polypropylenové připojovací DN 40</t>
  </si>
  <si>
    <t>721174043</t>
  </si>
  <si>
    <t>Potrubí z plastových trub polypropylenové připojovací DN 50</t>
  </si>
  <si>
    <t>721173724</t>
  </si>
  <si>
    <t>Potrubí z plastových trub polyetylenové svařované připojovací DN 70</t>
  </si>
  <si>
    <t>721174045</t>
  </si>
  <si>
    <t>Potrubí z plastových trub polypropylenové připojovací DN 110</t>
  </si>
  <si>
    <t>721194105</t>
  </si>
  <si>
    <t>Vyměření přípojek na potrubí vyvedení a upevnění odpadních výpustek DN 50</t>
  </si>
  <si>
    <t>721194109</t>
  </si>
  <si>
    <t>Vyměření přípojek na potrubí vyvedení a upevnění odpadních výpustek DN 100</t>
  </si>
  <si>
    <t>721290112</t>
  </si>
  <si>
    <t>Zkouška těsnosti kanalizace v objektech vodou DN 150 nebo DN 200</t>
  </si>
  <si>
    <t>998721103</t>
  </si>
  <si>
    <t>Přesun hmot pro vnitřní kanalizace stanovený z hmotnosti přesunovaného materiálu vodorovná dopravní vzdálenost do 50 m v objektech výšky přes 12 do 24 m</t>
  </si>
  <si>
    <t>722130234</t>
  </si>
  <si>
    <t>Potrubí z ocelových trubek pozinkovaných závitových svařovaných běžných DN 32</t>
  </si>
  <si>
    <t>722174002</t>
  </si>
  <si>
    <t>Potrubí z plastových trubek z polypropylenu (PPR) svařovaných polyfuzně PN 16 (SDR 7,4) D 20 x 2,8</t>
  </si>
  <si>
    <t>722174003</t>
  </si>
  <si>
    <t>Potrubí z plastových trubek z polypropylenu (PPR) svařovaných polyfuzně PN 16 (SDR 7,4) D 25 x 3,5</t>
  </si>
  <si>
    <t>722174004</t>
  </si>
  <si>
    <t>Potrubí z plastových trubek z polypropylenu (PPR) svařovaných polyfuzně PN 16 (SDR 7,4) D 32 x 4,4</t>
  </si>
  <si>
    <t>722190401</t>
  </si>
  <si>
    <t>Zřízení přípojek na potrubí vyvedení a upevnění výpustek do DN 25</t>
  </si>
  <si>
    <t>722224115</t>
  </si>
  <si>
    <t>Armatury s jedním závitem kohouty plnicí a vypouštěcí PN 10 G 1/2</t>
  </si>
  <si>
    <t>722231073</t>
  </si>
  <si>
    <t>Armatury se dvěma závity ventily zpětné mosazné PN 10 do 110°C G 3/4</t>
  </si>
  <si>
    <t>722231143</t>
  </si>
  <si>
    <t>Armatury se dvěma závity ventily pojistné rohové G 1</t>
  </si>
  <si>
    <t>722232044</t>
  </si>
  <si>
    <t>Armatury se dvěma závity kulové kohouty PN 42 do 185 °C přímé vnitřní závit G 3/4</t>
  </si>
  <si>
    <t>722234264</t>
  </si>
  <si>
    <t>Armatury se dvěma závity filtry mosazný PN 16 do 120 °C G 3/4</t>
  </si>
  <si>
    <t>722290226</t>
  </si>
  <si>
    <t>Zkoušky, proplach a desinfekce vodovodního potrubí zkoušky těsnosti vodovodního potrubí závitového do DN 50</t>
  </si>
  <si>
    <t>722290234</t>
  </si>
  <si>
    <t>Zkoušky, proplach a desinfekce vodovodního potrubí proplach a desinfekce vodovodního potrubí do DN 80</t>
  </si>
  <si>
    <t>722262213</t>
  </si>
  <si>
    <t>Vodoměry pro vodu do 40°C závitové horizontální jednovtokové suchoběžné G 3/4 x 130 mm Qn 1,5</t>
  </si>
  <si>
    <t>998722103</t>
  </si>
  <si>
    <t>Přesun hmot pro vnitřní vodovod stanovený z hmotnosti přesunovaného materiálu vodorovná dopravní vzdálenost do 50 m v objektech výšky přes 12 do 24 m</t>
  </si>
  <si>
    <t>725112173</t>
  </si>
  <si>
    <t>Zařízení záchodů kombi klozety s hlubokým splachováním zvýšený 50 cm s odpadem svislým</t>
  </si>
  <si>
    <t>725291621</t>
  </si>
  <si>
    <t>Doplňky zařízení koupelen a záchodů nerezové zásobník toaletních papírů d=300 mm</t>
  </si>
  <si>
    <t>725291631</t>
  </si>
  <si>
    <t>Doplňky zařízení koupelen a záchodů nerezové zásobník papírových ručníků</t>
  </si>
  <si>
    <t>72531112R</t>
  </si>
  <si>
    <t>Příprava pro připojení dřezu</t>
  </si>
  <si>
    <t>725112022</t>
  </si>
  <si>
    <t>Zařízení záchodů klozety keramické závěsné na nosné stěny s hlubokým splachováním odpad vodorovný</t>
  </si>
  <si>
    <t>725241111</t>
  </si>
  <si>
    <t>Sprchové vaničky akrylátové čtvercové 800x800 mm</t>
  </si>
  <si>
    <t>725244102</t>
  </si>
  <si>
    <t>Sprchové dveře a zástěny dveře sprchové do niky rámové se skleněnou výplní tl. 5 mm otvíravé jednokřídlové, na vaničku šířky 800 mm</t>
  </si>
  <si>
    <t>725121527</t>
  </si>
  <si>
    <t>Pisoárové záchodky keramické automatické s integrovaným napájecím zdrojem</t>
  </si>
  <si>
    <t>725211602</t>
  </si>
  <si>
    <t>Umyvadla keramická bílá bez výtokových armatur připevněná na stěnu šrouby bez sloupu nebo krytu na sifon 550 mm</t>
  </si>
  <si>
    <t>725211681</t>
  </si>
  <si>
    <t>Umyvadla keramická bílá bez výtokových armatur připevněná na stěnu šrouby zdravotní bílá 640 mm</t>
  </si>
  <si>
    <t>725211701</t>
  </si>
  <si>
    <t>Umyvadla keramická bílá bez výtokových armatur připevněná na stěnu šrouby malá (umývátka) stěnová 400 mm</t>
  </si>
  <si>
    <t>725291711</t>
  </si>
  <si>
    <t>Doplňky zařízení koupelen a záchodů smaltované madla krakorcová, délky 550 mm</t>
  </si>
  <si>
    <t>725291712</t>
  </si>
  <si>
    <t>Doplňky zařízení koupelen a záchodů smaltované madla krakorcová, délky 834 mm</t>
  </si>
  <si>
    <t>725291722</t>
  </si>
  <si>
    <t>Doplňky zařízení koupelen a záchodů smaltované madla krakorcová sklopná, délky 834 mm</t>
  </si>
  <si>
    <t>725331111</t>
  </si>
  <si>
    <t>Výlevky bez výtokových armatur a splachovací nádrže keramické se sklopnou plastovou mřížkou 425 mm</t>
  </si>
  <si>
    <t>725532339</t>
  </si>
  <si>
    <t>Elektrické ohřívače zásobníkové beztlakové přepadové akumulační s pojistným ventilem stacionární 1,0 MPa objem nádrže (příkon) 300 l (3,0-6,0 kW)</t>
  </si>
  <si>
    <t>725813111</t>
  </si>
  <si>
    <t>Ventily rohové bez připojovací trubičky nebo flexi hadičky G 1/2</t>
  </si>
  <si>
    <t>725819401</t>
  </si>
  <si>
    <t>Ventily montáž ventilů ostatních typů rohových s připojovací trubičkou G 1/2</t>
  </si>
  <si>
    <t>725821311</t>
  </si>
  <si>
    <t>Baterie dřezové nástěnné pákové s otáčivým kulatým ústím a délkou ramínka 200 mm</t>
  </si>
  <si>
    <t>725822612</t>
  </si>
  <si>
    <t>Baterie umyvadlové stojánkové pákové s výpustí</t>
  </si>
  <si>
    <t>725841332</t>
  </si>
  <si>
    <t>Baterie sprchové podomítkové (zápustné) s přepínačem a pohyblivým držákem</t>
  </si>
  <si>
    <t>725861102</t>
  </si>
  <si>
    <t>Zápachové uzávěrky zařizovacích předmětů pro umyvadla DN 40</t>
  </si>
  <si>
    <t>725865311</t>
  </si>
  <si>
    <t>Zápachové uzávěrky zařizovacích předmětů pro vany sprchových koutů s kulovým kloubem na odtoku DN 40/50</t>
  </si>
  <si>
    <t>998725103</t>
  </si>
  <si>
    <t>Přesun hmot pro zařizovací předměty stanovený z hmotnosti přesunovaného materiálu vodorovná dopravní vzdálenost do 50 m v objektech výšky přes 12 do 24 m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</si>
  <si>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</si>
  <si>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</si>
  <si>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</si>
  <si>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</si>
  <si>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</si>
  <si>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</si>
  <si>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726191001</t>
  </si>
  <si>
    <t>Ostatní příslušenství instalačních systémů zvukoizolační souprava pro WC a bidet</t>
  </si>
  <si>
    <t>998726113</t>
  </si>
  <si>
    <t>Přesun hmot pro instalační prefabrikáty stanovený z hmotnosti přesunovaného materiálu vodorovná dopravní vzdálenost do 50 m v objektech výšky přes 12 m do 24 m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</si>
  <si>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</si>
  <si>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</si>
  <si>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732</t>
  </si>
  <si>
    <t>Ústřední vytápění - strojovny</t>
  </si>
  <si>
    <t>732421212</t>
  </si>
  <si>
    <t>Čerpadla teplovodní závitová mokroběžná cirkulační pro TUV (elektronicky řízená) PN 10, do 80°C DN přípojky/dopravní výška H (m) - čerpací výkon Q (m3/h) DN 25 / do 4,0 m / 2,2 m3/h</t>
  </si>
  <si>
    <t>998732102</t>
  </si>
  <si>
    <t>Přesun hmot pro strojovny stanovený z hmotnosti přesunovaného materiálu vodorovná dopravní vzdálenost do 50 m v objektech výšky přes 6 do 12 m</t>
  </si>
  <si>
    <t>998732181</t>
  </si>
  <si>
    <t>Přesun hmot pro strojovny stanovený z hmotnosti přesunovaného materiálu Příplatek k cenám za přesun prováděný bez použití mechanizace pro jakoukoliv výšku objektu</t>
  </si>
  <si>
    <t>HZS2491</t>
  </si>
  <si>
    <t>Hodinové zúčtovací sazby profesí PSV zednické výpomoci a pomocné práce PSV dělník zednických výpomocí</t>
  </si>
  <si>
    <t>2019-138-39 - Silnoproudá...</t>
  </si>
  <si>
    <t xml:space="preserve">    741 - Elektroinstalace - silnoproud</t>
  </si>
  <si>
    <t xml:space="preserve">    751 - Vzduchotechnika</t>
  </si>
  <si>
    <t>612135101</t>
  </si>
  <si>
    <t>Hrubá výplň rýh maltou jakékoli šířky rýhy ve stěnách</t>
  </si>
  <si>
    <t>973031616</t>
  </si>
  <si>
    <t>Vysekání výklenků nebo kapes ve zdivu z cihel na maltu vápennou nebo vápenocementovou kapes pro špalíky a krabice, velikosti do 100x100x50 mm</t>
  </si>
  <si>
    <t>974031121</t>
  </si>
  <si>
    <t>Vysekání rýh ve zdivu cihelném na maltu vápennou nebo vápenocementovou do hl. 30 mm a šířky do 30 mm</t>
  </si>
  <si>
    <t>974031123</t>
  </si>
  <si>
    <t>Vysekání rýh ve zdivu cihelném na maltu vápennou nebo vápenocementovou do hl. 30 mm a šířky do 100 mm</t>
  </si>
  <si>
    <t>974031133</t>
  </si>
  <si>
    <t>Vysekání rýh ve zdivu cihelném na maltu vápennou nebo vápenocementovou do hl. 50 mm a šířky do 100 mm</t>
  </si>
  <si>
    <t>741</t>
  </si>
  <si>
    <t>Elektroinstalace - silnoproud</t>
  </si>
  <si>
    <t>741112061</t>
  </si>
  <si>
    <t>Montáž krabic elektroinstalačních bez napojení na trubky a lišty, demontáže a montáže víčka a přístroje přístrojových zapuštěných plastových kruhových</t>
  </si>
  <si>
    <t>4510008081</t>
  </si>
  <si>
    <t>Krabice přístrojová pod omítku, KU 68-1901 KA</t>
  </si>
  <si>
    <t>741120003</t>
  </si>
  <si>
    <t>Montáž vodičů izolovaných měděných bez ukončení uložených pod omítku plných a laněných (CY), průřezu žíly 10 až 16 mm2</t>
  </si>
  <si>
    <t>34142158</t>
  </si>
  <si>
    <t>vodič silový s Cu jádrem 10mm2</t>
  </si>
  <si>
    <t>741120005</t>
  </si>
  <si>
    <t>Montáž vodičů izolovaných měděných bez ukončení uložených pod omítku plných a laněných (CY), průřezu žíly 25 až 35 mm2</t>
  </si>
  <si>
    <t>34140850</t>
  </si>
  <si>
    <t>vodič izolovaný s Cu jádrem 25mm2</t>
  </si>
  <si>
    <t>741122015</t>
  </si>
  <si>
    <t>Montáž kabelů měděných bez ukončení uložených pod omítku plných kulatých (CYKY), počtu a průřezu žil 3x1,5 mm2</t>
  </si>
  <si>
    <t>34111030</t>
  </si>
  <si>
    <t>kabel silový s Cu jádrem 1 kV 3x1,5mm2</t>
  </si>
  <si>
    <t>741122016</t>
  </si>
  <si>
    <t>Montáž kabelů měděných bez ukončení uložených pod omítku plných kulatých (CYKY), počtu a průřezu žil 3x2,5 až 6 mm2</t>
  </si>
  <si>
    <t>34111036</t>
  </si>
  <si>
    <t>kabel silový s Cu jádrem 1 kV 3x2,5mm2</t>
  </si>
  <si>
    <t>741122032</t>
  </si>
  <si>
    <t>Montáž kabelů měděných bez ukončení uložených pod omítku plných kulatých (CYKY), počtu a průřezu žil 5x4 až 6 mm2</t>
  </si>
  <si>
    <t>34111100</t>
  </si>
  <si>
    <t>kabel silový s Cu jádrem 1 kV 5x6mm2</t>
  </si>
  <si>
    <t>741122033R</t>
  </si>
  <si>
    <t>Montáž kabelů měděných bez ukončení uložených pod omítku plných kulatých (CYKY), počtu a průřezu žil 5x10mm2</t>
  </si>
  <si>
    <t>34111102R</t>
  </si>
  <si>
    <t>741122041</t>
  </si>
  <si>
    <t>Montáž kabelů měděných bez ukončení uložených pod omítku plných kulatých (CYKY), počtu a průřezu žil 7x1,5 až 2,5 mm2</t>
  </si>
  <si>
    <t>34111110</t>
  </si>
  <si>
    <t>kabel silový s Cu jádrem 1 kV 7x1,5mm2</t>
  </si>
  <si>
    <t>741122135</t>
  </si>
  <si>
    <t>Montáž kabelů měděných bez ukončení uložených v trubkách zatažených plných kulatých nebo bezhalogenových (CYKY) počtu a průřezu žil 4x35 mm2</t>
  </si>
  <si>
    <t>34111620</t>
  </si>
  <si>
    <t>kabel silový s Cu jádrem 1 kV 4x35mm2</t>
  </si>
  <si>
    <t>741130001</t>
  </si>
  <si>
    <t>Ukončení vodičů izolovaných s označením a zapojením v rozváděči nebo na přístroji, průřezu žíly do 2,5 mm2</t>
  </si>
  <si>
    <t>741130004</t>
  </si>
  <si>
    <t>Ukončení vodičů izolovaných s označením a zapojením v rozváděči nebo na přístroji, průřezu žíly do 6 mm2</t>
  </si>
  <si>
    <t>741130006</t>
  </si>
  <si>
    <t>Ukončení vodičů izolovaných s označením a zapojením v rozváděči nebo na přístroji, průřezu žíly do 16 mm2</t>
  </si>
  <si>
    <t>741130007</t>
  </si>
  <si>
    <t>Ukončení vodičů izolovaných s označením a zapojením v rozváděči nebo na přístroji, průřezu žíly do 25 mm2</t>
  </si>
  <si>
    <t>741130008</t>
  </si>
  <si>
    <t>Ukončení vodičů izolovaných s označením a zapojením v rozváděči nebo na přístroji, průřezu žíly do 35 mm2</t>
  </si>
  <si>
    <t>741210101</t>
  </si>
  <si>
    <t>Montáž rozváděčů litinových, hliníkových nebo plastových bez zapojení vodičů sestavy hmotnosti do 50 kg</t>
  </si>
  <si>
    <t>741DOD001</t>
  </si>
  <si>
    <t>dodávka rozvaděče RH, včetně výroby a výrobní dokumentace</t>
  </si>
  <si>
    <t>kpl</t>
  </si>
  <si>
    <t>741DOD002</t>
  </si>
  <si>
    <t>dodávka rozvaděče R1, včetně výroby a výrobní dokumentace</t>
  </si>
  <si>
    <t>741DOD003</t>
  </si>
  <si>
    <t>dodávka rozvaděče R2, včetně výroby a výrobní dokumentace</t>
  </si>
  <si>
    <t>741DOD004</t>
  </si>
  <si>
    <t>dodávka rozvaděče R3, včetně výroby a výrobní dokumentace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</si>
  <si>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</si>
  <si>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</si>
  <si>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34535515</t>
  </si>
  <si>
    <t>spínač jednopólový 10A bílý, slonová kost</t>
  </si>
  <si>
    <t>34536490</t>
  </si>
  <si>
    <t>kryt spínače jednopáčkový jednoduchý pro spínače řazení 1,2,6,7,1/0 3558A-A651</t>
  </si>
  <si>
    <t>34536700</t>
  </si>
  <si>
    <t>rámeček pro spínače a zásuvky 3901A-B10 jednonásobný</t>
  </si>
  <si>
    <t>741310233</t>
  </si>
  <si>
    <t>Montáž spínačů jedno nebo dvoupólových polozapuštěných nebo zapuštěných se zapojením vodičů šroubové připojení, pro prostředí normální přepínačů, řazení 6-střídavých</t>
  </si>
  <si>
    <t>34535555</t>
  </si>
  <si>
    <t>přepínač střídavý řazení 6 10A bílý, slonová kost</t>
  </si>
  <si>
    <t>741311004</t>
  </si>
  <si>
    <t>Montáž spínačů speciálních se zapojením vodičů čidla pohybu nástěnného</t>
  </si>
  <si>
    <t>741DOD011</t>
  </si>
  <si>
    <t>Dodávka pohybového čidla a soumrakového spínače</t>
  </si>
  <si>
    <t>741313042</t>
  </si>
  <si>
    <t>Montáž zásuvek domovních se zapojením vodičů šroubové připojení polozapuštěných nebo zapuštěných 10/16 A, provedení 2P + PE dvojí zapojení pro průběžnou montáž</t>
  </si>
  <si>
    <t>34555103</t>
  </si>
  <si>
    <t>zásuvka 1násobná 16A bílý, slonová kost</t>
  </si>
  <si>
    <t>741313044</t>
  </si>
  <si>
    <t>Montáž zásuvek domovních se zapojením vodičů šroubové připojení polozapuštěných nebo zapuštěných 10/16 A, provedení 2x (2P + PE) dvojnásobná šikmá</t>
  </si>
  <si>
    <t>34555123</t>
  </si>
  <si>
    <t>zásuvka 2násobná 16A bílá, slonová kost</t>
  </si>
  <si>
    <t>741370021R</t>
  </si>
  <si>
    <t>Montáž svítidel žárovkových se zapojením vodičů bytových nebo společenských místností stropních vestavných 1 zdroj</t>
  </si>
  <si>
    <t>741DOD01</t>
  </si>
  <si>
    <t>Dodávka svítidla LED vestavné (downlight) interiérové kruhové s opálovým krytem (min. IP20) - do kazetového podhledu</t>
  </si>
  <si>
    <t>741370034</t>
  </si>
  <si>
    <t>Montáž svítidel žárovkových se zapojením vodičů bytových nebo společenských místností nástěnných přisazených 2 zdroje nouzové</t>
  </si>
  <si>
    <t>741DOD02</t>
  </si>
  <si>
    <t>741371011</t>
  </si>
  <si>
    <t>Montáž svítidel zářivkových se zapojením vodičů bytových nebo společenských místností stropních závěsných na trubkách 1 zdroj</t>
  </si>
  <si>
    <t>741DOD03</t>
  </si>
  <si>
    <t>741371103</t>
  </si>
  <si>
    <t>Montáž svítidel zářivkových se zapojením vodičů průmyslových stropních přisazených 2 zdroje bez krytu</t>
  </si>
  <si>
    <t>741DOD04</t>
  </si>
  <si>
    <t>741DOD05</t>
  </si>
  <si>
    <t>741372013</t>
  </si>
  <si>
    <t>Montáž svítidel LED se zapojením vodičů bytových nebo společenských místností přisazených nástěnných reflektorových s pohybovým čidlem</t>
  </si>
  <si>
    <t>741DOD06</t>
  </si>
  <si>
    <t>741372022</t>
  </si>
  <si>
    <t>Montáž svítidel LED se zapojením vodičů bytových nebo společenských místností přisazených nástěnných panelových, obsahu přes 0,09 do 0,36 m2</t>
  </si>
  <si>
    <t>741DOD07</t>
  </si>
  <si>
    <t>741DOD08</t>
  </si>
  <si>
    <t>741410000R</t>
  </si>
  <si>
    <t>Montáž uzemňovacího vedení s upevněním, propojením a připojením pomocí svorek doplňků ochranného pospojování ochranné trubky s pláštěm vodiče oboustranně</t>
  </si>
  <si>
    <t>741410001R</t>
  </si>
  <si>
    <t>741500000R</t>
  </si>
  <si>
    <t>741810003</t>
  </si>
  <si>
    <t>Zkoušky a prohlídky elektrických rozvodů a zařízení celková prohlídka a vyhotovení revizní zprávy pro objem montážních prací přes 500 do 1000 tis. Kč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</si>
  <si>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</si>
  <si>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</si>
  <si>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741820102</t>
  </si>
  <si>
    <t>Měření osvětlovacího zařízení intenzity osvětlení na pracovišti do 50 svítidel</t>
  </si>
  <si>
    <t>741MTZ001</t>
  </si>
  <si>
    <t>Zapojení zásobníku na topnou vodu</t>
  </si>
  <si>
    <t>751</t>
  </si>
  <si>
    <t>Vzduchotechnika</t>
  </si>
  <si>
    <t>751111012R</t>
  </si>
  <si>
    <t>Montáž ventilátoru axiálního nízkotlakého nástěnného základního, průměru přes 100 do 200 mm</t>
  </si>
  <si>
    <t>751DOD</t>
  </si>
  <si>
    <t>dodávka ventilátoru</t>
  </si>
  <si>
    <t>2019-138-40 - Slaboproudá...</t>
  </si>
  <si>
    <t xml:space="preserve">    742 - Elektroinstalace - slaboproud</t>
  </si>
  <si>
    <t xml:space="preserve">    743 - Elektroinstalace - zvonky</t>
  </si>
  <si>
    <t>742</t>
  </si>
  <si>
    <t>Elektroinstalace - slaboproud</t>
  </si>
  <si>
    <t>1188900</t>
  </si>
  <si>
    <t>KRABICE KU 68-1901</t>
  </si>
  <si>
    <t>742121002</t>
  </si>
  <si>
    <t>Montáž kabelů sdělovacích pro vnitřní rozvody počtu žil přes 15</t>
  </si>
  <si>
    <t>34126116R</t>
  </si>
  <si>
    <t>kabel sdělovací Cu  5x4x0,4</t>
  </si>
  <si>
    <t>742190000R</t>
  </si>
  <si>
    <t>Ostatní práce pro trasy požárně těsnící materiál do prostupu</t>
  </si>
  <si>
    <t>742190001R</t>
  </si>
  <si>
    <t>742190002R</t>
  </si>
  <si>
    <t>742330001</t>
  </si>
  <si>
    <t>Montáž strukturované kabeláže rozvaděče nástěnného</t>
  </si>
  <si>
    <t>742DOD001</t>
  </si>
  <si>
    <t>Dodávka volně stojícího rozvaděče RACK TV+ SK</t>
  </si>
  <si>
    <t>Dodávka nástěnného rozvaděče RACK TV+ SK</t>
  </si>
  <si>
    <t>742330042</t>
  </si>
  <si>
    <t>Montáž strukturované kabeláže zásuvek datových pod omítku, do nábytku, do parapetního žlabu nebo podlahové krabice dvouzásuvky</t>
  </si>
  <si>
    <t>742DOD005.</t>
  </si>
  <si>
    <t>xx</t>
  </si>
  <si>
    <t>742DOD007</t>
  </si>
  <si>
    <t>742MTZ001</t>
  </si>
  <si>
    <t>743</t>
  </si>
  <si>
    <t>Elektroinstalace - zvonky</t>
  </si>
  <si>
    <t>34126115R</t>
  </si>
  <si>
    <t>742190002R.1.1</t>
  </si>
  <si>
    <t>2019-138-41 - Bleskosvod ...</t>
  </si>
  <si>
    <t>M - Práce a dodávky M</t>
  </si>
  <si>
    <t xml:space="preserve">    21-M - Elektromontáže</t>
  </si>
  <si>
    <t>Práce a dodávky M</t>
  </si>
  <si>
    <t>21-M</t>
  </si>
  <si>
    <t>Elektromontáže</t>
  </si>
  <si>
    <t>210220020</t>
  </si>
  <si>
    <t>Montáž uzemňovacího vedení s upevněním, propojením a připojením pomocí svorek v zemi s izolací spojů vodičů FeZn páskou průřezu do 120 mm2 v městské zástavbě</t>
  </si>
  <si>
    <t>35442062</t>
  </si>
  <si>
    <t>pás zemnící 30x4mm FeZn</t>
  </si>
  <si>
    <t>256</t>
  </si>
  <si>
    <t>210220101</t>
  </si>
  <si>
    <t>Montáž hromosvodného vedení svodových vodičů s podpěrami, průměru do 10 mm</t>
  </si>
  <si>
    <t>35441077</t>
  </si>
  <si>
    <t>drát D 8mm AlMgSi</t>
  </si>
  <si>
    <t>35441073</t>
  </si>
  <si>
    <t>drát D 10mm FeZn</t>
  </si>
  <si>
    <t>35441490</t>
  </si>
  <si>
    <t>podpěra vedení FeZn na hřebenáče a prejzovou krytinu 120 mm</t>
  </si>
  <si>
    <t>35441470</t>
  </si>
  <si>
    <t>podpěra vedení FeZn pod taškovou krytinu 100 mm</t>
  </si>
  <si>
    <t>35441849</t>
  </si>
  <si>
    <t>držák jímače a ochranné trubky - 200 mm, FeZn</t>
  </si>
  <si>
    <t>210220201</t>
  </si>
  <si>
    <t>Montáž hromosvodného vedení jímacích tyčí délky do 3m na střešní hřeben</t>
  </si>
  <si>
    <t>35441065</t>
  </si>
  <si>
    <t>tyč jímací s rovným koncem 1500 mm FeZn</t>
  </si>
  <si>
    <t>210220301</t>
  </si>
  <si>
    <t>Montáž hromosvodného vedení svorek se 2 šrouby</t>
  </si>
  <si>
    <t>35441885</t>
  </si>
  <si>
    <t>svorka spojovací pro lano D 8-10 mm</t>
  </si>
  <si>
    <t>35441905</t>
  </si>
  <si>
    <t>svorka připojovací k připojení okapových žlabů</t>
  </si>
  <si>
    <t>35441925</t>
  </si>
  <si>
    <t>svorka zkušební pro lano D 6-12 mm, FeZn</t>
  </si>
  <si>
    <t>210220302</t>
  </si>
  <si>
    <t>Montáž hromosvodného vedení svorek se 3 a vícešrouby</t>
  </si>
  <si>
    <t>35441860</t>
  </si>
  <si>
    <t>svorka FeZn k jímací tyči - 4 šrouby</t>
  </si>
  <si>
    <t>35441996</t>
  </si>
  <si>
    <t>svorka odbočovací a spojovací pro spojování kruhových a páskových vodičů, FeZn</t>
  </si>
  <si>
    <t>210220372</t>
  </si>
  <si>
    <t>Montáž hromosvodného vedení ochranných prvků a doplňků úhelníků nebo trubek s držáky do zdiva</t>
  </si>
  <si>
    <t>35441831</t>
  </si>
  <si>
    <t>úhelník ochranný na ochranu svodu - 2000 mm, FeZn</t>
  </si>
  <si>
    <t>210220401</t>
  </si>
  <si>
    <t>Montáž hromosvodného vedení ochranných prvků a doplňků štítků k označení svodů</t>
  </si>
  <si>
    <t>35442110</t>
  </si>
  <si>
    <t>štítek plastový -  čísla svodů</t>
  </si>
  <si>
    <t>210220431</t>
  </si>
  <si>
    <t>Montáž hromosvodného vedení ochranných prvků a doplňků tvarování prvků</t>
  </si>
  <si>
    <t>210280211</t>
  </si>
  <si>
    <t>Měření zemních odporů zemniče prvního nebo samostatného</t>
  </si>
  <si>
    <t>210280215</t>
  </si>
  <si>
    <t>Měření zemních odporů zemniče Příplatek k ceně za každý další zemnič v síti</t>
  </si>
  <si>
    <t>210280222</t>
  </si>
  <si>
    <t>Měření zemních odporů zemnicí sítě délky pásku přes 100 do 200 m</t>
  </si>
  <si>
    <t>2019-138-42 - Vytápění</t>
  </si>
  <si>
    <t xml:space="preserve">    713 - I Z O L A C E   T E P E L N É</t>
  </si>
  <si>
    <t xml:space="preserve">    731 - K O T E L N Y</t>
  </si>
  <si>
    <t xml:space="preserve">    732 - S T R O J O V N Y</t>
  </si>
  <si>
    <t xml:space="preserve">    733 - P O T R U B Í</t>
  </si>
  <si>
    <t xml:space="preserve">    734 - Ústřední vytápění - armatury</t>
  </si>
  <si>
    <t xml:space="preserve">    735 - Otopná tělesa- Všechna otopná tělesa budou připojena dle Vyhl.193/2007Sb.</t>
  </si>
  <si>
    <t>I Z O L A C E   T E P E L N É</t>
  </si>
  <si>
    <t>713-R1</t>
  </si>
  <si>
    <t>metráž izolovaného potrubí DN15</t>
  </si>
  <si>
    <t>bm</t>
  </si>
  <si>
    <t>713-R2</t>
  </si>
  <si>
    <t>metráž izolovaného potrubí DN18</t>
  </si>
  <si>
    <t>713-R3</t>
  </si>
  <si>
    <t>metráž izolovaného potrubí DN22</t>
  </si>
  <si>
    <t>713-R4</t>
  </si>
  <si>
    <t>metráž izolovaného potrubí DN28</t>
  </si>
  <si>
    <t>713-R5</t>
  </si>
  <si>
    <t>metráž izolovaného potrubí DN35</t>
  </si>
  <si>
    <t>713-R6</t>
  </si>
  <si>
    <t>metráž izolovaného potrubí DN40</t>
  </si>
  <si>
    <t>713-R7</t>
  </si>
  <si>
    <t>metráž izolovaného potrubí DN100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</si>
  <si>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</si>
  <si>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</si>
  <si>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998713201</t>
  </si>
  <si>
    <t>Přesun hmot pro izolace tepelné stanovený procentní sazbou (%) z ceny vodorovná dopravní vzdálenost do 50 m v objektech výšky do 6 m</t>
  </si>
  <si>
    <t>998713292</t>
  </si>
  <si>
    <t>Přesun hmot pro izolace tepelné stanovený procentní sazbou (%) z ceny Příplatek k cenám za zvětšený přesun přes vymezenou největší dopravní vzdálenost do 100 m</t>
  </si>
  <si>
    <t>731</t>
  </si>
  <si>
    <t>K O T E L N Y</t>
  </si>
  <si>
    <t>731191910</t>
  </si>
  <si>
    <t>NAPUSTENI VODY DO SOUSTAVY</t>
  </si>
  <si>
    <t>kpl.</t>
  </si>
  <si>
    <t>S T R O J O V N Y</t>
  </si>
  <si>
    <t>732-R1</t>
  </si>
  <si>
    <t>akumulátor tepla stratifikační s atypickými hrdly a revizním otvorem - akumulátor pr.800mm Lmax=2400mm V=1000l PN6 s rev.otvorem 150mm</t>
  </si>
  <si>
    <t>732-R2</t>
  </si>
  <si>
    <t>vnitřní antikoroz.nátěr pro n.1000l</t>
  </si>
  <si>
    <t>732219315</t>
  </si>
  <si>
    <t>montáž akumulátoru do objemu 1000l</t>
  </si>
  <si>
    <t>732111318</t>
  </si>
  <si>
    <t>trubková hrdla DN50</t>
  </si>
  <si>
    <t>732 .R3</t>
  </si>
  <si>
    <t>Deskový výměník min.2,32m2 přípoje DN25 ~130x100x600mm &lt;15 kg+4 varná šroub. deskový výměník s teplosměnnými deskami z nerezavějící oceli Primár: voda, průtok 2,3 m3/h, vstupní teplota 100°C, výstupní teplota 70°C Sekundár:  průtok 4,5 m3/h, vstupní teplo</t>
  </si>
  <si>
    <t>komplet</t>
  </si>
  <si>
    <t>Deskový výměník min.2,32m2 přípoje DN25 ~130x100x600mm &lt;15 kg+4 varná šroub. deskový výměník s teplosměnnými deskami z nerezavějící oceli Primár: voda, průtok 2,3 m3/h, vstupní teplota 100°C, výstupní teplota 70°C Sekundár:  průtok 4,5 m3/h, vstupní teplota 65°C, výstupní teplota 80°C Výkon 160kW, pracovní tlak 20 bar, topná voda dle ČSN, dPprim&lt;10kPa dPsek&lt;20 kPa</t>
  </si>
  <si>
    <t>733 .R4</t>
  </si>
  <si>
    <t>snímatelná izolace PPV</t>
  </si>
  <si>
    <t>732229631</t>
  </si>
  <si>
    <t>montáž výměníku do sestavy na pom.konstrukci ze svařenců</t>
  </si>
  <si>
    <t>soub.</t>
  </si>
  <si>
    <t>732-R5</t>
  </si>
  <si>
    <t>pomocná konstrukce ze svařenců L50 pod výměníky</t>
  </si>
  <si>
    <t>732-R6</t>
  </si>
  <si>
    <t>výroba, dodávka orientačních štítků</t>
  </si>
  <si>
    <t>732199100</t>
  </si>
  <si>
    <t>Montáž štítků orientačních</t>
  </si>
  <si>
    <t>732331617</t>
  </si>
  <si>
    <t>Nádoby expanzní tlakové s membránou bez pojistného ventilu se závitovým připojením PN 0,6 o objemu 80 l</t>
  </si>
  <si>
    <t>732421402</t>
  </si>
  <si>
    <t>čerpadlo DN25 PN6 m&lt;10 kg l~180mm, čerpadla teplovodní- Pozn.: všechna čerpadla budou dodána s vyřešenou el.ochranou a snímatelnou tepelnou izolací čerpadlo v 230V  provedení s elektronickou regulací otáček a odvzdušňovací komorou (permanentní magnety) Q=</t>
  </si>
  <si>
    <t>čerpadlo DN25 PN6 m&lt;10 kg l~180mm, čerpadla teplovodní- Pozn.: všechna čerpadla budou dodána s vyřešenou el.ochranou a snímatelnou tepelnou izolací čerpadlo v 230V  provedení s elektronickou regulací otáček a odvzdušňovací komorou (permanentní magnety) Q=0,42m3/h H~2,5m Qel &lt; 50W pružně uloženo do potrubí a podepřeno (1 suchá rez.)-(permanentní magnety) Q=4,5m3/h H~8m (9,5m3/h H=6,5m) Qel &lt;270W, pružně uloženo do potrubí a podepřeno (1 suchá rez.)</t>
  </si>
  <si>
    <t>732422213</t>
  </si>
  <si>
    <t>čerpadlo DN40 PN6 m&lt;20 kg l~220mm- Pozn.: všechna čerpadla budou dodána s vyřešenou el.ochranou a snímatelnou tepelnou izolací čerpadlo v 230V  provedení s elektronickou regulací otáček a odvzdušňovací komorou (permanentní magnety) Q=0,42m3/h H~2,5m Qel &lt;</t>
  </si>
  <si>
    <t>čerpadlo DN40 PN6 m&lt;20 kg l~220mm- Pozn.: všechna čerpadla budou dodána s vyřešenou el.ochranou a snímatelnou tepelnou izolací čerpadlo v 230V  provedení s elektronickou regulací otáček a odvzdušňovací komorou (permanentní magnety) Q=0,42m3/h H~2,5m Qel &lt; 50W pružně uloženo do potrubí a podepřeno (1 suchá rez.)</t>
  </si>
  <si>
    <t>732429212</t>
  </si>
  <si>
    <t>Čerpadla teplovodní montáž čerpadel (do potrubí) ostatních typů mokroběžných závitových DN 25</t>
  </si>
  <si>
    <t>732429223</t>
  </si>
  <si>
    <t>Čerpadla teplovodní montáž čerpadel (do potrubí) ostatních typů mokroběžných přírubových jednodílných DN 40</t>
  </si>
  <si>
    <t>998732201</t>
  </si>
  <si>
    <t>Přesun hmot pro strojovny stanovený procentní sazbou (%) z ceny vodorovná dopravní vzdálenost do 50 m v objektech výšky do 6 m</t>
  </si>
  <si>
    <t>998732293</t>
  </si>
  <si>
    <t>Přesun hmot pro strojovny stanovený procentní sazbou (%) z ceny Příplatek k cenám za zvětšený přesun přes vymezenou největší dopravní vzdálenost do 500 m</t>
  </si>
  <si>
    <t>733</t>
  </si>
  <si>
    <t>P O T R U B Í</t>
  </si>
  <si>
    <t>733321215</t>
  </si>
  <si>
    <t>Potrubí z trubek plastových z polypropylenu (PP-RCT) spojovaných svařováním Ø 40/5,5</t>
  </si>
  <si>
    <t>Potrubí z trubek plastových z polypropylenu (PP-RCT) spojovaných svařováním O 40/5,5</t>
  </si>
  <si>
    <t>733163102</t>
  </si>
  <si>
    <t>Potrubí měděné tvrdé spojované tvrdým pájením D 15x1</t>
  </si>
  <si>
    <t>733163103</t>
  </si>
  <si>
    <t>Potrubí měděné tvrdé spojované tvrdým pájením D 18x1</t>
  </si>
  <si>
    <t>733163104</t>
  </si>
  <si>
    <t>Potrubí měděné tvrdé spojované tvrdým pájením D 22x1</t>
  </si>
  <si>
    <t>733163105</t>
  </si>
  <si>
    <t>Potrubí měděné tvrdé spojované tvrdým pájením D 28x1,5</t>
  </si>
  <si>
    <t>733163106</t>
  </si>
  <si>
    <t>Potrubí měděné tvrdé spojované tvrdým pájením D 35x1,5</t>
  </si>
  <si>
    <t>733111117</t>
  </si>
  <si>
    <t>Potrubí z trubek ocelových závitových bezešvých běžných nízkotlakých v kotelnách a strojovnách DN 40</t>
  </si>
  <si>
    <t>733121129</t>
  </si>
  <si>
    <t>Potrubí hladké bezešvé nízkotlaké D 108 x 5,0 mm - potrubí pro výrobu rozdělovače</t>
  </si>
  <si>
    <t>733190107</t>
  </si>
  <si>
    <t>Zkoušky těsnosti potrubí, manžety prostupové z trubek ocelových zkoušky těsnosti potrubí (za provozu) z trubek ocelových závitových DN do 40</t>
  </si>
  <si>
    <t>733-R1</t>
  </si>
  <si>
    <t>uložení potrubí do odpružených závěsů s izolačními vložkami ROH19/15-28</t>
  </si>
  <si>
    <t>kusů</t>
  </si>
  <si>
    <t>998733204</t>
  </si>
  <si>
    <t>Přesun hmot pro rozvody potrubí stanovený procentní sazbou z ceny vodorovná dopravní vzdálenost do 50 m v objektech výšky přes 24 do 36 m</t>
  </si>
  <si>
    <t>998733293</t>
  </si>
  <si>
    <t>Přesun hmot pro rozvody potrubí stanovený procentní sazbou z ceny Příplatek k cenám za zvětšený přesun přes vymezenou největší dopravní vzdálenost do 500 m</t>
  </si>
  <si>
    <t>734</t>
  </si>
  <si>
    <t>Ústřední vytápění - armatury</t>
  </si>
  <si>
    <t>734109313</t>
  </si>
  <si>
    <t>Montáž armatur přírubových se dvěma přírubami PN 25, 40 DN 40</t>
  </si>
  <si>
    <t>soub</t>
  </si>
  <si>
    <t>734121613</t>
  </si>
  <si>
    <t>zpětná klapka DN40 PN40</t>
  </si>
  <si>
    <t>734133445</t>
  </si>
  <si>
    <t>filtr DN40 PN40</t>
  </si>
  <si>
    <t>734221682</t>
  </si>
  <si>
    <t>Ventily regulační závitové hlavice termostatické, pro ovládání ventilů PN 10 do 110°C kapalinové otopných těles VK</t>
  </si>
  <si>
    <t>734211127</t>
  </si>
  <si>
    <t>Ventily odvzdušňovací závitové automatické se zpětnou klapkou PN 14 do 120°C G 1/2</t>
  </si>
  <si>
    <t>734261402</t>
  </si>
  <si>
    <t>Armatura připojovací rohová G 1/2x18 PN 10 do 110°C radiátorů typu VK</t>
  </si>
  <si>
    <t>734261411R</t>
  </si>
  <si>
    <t>Šroubení svěrné</t>
  </si>
  <si>
    <t>734242414</t>
  </si>
  <si>
    <t>ventily zpětné závitové DN25</t>
  </si>
  <si>
    <t>734291244</t>
  </si>
  <si>
    <t>Ostatní armatury filtry závitové PN 16 do 130°C přímé s vnitřními závity G 1</t>
  </si>
  <si>
    <t>734-R1</t>
  </si>
  <si>
    <t>kulový kohout přímý DN25</t>
  </si>
  <si>
    <t>734292716</t>
  </si>
  <si>
    <t>Ostatní armatury kulové kohouty PN 42 do 185°C přímé vnitřní závit G 1 1/4</t>
  </si>
  <si>
    <t>734292717</t>
  </si>
  <si>
    <t>Ostatní armatury kulové kohouty PN 42 do 185°C přímé vnitřní závit G 1 1/2</t>
  </si>
  <si>
    <t>734291123</t>
  </si>
  <si>
    <t>Ostatní armatury kohouty plnicí a vypouštěcí PN 10 do 90°C G 1/2</t>
  </si>
  <si>
    <t>734251212</t>
  </si>
  <si>
    <t>Ventily pojistné závitové a čepové rohové provozní tlak od 2,5 do 6 bar G 3/4</t>
  </si>
  <si>
    <t>734411127</t>
  </si>
  <si>
    <t>TEPLOMER PRIMY POUZDRO 100MM</t>
  </si>
  <si>
    <t>734419111</t>
  </si>
  <si>
    <t>Teploměry technické montáž teploměrů s ochranným pouzdrem nebo s pevným stonkem a jímkou</t>
  </si>
  <si>
    <t>734421102</t>
  </si>
  <si>
    <t>Tlakoměry s pevným stonkem a zpětnou klapkou spodní připojení (radiální) tlaku 0–16 bar průměru 63 mm</t>
  </si>
  <si>
    <t>734494214</t>
  </si>
  <si>
    <t>NAVARKY TRUBKOVY ZAVIT G 3/4</t>
  </si>
  <si>
    <t>7344499211</t>
  </si>
  <si>
    <t>MTZ NAVARKU M 20X1,5</t>
  </si>
  <si>
    <t>734-R2</t>
  </si>
  <si>
    <t>hydronické vyregulování armatur</t>
  </si>
  <si>
    <t>734-R3</t>
  </si>
  <si>
    <t>hydronické vyregulování ventilů a sestavení protokolu</t>
  </si>
  <si>
    <t>998734204</t>
  </si>
  <si>
    <t>Přesun hmot pro armatury stanovený procentní sazbou (%) z ceny vodorovná dopravní vzdálenost do 50 m v objektech výšky přes 24 do 36 m</t>
  </si>
  <si>
    <t>998734293</t>
  </si>
  <si>
    <t>Přesun hmot pro armatury stanovený procentní sazbou (%) z ceny Příplatek k cenám za zvětšený přesun přes vymezenou největší dopravní vzdálenost do 500 m</t>
  </si>
  <si>
    <t>735</t>
  </si>
  <si>
    <t>Otopná tělesa- Všechna otopná tělesa budou připojena dle Vyhl.193/2007Sb.</t>
  </si>
  <si>
    <t>735157261</t>
  </si>
  <si>
    <t>DOT - desková otopná tělesa v provedení ventilkompakt vč.nosného systému -OT provedení 11 výška=600mm délka 500mm</t>
  </si>
  <si>
    <t>735157262</t>
  </si>
  <si>
    <t>DOT - desková otopná tělesa v provedení ventilkompakt vč.nosného systému- OT provedení 11 výška=600mm délka 600mm</t>
  </si>
  <si>
    <t>735157662</t>
  </si>
  <si>
    <t>DOT - desková otopná tělesa v provedení ventilkompakt vč.nosného systému- OT provedení 22 výška=600mm délka 600mm</t>
  </si>
  <si>
    <t>735157668</t>
  </si>
  <si>
    <t>DOT - desková otopná tělesa v provedení ventilkompakt vč.nosného systému- OT provedení 22 výška=600mm délka 1200mm</t>
  </si>
  <si>
    <t>735157671</t>
  </si>
  <si>
    <t>DOT - desková otopná tělesa v provedení ventilkompakt vč.nosného systému- OT provedení 22 výška=600mm délka 1800mm</t>
  </si>
  <si>
    <t>735000911</t>
  </si>
  <si>
    <t>Regulace otopného systému při opravách vyregulování dvojregulačních ventilů a kohoutů s ručním ovládáním</t>
  </si>
  <si>
    <t>998735204</t>
  </si>
  <si>
    <t>Přesun hmot pro otopná tělesa stanovený procentní sazbou (%) z ceny vodorovná dopravní vzdálenost do 50 m v objektech výšky přes 24 do 36 m</t>
  </si>
  <si>
    <t>998735293</t>
  </si>
  <si>
    <t>Přesun hmot pro otopná tělesa stanovený procentní sazbou (%) z ceny Příplatek k cenám za zvětšený přesun přes vymezenou největší dopravní vzdálenost do 500 m</t>
  </si>
  <si>
    <t>783-R1</t>
  </si>
  <si>
    <t>Nátěry kov.potrubí základní</t>
  </si>
  <si>
    <t>HZS-01</t>
  </si>
  <si>
    <t>funkční zkouška odpovídající rozsahu dle ČSN 060310</t>
  </si>
  <si>
    <t>HZS-02</t>
  </si>
  <si>
    <t>zaškolení obsluhy</t>
  </si>
  <si>
    <t>HZS-03</t>
  </si>
  <si>
    <t>vytvoření provozního řádu dle ČSN EN 12170 a ČSN EN 12171</t>
  </si>
  <si>
    <t>HZS1301</t>
  </si>
  <si>
    <t>Hodinové zúčtovací sazby profesí HSV provádění konstrukcí zedník - stavební výpomoc (zapravení)</t>
  </si>
  <si>
    <t>2019-138-43 - Vzduchotech...</t>
  </si>
  <si>
    <t>751-01</t>
  </si>
  <si>
    <t>Tlumiče hluku buňkové 600x500 (buňky 200x500-15000)</t>
  </si>
  <si>
    <t>751-02</t>
  </si>
  <si>
    <t>Montáž odbočky plechové kruhové do d 200 mm</t>
  </si>
  <si>
    <t>751-03</t>
  </si>
  <si>
    <t>Ohebná Al laminátová hadice - Flexibilní hadice s tepelnou a hlukovou izolaci z vrstvy minerální vaty tloušťky 25 mm (16 kg/m3) s parozábranou. Vnitřní hadice je perforovaná jako tlumičh hluku. Konstrukce obsahuje parotěsnou zábranu k zamezení vzniku kond</t>
  </si>
  <si>
    <t>Ohebná Al laminátová hadice - Flexibilní hadice s tepelnou a hlukovou izolaci z vrstvy minerální vaty tloušťky 25 mm (16 kg/m3) s parozábranou. Vnitřní hadice je perforovaná jako tlumičh hluku. Konstrukce obsahuje parotěsnou zábranu k zamezení vzniku kondenzace v hlukové izolaci. flexibilní potrubí (hadice) vhodné pro snížení hlučnosti u větracích systémů, klimatizačních zařízení a tepelných čerpadel. Standardní délka v balení 10 m stlačeno na 1,15 m</t>
  </si>
  <si>
    <t>751-04</t>
  </si>
  <si>
    <t>Tepelná izolace - minerální vata 40mm ma Al polepem</t>
  </si>
  <si>
    <t>751-05</t>
  </si>
  <si>
    <t>Talířové ventily kovové do o160</t>
  </si>
  <si>
    <t>751-06</t>
  </si>
  <si>
    <t>Potrubí spiro do 200mm včetně tvarovek</t>
  </si>
  <si>
    <t>751-07</t>
  </si>
  <si>
    <t>Spojovací a kotvicí materiál celkem</t>
  </si>
  <si>
    <t>751-08</t>
  </si>
  <si>
    <t>Zaregulování</t>
  </si>
  <si>
    <t>998751201</t>
  </si>
  <si>
    <t>Přesun hmot pro vzduchotechniku stanovený procentní sazbou (%) z ceny vodorovná dopravní vzdálenost do 50 m v objektech výšky do 12 m</t>
  </si>
  <si>
    <t>2019-138-44 - VRN- vedlej...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</si>
  <si>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</si>
  <si>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</si>
  <si>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</si>
  <si>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</si>
  <si>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</si>
  <si>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</si>
  <si>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</si>
  <si>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</si>
  <si>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</si>
  <si>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</si>
  <si>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</si>
  <si>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</si>
  <si>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</si>
  <si>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VRN3</t>
  </si>
  <si>
    <t>Zařízení staveniště</t>
  </si>
  <si>
    <t>030001000</t>
  </si>
  <si>
    <t>034503000</t>
  </si>
  <si>
    <t>Informační tabule na staveništi- zákaz vstupu na staveniště- zákaz vstupu na staveniště 2 ks a stavba povolena -1 ks</t>
  </si>
  <si>
    <t>VRN4</t>
  </si>
  <si>
    <t>Inženýrská činnost</t>
  </si>
  <si>
    <t>045002000</t>
  </si>
  <si>
    <t>Kompletační a koordinační činnost</t>
  </si>
  <si>
    <t>VRN6</t>
  </si>
  <si>
    <t>Územní vlivy</t>
  </si>
  <si>
    <t>065002000</t>
  </si>
  <si>
    <t>Mimostaveništní doprava materiálů</t>
  </si>
  <si>
    <t>VRN7</t>
  </si>
  <si>
    <t>Provozní vlivy</t>
  </si>
  <si>
    <t>073002000</t>
  </si>
  <si>
    <t>Ztížený pohyb vozidel v centrech měst</t>
  </si>
  <si>
    <t>VRN9</t>
  </si>
  <si>
    <t>Ostatní náklady</t>
  </si>
  <si>
    <t>091504000-1</t>
  </si>
  <si>
    <t>Náklady související s publikační činností- informační panel – rozměry min. 2,75x1,75 m dle podmínek Propagace stavebních činností na majetku Kraje Vysočina prostřednictvím informačního panelu – 1ks (dodávka a montáž ) – pravidla jsou uveřejněna na URL adr</t>
  </si>
  <si>
    <t>Náklady související s publikační činností- informační panel – rozměry min. 2,75x1,75 m dle podmínek Propagace stavebních činností na majetku Kraje Vysočina prostřednictvím informačního panelu – 1ks (dodávka a montáž ) – pravidla jsou uveřejněna na URL adrese http://www.kr-vysocina.cz/publicita/stavimeprovas. Informační panel bude obsahovat zejména identifikační údaje stavby a doby realizace, identifikační údaje objednatele, zhotovitele díla, zpracovatele PD, TDS a koordinátora BOZP.</t>
  </si>
  <si>
    <t>091504000-2</t>
  </si>
  <si>
    <t>Náklady související s publikační činností-  dočasný billboard 1 ks - náklady na zhotovení a umístění po dobu realizace dle Obecných pravidel pro žadatele a příjemce IROP (kapitola 13, Publicita) – dostupné na http://www.irop.mmr.cz/cs/Pro-media/Logo-manu</t>
  </si>
  <si>
    <t>Náklady související s publikační činností- ? dočasný billboard 1 ks - náklady na zhotovení a umístění po dobu realizace dle Obecných pravidel pro žadatele a příjemce IROP (kapitola 13, Publicita) – dostupné na http://www.irop.mmr.cz/cs/Pro-media/Logo-manual. Pro zhotovení grafického návrhu doporučujeme využít generátor na stránce https://publicita.dotaceeu.cz/gen/krok1. Materiál např. PVC, barevné provedení, doporučený rozměr je 5,1 x 2,4 m (standardní euroformát), povinný minimální rozměr je 2,1 x 2,2 m.</t>
  </si>
  <si>
    <t>091504000-3</t>
  </si>
  <si>
    <t>Náklady související s publikační činností - stálá pamětní deska 1 ks - náklady na zhotovení a osazení stálé pamětní desky dle Obecných pravidel pro žadatele a příjemce IROP (kapitola 13, Publicita) – dostupné na http://www.irop.mmr.cz/cs/Pro-media/Logo-ma</t>
  </si>
  <si>
    <t>…</t>
  </si>
  <si>
    <t>Náklady související s publikační činností - stálá pamětní deska 1 ks - náklady na zhotovení a osazení stálé pamětní desky dle Obecných pravidel pro žadatele a příjemce IROP (kapitola 13, Publicita) – dostupné na http://www.irop.mmr.cz/cs/Pro-media/Logo-manual. Pro zhotovení grafického návrhu doporučujeme využít generátor na stránce https://publicita.dotaceeu.cz/gen/krok1. Materiál nerezový plech tl. 5mm, znaky a grafiky gravírované, barevné provedení, minimální rozměry 0,3 X 0,4 m. montáž nerezovými vruty do hmoždin (hlavy vrutů budou opatřeny nerezovými krytkami), místo montáže bude upřesněno objednatelem před instalací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</si>
</sst>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IMPORT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 xml:space="preserve">OTEVŘENÝ  pavilon D (zadání) - DO KROSU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20. 12. 2019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30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ROUND(SUM(AG95:AG137),2)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ROUND(SUM(AS95:AS137),2)</f>
        <v>0</v>
      </c>
      <c r="AT94" s="111">
        <f>ROUND(SUM(AV94:AW94),2)</f>
        <v>0</v>
      </c>
      <c r="AU94" s="112">
        <f>ROUND(SUM(AU95:AU137),5)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ROUND(SUM(AZ95:AZ137),2)</f>
        <v>0</v>
      </c>
      <c r="BA94" s="111">
        <f>ROUND(SUM(BA95:BA137),2)</f>
        <v>0</v>
      </c>
      <c r="BB94" s="111">
        <f>ROUND(SUM(BB95:BB137),2)</f>
        <v>0</v>
      </c>
      <c r="BC94" s="111">
        <f>ROUND(SUM(BC95:BC137),2)</f>
        <v>0</v>
      </c>
      <c r="BD94" s="113">
        <f>ROUND(SUM(BD95:BD137),2)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14</v>
      </c>
      <c r="BW94" s="114" t="s">
        <v>5</v>
      </c>
      <c r="BX94" s="114" t="s">
        <v>75</v>
      </c>
      <c r="CL94" s="114" t="s">
        <v>1</v>
      </c>
    </row>
    <row r="95" spans="1:91" s="7" customFormat="1" ht="24.75" customHeight="1">
      <c r="A95" s="116" t="s">
        <v>76</v>
      </c>
      <c r="B95" s="117"/>
      <c r="C95" s="118"/>
      <c r="D95" s="119" t="s">
        <v>77</v>
      </c>
      <c r="E95" s="119"/>
      <c r="F95" s="119"/>
      <c r="G95" s="119"/>
      <c r="H95" s="119"/>
      <c r="I95" s="120"/>
      <c r="J95" s="119" t="s">
        <v>78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'2019-138-02 - Bourací prá...'!J30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79</v>
      </c>
      <c r="AR95" s="123"/>
      <c r="AS95" s="124">
        <v>0</v>
      </c>
      <c r="AT95" s="125">
        <f>ROUND(SUM(AV95:AW95),2)</f>
        <v>0</v>
      </c>
      <c r="AU95" s="126">
        <f>'2019-138-02 - Bourací prá...'!P124</f>
        <v>0</v>
      </c>
      <c r="AV95" s="125">
        <f>'2019-138-02 - Bourací prá...'!J33</f>
        <v>0</v>
      </c>
      <c r="AW95" s="125">
        <f>'2019-138-02 - Bourací prá...'!J34</f>
        <v>0</v>
      </c>
      <c r="AX95" s="125">
        <f>'2019-138-02 - Bourací prá...'!J35</f>
        <v>0</v>
      </c>
      <c r="AY95" s="125">
        <f>'2019-138-02 - Bourací prá...'!J36</f>
        <v>0</v>
      </c>
      <c r="AZ95" s="125">
        <f>'2019-138-02 - Bourací prá...'!F33</f>
        <v>0</v>
      </c>
      <c r="BA95" s="125">
        <f>'2019-138-02 - Bourací prá...'!F34</f>
        <v>0</v>
      </c>
      <c r="BB95" s="125">
        <f>'2019-138-02 - Bourací prá...'!F35</f>
        <v>0</v>
      </c>
      <c r="BC95" s="125">
        <f>'2019-138-02 - Bourací prá...'!F36</f>
        <v>0</v>
      </c>
      <c r="BD95" s="127">
        <f>'2019-138-02 - Bourací prá...'!F37</f>
        <v>0</v>
      </c>
      <c r="BE95" s="7"/>
      <c r="BT95" s="128" t="s">
        <v>80</v>
      </c>
      <c r="BV95" s="128" t="s">
        <v>14</v>
      </c>
      <c r="BW95" s="128" t="s">
        <v>81</v>
      </c>
      <c r="BX95" s="128" t="s">
        <v>5</v>
      </c>
      <c r="CL95" s="128" t="s">
        <v>1</v>
      </c>
      <c r="CM95" s="128" t="s">
        <v>82</v>
      </c>
    </row>
    <row r="96" spans="1:91" s="7" customFormat="1" ht="24.75" customHeight="1">
      <c r="A96" s="116" t="s">
        <v>76</v>
      </c>
      <c r="B96" s="117"/>
      <c r="C96" s="118"/>
      <c r="D96" s="119" t="s">
        <v>83</v>
      </c>
      <c r="E96" s="119"/>
      <c r="F96" s="119"/>
      <c r="G96" s="119"/>
      <c r="H96" s="119"/>
      <c r="I96" s="120"/>
      <c r="J96" s="119" t="s">
        <v>78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'2019-138-03 - Bourací prá...'!J30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79</v>
      </c>
      <c r="AR96" s="123"/>
      <c r="AS96" s="124">
        <v>0</v>
      </c>
      <c r="AT96" s="125">
        <f>ROUND(SUM(AV96:AW96),2)</f>
        <v>0</v>
      </c>
      <c r="AU96" s="126">
        <f>'2019-138-03 - Bourací prá...'!P127</f>
        <v>0</v>
      </c>
      <c r="AV96" s="125">
        <f>'2019-138-03 - Bourací prá...'!J33</f>
        <v>0</v>
      </c>
      <c r="AW96" s="125">
        <f>'2019-138-03 - Bourací prá...'!J34</f>
        <v>0</v>
      </c>
      <c r="AX96" s="125">
        <f>'2019-138-03 - Bourací prá...'!J35</f>
        <v>0</v>
      </c>
      <c r="AY96" s="125">
        <f>'2019-138-03 - Bourací prá...'!J36</f>
        <v>0</v>
      </c>
      <c r="AZ96" s="125">
        <f>'2019-138-03 - Bourací prá...'!F33</f>
        <v>0</v>
      </c>
      <c r="BA96" s="125">
        <f>'2019-138-03 - Bourací prá...'!F34</f>
        <v>0</v>
      </c>
      <c r="BB96" s="125">
        <f>'2019-138-03 - Bourací prá...'!F35</f>
        <v>0</v>
      </c>
      <c r="BC96" s="125">
        <f>'2019-138-03 - Bourací prá...'!F36</f>
        <v>0</v>
      </c>
      <c r="BD96" s="127">
        <f>'2019-138-03 - Bourací prá...'!F37</f>
        <v>0</v>
      </c>
      <c r="BE96" s="7"/>
      <c r="BT96" s="128" t="s">
        <v>80</v>
      </c>
      <c r="BV96" s="128" t="s">
        <v>14</v>
      </c>
      <c r="BW96" s="128" t="s">
        <v>84</v>
      </c>
      <c r="BX96" s="128" t="s">
        <v>5</v>
      </c>
      <c r="CL96" s="128" t="s">
        <v>1</v>
      </c>
      <c r="CM96" s="128" t="s">
        <v>82</v>
      </c>
    </row>
    <row r="97" spans="1:91" s="7" customFormat="1" ht="24.75" customHeight="1">
      <c r="A97" s="116" t="s">
        <v>76</v>
      </c>
      <c r="B97" s="117"/>
      <c r="C97" s="118"/>
      <c r="D97" s="119" t="s">
        <v>85</v>
      </c>
      <c r="E97" s="119"/>
      <c r="F97" s="119"/>
      <c r="G97" s="119"/>
      <c r="H97" s="119"/>
      <c r="I97" s="120"/>
      <c r="J97" s="119" t="s">
        <v>78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'2019-138-04 - Bourací prá...'!J30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79</v>
      </c>
      <c r="AR97" s="123"/>
      <c r="AS97" s="124">
        <v>0</v>
      </c>
      <c r="AT97" s="125">
        <f>ROUND(SUM(AV97:AW97),2)</f>
        <v>0</v>
      </c>
      <c r="AU97" s="126">
        <f>'2019-138-04 - Bourací prá...'!P120</f>
        <v>0</v>
      </c>
      <c r="AV97" s="125">
        <f>'2019-138-04 - Bourací prá...'!J33</f>
        <v>0</v>
      </c>
      <c r="AW97" s="125">
        <f>'2019-138-04 - Bourací prá...'!J34</f>
        <v>0</v>
      </c>
      <c r="AX97" s="125">
        <f>'2019-138-04 - Bourací prá...'!J35</f>
        <v>0</v>
      </c>
      <c r="AY97" s="125">
        <f>'2019-138-04 - Bourací prá...'!J36</f>
        <v>0</v>
      </c>
      <c r="AZ97" s="125">
        <f>'2019-138-04 - Bourací prá...'!F33</f>
        <v>0</v>
      </c>
      <c r="BA97" s="125">
        <f>'2019-138-04 - Bourací prá...'!F34</f>
        <v>0</v>
      </c>
      <c r="BB97" s="125">
        <f>'2019-138-04 - Bourací prá...'!F35</f>
        <v>0</v>
      </c>
      <c r="BC97" s="125">
        <f>'2019-138-04 - Bourací prá...'!F36</f>
        <v>0</v>
      </c>
      <c r="BD97" s="127">
        <f>'2019-138-04 - Bourací prá...'!F37</f>
        <v>0</v>
      </c>
      <c r="BE97" s="7"/>
      <c r="BT97" s="128" t="s">
        <v>80</v>
      </c>
      <c r="BV97" s="128" t="s">
        <v>14</v>
      </c>
      <c r="BW97" s="128" t="s">
        <v>86</v>
      </c>
      <c r="BX97" s="128" t="s">
        <v>5</v>
      </c>
      <c r="CL97" s="128" t="s">
        <v>1</v>
      </c>
      <c r="CM97" s="128" t="s">
        <v>82</v>
      </c>
    </row>
    <row r="98" spans="1:91" s="7" customFormat="1" ht="24.75" customHeight="1">
      <c r="A98" s="116" t="s">
        <v>76</v>
      </c>
      <c r="B98" s="117"/>
      <c r="C98" s="118"/>
      <c r="D98" s="119" t="s">
        <v>87</v>
      </c>
      <c r="E98" s="119"/>
      <c r="F98" s="119"/>
      <c r="G98" s="119"/>
      <c r="H98" s="119"/>
      <c r="I98" s="120"/>
      <c r="J98" s="119" t="s">
        <v>78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'2019-138-05 - Bourací prá...'!J30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79</v>
      </c>
      <c r="AR98" s="123"/>
      <c r="AS98" s="124">
        <v>0</v>
      </c>
      <c r="AT98" s="125">
        <f>ROUND(SUM(AV98:AW98),2)</f>
        <v>0</v>
      </c>
      <c r="AU98" s="126">
        <f>'2019-138-05 - Bourací prá...'!P127</f>
        <v>0</v>
      </c>
      <c r="AV98" s="125">
        <f>'2019-138-05 - Bourací prá...'!J33</f>
        <v>0</v>
      </c>
      <c r="AW98" s="125">
        <f>'2019-138-05 - Bourací prá...'!J34</f>
        <v>0</v>
      </c>
      <c r="AX98" s="125">
        <f>'2019-138-05 - Bourací prá...'!J35</f>
        <v>0</v>
      </c>
      <c r="AY98" s="125">
        <f>'2019-138-05 - Bourací prá...'!J36</f>
        <v>0</v>
      </c>
      <c r="AZ98" s="125">
        <f>'2019-138-05 - Bourací prá...'!F33</f>
        <v>0</v>
      </c>
      <c r="BA98" s="125">
        <f>'2019-138-05 - Bourací prá...'!F34</f>
        <v>0</v>
      </c>
      <c r="BB98" s="125">
        <f>'2019-138-05 - Bourací prá...'!F35</f>
        <v>0</v>
      </c>
      <c r="BC98" s="125">
        <f>'2019-138-05 - Bourací prá...'!F36</f>
        <v>0</v>
      </c>
      <c r="BD98" s="127">
        <f>'2019-138-05 - Bourací prá...'!F37</f>
        <v>0</v>
      </c>
      <c r="BE98" s="7"/>
      <c r="BT98" s="128" t="s">
        <v>80</v>
      </c>
      <c r="BV98" s="128" t="s">
        <v>14</v>
      </c>
      <c r="BW98" s="128" t="s">
        <v>88</v>
      </c>
      <c r="BX98" s="128" t="s">
        <v>5</v>
      </c>
      <c r="CL98" s="128" t="s">
        <v>1</v>
      </c>
      <c r="CM98" s="128" t="s">
        <v>82</v>
      </c>
    </row>
    <row r="99" spans="1:91" s="7" customFormat="1" ht="24.75" customHeight="1">
      <c r="A99" s="116" t="s">
        <v>76</v>
      </c>
      <c r="B99" s="117"/>
      <c r="C99" s="118"/>
      <c r="D99" s="119" t="s">
        <v>89</v>
      </c>
      <c r="E99" s="119"/>
      <c r="F99" s="119"/>
      <c r="G99" s="119"/>
      <c r="H99" s="119"/>
      <c r="I99" s="120"/>
      <c r="J99" s="119" t="s">
        <v>78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'2019-138-06 - Bourací prá...'!J30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79</v>
      </c>
      <c r="AR99" s="123"/>
      <c r="AS99" s="124">
        <v>0</v>
      </c>
      <c r="AT99" s="125">
        <f>ROUND(SUM(AV99:AW99),2)</f>
        <v>0</v>
      </c>
      <c r="AU99" s="126">
        <f>'2019-138-06 - Bourací prá...'!P119</f>
        <v>0</v>
      </c>
      <c r="AV99" s="125">
        <f>'2019-138-06 - Bourací prá...'!J33</f>
        <v>0</v>
      </c>
      <c r="AW99" s="125">
        <f>'2019-138-06 - Bourací prá...'!J34</f>
        <v>0</v>
      </c>
      <c r="AX99" s="125">
        <f>'2019-138-06 - Bourací prá...'!J35</f>
        <v>0</v>
      </c>
      <c r="AY99" s="125">
        <f>'2019-138-06 - Bourací prá...'!J36</f>
        <v>0</v>
      </c>
      <c r="AZ99" s="125">
        <f>'2019-138-06 - Bourací prá...'!F33</f>
        <v>0</v>
      </c>
      <c r="BA99" s="125">
        <f>'2019-138-06 - Bourací prá...'!F34</f>
        <v>0</v>
      </c>
      <c r="BB99" s="125">
        <f>'2019-138-06 - Bourací prá...'!F35</f>
        <v>0</v>
      </c>
      <c r="BC99" s="125">
        <f>'2019-138-06 - Bourací prá...'!F36</f>
        <v>0</v>
      </c>
      <c r="BD99" s="127">
        <f>'2019-138-06 - Bourací prá...'!F37</f>
        <v>0</v>
      </c>
      <c r="BE99" s="7"/>
      <c r="BT99" s="128" t="s">
        <v>80</v>
      </c>
      <c r="BV99" s="128" t="s">
        <v>14</v>
      </c>
      <c r="BW99" s="128" t="s">
        <v>90</v>
      </c>
      <c r="BX99" s="128" t="s">
        <v>5</v>
      </c>
      <c r="CL99" s="128" t="s">
        <v>1</v>
      </c>
      <c r="CM99" s="128" t="s">
        <v>82</v>
      </c>
    </row>
    <row r="100" spans="1:91" s="7" customFormat="1" ht="24.75" customHeight="1">
      <c r="A100" s="116" t="s">
        <v>76</v>
      </c>
      <c r="B100" s="117"/>
      <c r="C100" s="118"/>
      <c r="D100" s="119" t="s">
        <v>91</v>
      </c>
      <c r="E100" s="119"/>
      <c r="F100" s="119"/>
      <c r="G100" s="119"/>
      <c r="H100" s="119"/>
      <c r="I100" s="120"/>
      <c r="J100" s="119" t="s">
        <v>78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'2019-138-07 - Bourací prá...'!J30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79</v>
      </c>
      <c r="AR100" s="123"/>
      <c r="AS100" s="124">
        <v>0</v>
      </c>
      <c r="AT100" s="125">
        <f>ROUND(SUM(AV100:AW100),2)</f>
        <v>0</v>
      </c>
      <c r="AU100" s="126">
        <f>'2019-138-07 - Bourací prá...'!P128</f>
        <v>0</v>
      </c>
      <c r="AV100" s="125">
        <f>'2019-138-07 - Bourací prá...'!J33</f>
        <v>0</v>
      </c>
      <c r="AW100" s="125">
        <f>'2019-138-07 - Bourací prá...'!J34</f>
        <v>0</v>
      </c>
      <c r="AX100" s="125">
        <f>'2019-138-07 - Bourací prá...'!J35</f>
        <v>0</v>
      </c>
      <c r="AY100" s="125">
        <f>'2019-138-07 - Bourací prá...'!J36</f>
        <v>0</v>
      </c>
      <c r="AZ100" s="125">
        <f>'2019-138-07 - Bourací prá...'!F33</f>
        <v>0</v>
      </c>
      <c r="BA100" s="125">
        <f>'2019-138-07 - Bourací prá...'!F34</f>
        <v>0</v>
      </c>
      <c r="BB100" s="125">
        <f>'2019-138-07 - Bourací prá...'!F35</f>
        <v>0</v>
      </c>
      <c r="BC100" s="125">
        <f>'2019-138-07 - Bourací prá...'!F36</f>
        <v>0</v>
      </c>
      <c r="BD100" s="127">
        <f>'2019-138-07 - Bourací prá...'!F37</f>
        <v>0</v>
      </c>
      <c r="BE100" s="7"/>
      <c r="BT100" s="128" t="s">
        <v>80</v>
      </c>
      <c r="BV100" s="128" t="s">
        <v>14</v>
      </c>
      <c r="BW100" s="128" t="s">
        <v>92</v>
      </c>
      <c r="BX100" s="128" t="s">
        <v>5</v>
      </c>
      <c r="CL100" s="128" t="s">
        <v>1</v>
      </c>
      <c r="CM100" s="128" t="s">
        <v>82</v>
      </c>
    </row>
    <row r="101" spans="1:91" s="7" customFormat="1" ht="24.75" customHeight="1">
      <c r="A101" s="116" t="s">
        <v>76</v>
      </c>
      <c r="B101" s="117"/>
      <c r="C101" s="118"/>
      <c r="D101" s="119" t="s">
        <v>93</v>
      </c>
      <c r="E101" s="119"/>
      <c r="F101" s="119"/>
      <c r="G101" s="119"/>
      <c r="H101" s="119"/>
      <c r="I101" s="120"/>
      <c r="J101" s="119" t="s">
        <v>78</v>
      </c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21">
        <f>'2019-138-08 - Bourací prá...'!J30</f>
        <v>0</v>
      </c>
      <c r="AH101" s="120"/>
      <c r="AI101" s="120"/>
      <c r="AJ101" s="120"/>
      <c r="AK101" s="120"/>
      <c r="AL101" s="120"/>
      <c r="AM101" s="120"/>
      <c r="AN101" s="121">
        <f>SUM(AG101,AT101)</f>
        <v>0</v>
      </c>
      <c r="AO101" s="120"/>
      <c r="AP101" s="120"/>
      <c r="AQ101" s="122" t="s">
        <v>79</v>
      </c>
      <c r="AR101" s="123"/>
      <c r="AS101" s="124">
        <v>0</v>
      </c>
      <c r="AT101" s="125">
        <f>ROUND(SUM(AV101:AW101),2)</f>
        <v>0</v>
      </c>
      <c r="AU101" s="126">
        <f>'2019-138-08 - Bourací prá...'!P123</f>
        <v>0</v>
      </c>
      <c r="AV101" s="125">
        <f>'2019-138-08 - Bourací prá...'!J33</f>
        <v>0</v>
      </c>
      <c r="AW101" s="125">
        <f>'2019-138-08 - Bourací prá...'!J34</f>
        <v>0</v>
      </c>
      <c r="AX101" s="125">
        <f>'2019-138-08 - Bourací prá...'!J35</f>
        <v>0</v>
      </c>
      <c r="AY101" s="125">
        <f>'2019-138-08 - Bourací prá...'!J36</f>
        <v>0</v>
      </c>
      <c r="AZ101" s="125">
        <f>'2019-138-08 - Bourací prá...'!F33</f>
        <v>0</v>
      </c>
      <c r="BA101" s="125">
        <f>'2019-138-08 - Bourací prá...'!F34</f>
        <v>0</v>
      </c>
      <c r="BB101" s="125">
        <f>'2019-138-08 - Bourací prá...'!F35</f>
        <v>0</v>
      </c>
      <c r="BC101" s="125">
        <f>'2019-138-08 - Bourací prá...'!F36</f>
        <v>0</v>
      </c>
      <c r="BD101" s="127">
        <f>'2019-138-08 - Bourací prá...'!F37</f>
        <v>0</v>
      </c>
      <c r="BE101" s="7"/>
      <c r="BT101" s="128" t="s">
        <v>80</v>
      </c>
      <c r="BV101" s="128" t="s">
        <v>14</v>
      </c>
      <c r="BW101" s="128" t="s">
        <v>94</v>
      </c>
      <c r="BX101" s="128" t="s">
        <v>5</v>
      </c>
      <c r="CL101" s="128" t="s">
        <v>1</v>
      </c>
      <c r="CM101" s="128" t="s">
        <v>82</v>
      </c>
    </row>
    <row r="102" spans="1:91" s="7" customFormat="1" ht="24.75" customHeight="1">
      <c r="A102" s="116" t="s">
        <v>76</v>
      </c>
      <c r="B102" s="117"/>
      <c r="C102" s="118"/>
      <c r="D102" s="119" t="s">
        <v>95</v>
      </c>
      <c r="E102" s="119"/>
      <c r="F102" s="119"/>
      <c r="G102" s="119"/>
      <c r="H102" s="119"/>
      <c r="I102" s="120"/>
      <c r="J102" s="119" t="s">
        <v>78</v>
      </c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21">
        <f>'2019-138-09 - Bourací prá...'!J30</f>
        <v>0</v>
      </c>
      <c r="AH102" s="120"/>
      <c r="AI102" s="120"/>
      <c r="AJ102" s="120"/>
      <c r="AK102" s="120"/>
      <c r="AL102" s="120"/>
      <c r="AM102" s="120"/>
      <c r="AN102" s="121">
        <f>SUM(AG102,AT102)</f>
        <v>0</v>
      </c>
      <c r="AO102" s="120"/>
      <c r="AP102" s="120"/>
      <c r="AQ102" s="122" t="s">
        <v>79</v>
      </c>
      <c r="AR102" s="123"/>
      <c r="AS102" s="124">
        <v>0</v>
      </c>
      <c r="AT102" s="125">
        <f>ROUND(SUM(AV102:AW102),2)</f>
        <v>0</v>
      </c>
      <c r="AU102" s="126">
        <f>'2019-138-09 - Bourací prá...'!P120</f>
        <v>0</v>
      </c>
      <c r="AV102" s="125">
        <f>'2019-138-09 - Bourací prá...'!J33</f>
        <v>0</v>
      </c>
      <c r="AW102" s="125">
        <f>'2019-138-09 - Bourací prá...'!J34</f>
        <v>0</v>
      </c>
      <c r="AX102" s="125">
        <f>'2019-138-09 - Bourací prá...'!J35</f>
        <v>0</v>
      </c>
      <c r="AY102" s="125">
        <f>'2019-138-09 - Bourací prá...'!J36</f>
        <v>0</v>
      </c>
      <c r="AZ102" s="125">
        <f>'2019-138-09 - Bourací prá...'!F33</f>
        <v>0</v>
      </c>
      <c r="BA102" s="125">
        <f>'2019-138-09 - Bourací prá...'!F34</f>
        <v>0</v>
      </c>
      <c r="BB102" s="125">
        <f>'2019-138-09 - Bourací prá...'!F35</f>
        <v>0</v>
      </c>
      <c r="BC102" s="125">
        <f>'2019-138-09 - Bourací prá...'!F36</f>
        <v>0</v>
      </c>
      <c r="BD102" s="127">
        <f>'2019-138-09 - Bourací prá...'!F37</f>
        <v>0</v>
      </c>
      <c r="BE102" s="7"/>
      <c r="BT102" s="128" t="s">
        <v>80</v>
      </c>
      <c r="BV102" s="128" t="s">
        <v>14</v>
      </c>
      <c r="BW102" s="128" t="s">
        <v>96</v>
      </c>
      <c r="BX102" s="128" t="s">
        <v>5</v>
      </c>
      <c r="CL102" s="128" t="s">
        <v>1</v>
      </c>
      <c r="CM102" s="128" t="s">
        <v>82</v>
      </c>
    </row>
    <row r="103" spans="1:91" s="7" customFormat="1" ht="24.75" customHeight="1">
      <c r="A103" s="116" t="s">
        <v>76</v>
      </c>
      <c r="B103" s="117"/>
      <c r="C103" s="118"/>
      <c r="D103" s="119" t="s">
        <v>97</v>
      </c>
      <c r="E103" s="119"/>
      <c r="F103" s="119"/>
      <c r="G103" s="119"/>
      <c r="H103" s="119"/>
      <c r="I103" s="120"/>
      <c r="J103" s="119" t="s">
        <v>78</v>
      </c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21">
        <f>'2019-138-10 - Bourací prá...'!J30</f>
        <v>0</v>
      </c>
      <c r="AH103" s="120"/>
      <c r="AI103" s="120"/>
      <c r="AJ103" s="120"/>
      <c r="AK103" s="120"/>
      <c r="AL103" s="120"/>
      <c r="AM103" s="120"/>
      <c r="AN103" s="121">
        <f>SUM(AG103,AT103)</f>
        <v>0</v>
      </c>
      <c r="AO103" s="120"/>
      <c r="AP103" s="120"/>
      <c r="AQ103" s="122" t="s">
        <v>79</v>
      </c>
      <c r="AR103" s="123"/>
      <c r="AS103" s="124">
        <v>0</v>
      </c>
      <c r="AT103" s="125">
        <f>ROUND(SUM(AV103:AW103),2)</f>
        <v>0</v>
      </c>
      <c r="AU103" s="126">
        <f>'2019-138-10 - Bourací prá...'!P119</f>
        <v>0</v>
      </c>
      <c r="AV103" s="125">
        <f>'2019-138-10 - Bourací prá...'!J33</f>
        <v>0</v>
      </c>
      <c r="AW103" s="125">
        <f>'2019-138-10 - Bourací prá...'!J34</f>
        <v>0</v>
      </c>
      <c r="AX103" s="125">
        <f>'2019-138-10 - Bourací prá...'!J35</f>
        <v>0</v>
      </c>
      <c r="AY103" s="125">
        <f>'2019-138-10 - Bourací prá...'!J36</f>
        <v>0</v>
      </c>
      <c r="AZ103" s="125">
        <f>'2019-138-10 - Bourací prá...'!F33</f>
        <v>0</v>
      </c>
      <c r="BA103" s="125">
        <f>'2019-138-10 - Bourací prá...'!F34</f>
        <v>0</v>
      </c>
      <c r="BB103" s="125">
        <f>'2019-138-10 - Bourací prá...'!F35</f>
        <v>0</v>
      </c>
      <c r="BC103" s="125">
        <f>'2019-138-10 - Bourací prá...'!F36</f>
        <v>0</v>
      </c>
      <c r="BD103" s="127">
        <f>'2019-138-10 - Bourací prá...'!F37</f>
        <v>0</v>
      </c>
      <c r="BE103" s="7"/>
      <c r="BT103" s="128" t="s">
        <v>80</v>
      </c>
      <c r="BV103" s="128" t="s">
        <v>14</v>
      </c>
      <c r="BW103" s="128" t="s">
        <v>98</v>
      </c>
      <c r="BX103" s="128" t="s">
        <v>5</v>
      </c>
      <c r="CL103" s="128" t="s">
        <v>1</v>
      </c>
      <c r="CM103" s="128" t="s">
        <v>82</v>
      </c>
    </row>
    <row r="104" spans="1:91" s="7" customFormat="1" ht="24.75" customHeight="1">
      <c r="A104" s="116" t="s">
        <v>76</v>
      </c>
      <c r="B104" s="117"/>
      <c r="C104" s="118"/>
      <c r="D104" s="119" t="s">
        <v>99</v>
      </c>
      <c r="E104" s="119"/>
      <c r="F104" s="119"/>
      <c r="G104" s="119"/>
      <c r="H104" s="119"/>
      <c r="I104" s="120"/>
      <c r="J104" s="119" t="s">
        <v>78</v>
      </c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21">
        <f>'2019-138-11 - Bourací prá...'!J30</f>
        <v>0</v>
      </c>
      <c r="AH104" s="120"/>
      <c r="AI104" s="120"/>
      <c r="AJ104" s="120"/>
      <c r="AK104" s="120"/>
      <c r="AL104" s="120"/>
      <c r="AM104" s="120"/>
      <c r="AN104" s="121">
        <f>SUM(AG104,AT104)</f>
        <v>0</v>
      </c>
      <c r="AO104" s="120"/>
      <c r="AP104" s="120"/>
      <c r="AQ104" s="122" t="s">
        <v>79</v>
      </c>
      <c r="AR104" s="123"/>
      <c r="AS104" s="124">
        <v>0</v>
      </c>
      <c r="AT104" s="125">
        <f>ROUND(SUM(AV104:AW104),2)</f>
        <v>0</v>
      </c>
      <c r="AU104" s="126">
        <f>'2019-138-11 - Bourací prá...'!P123</f>
        <v>0</v>
      </c>
      <c r="AV104" s="125">
        <f>'2019-138-11 - Bourací prá...'!J33</f>
        <v>0</v>
      </c>
      <c r="AW104" s="125">
        <f>'2019-138-11 - Bourací prá...'!J34</f>
        <v>0</v>
      </c>
      <c r="AX104" s="125">
        <f>'2019-138-11 - Bourací prá...'!J35</f>
        <v>0</v>
      </c>
      <c r="AY104" s="125">
        <f>'2019-138-11 - Bourací prá...'!J36</f>
        <v>0</v>
      </c>
      <c r="AZ104" s="125">
        <f>'2019-138-11 - Bourací prá...'!F33</f>
        <v>0</v>
      </c>
      <c r="BA104" s="125">
        <f>'2019-138-11 - Bourací prá...'!F34</f>
        <v>0</v>
      </c>
      <c r="BB104" s="125">
        <f>'2019-138-11 - Bourací prá...'!F35</f>
        <v>0</v>
      </c>
      <c r="BC104" s="125">
        <f>'2019-138-11 - Bourací prá...'!F36</f>
        <v>0</v>
      </c>
      <c r="BD104" s="127">
        <f>'2019-138-11 - Bourací prá...'!F37</f>
        <v>0</v>
      </c>
      <c r="BE104" s="7"/>
      <c r="BT104" s="128" t="s">
        <v>80</v>
      </c>
      <c r="BV104" s="128" t="s">
        <v>14</v>
      </c>
      <c r="BW104" s="128" t="s">
        <v>100</v>
      </c>
      <c r="BX104" s="128" t="s">
        <v>5</v>
      </c>
      <c r="CL104" s="128" t="s">
        <v>1</v>
      </c>
      <c r="CM104" s="128" t="s">
        <v>82</v>
      </c>
    </row>
    <row r="105" spans="1:91" s="7" customFormat="1" ht="24.75" customHeight="1">
      <c r="A105" s="116" t="s">
        <v>76</v>
      </c>
      <c r="B105" s="117"/>
      <c r="C105" s="118"/>
      <c r="D105" s="119" t="s">
        <v>101</v>
      </c>
      <c r="E105" s="119"/>
      <c r="F105" s="119"/>
      <c r="G105" s="119"/>
      <c r="H105" s="119"/>
      <c r="I105" s="120"/>
      <c r="J105" s="119" t="s">
        <v>78</v>
      </c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21">
        <f>'2019-138-12 - Bourací prá...'!J30</f>
        <v>0</v>
      </c>
      <c r="AH105" s="120"/>
      <c r="AI105" s="120"/>
      <c r="AJ105" s="120"/>
      <c r="AK105" s="120"/>
      <c r="AL105" s="120"/>
      <c r="AM105" s="120"/>
      <c r="AN105" s="121">
        <f>SUM(AG105,AT105)</f>
        <v>0</v>
      </c>
      <c r="AO105" s="120"/>
      <c r="AP105" s="120"/>
      <c r="AQ105" s="122" t="s">
        <v>79</v>
      </c>
      <c r="AR105" s="123"/>
      <c r="AS105" s="124">
        <v>0</v>
      </c>
      <c r="AT105" s="125">
        <f>ROUND(SUM(AV105:AW105),2)</f>
        <v>0</v>
      </c>
      <c r="AU105" s="126">
        <f>'2019-138-12 - Bourací prá...'!P124</f>
        <v>0</v>
      </c>
      <c r="AV105" s="125">
        <f>'2019-138-12 - Bourací prá...'!J33</f>
        <v>0</v>
      </c>
      <c r="AW105" s="125">
        <f>'2019-138-12 - Bourací prá...'!J34</f>
        <v>0</v>
      </c>
      <c r="AX105" s="125">
        <f>'2019-138-12 - Bourací prá...'!J35</f>
        <v>0</v>
      </c>
      <c r="AY105" s="125">
        <f>'2019-138-12 - Bourací prá...'!J36</f>
        <v>0</v>
      </c>
      <c r="AZ105" s="125">
        <f>'2019-138-12 - Bourací prá...'!F33</f>
        <v>0</v>
      </c>
      <c r="BA105" s="125">
        <f>'2019-138-12 - Bourací prá...'!F34</f>
        <v>0</v>
      </c>
      <c r="BB105" s="125">
        <f>'2019-138-12 - Bourací prá...'!F35</f>
        <v>0</v>
      </c>
      <c r="BC105" s="125">
        <f>'2019-138-12 - Bourací prá...'!F36</f>
        <v>0</v>
      </c>
      <c r="BD105" s="127">
        <f>'2019-138-12 - Bourací prá...'!F37</f>
        <v>0</v>
      </c>
      <c r="BE105" s="7"/>
      <c r="BT105" s="128" t="s">
        <v>80</v>
      </c>
      <c r="BV105" s="128" t="s">
        <v>14</v>
      </c>
      <c r="BW105" s="128" t="s">
        <v>102</v>
      </c>
      <c r="BX105" s="128" t="s">
        <v>5</v>
      </c>
      <c r="CL105" s="128" t="s">
        <v>1</v>
      </c>
      <c r="CM105" s="128" t="s">
        <v>82</v>
      </c>
    </row>
    <row r="106" spans="1:91" s="7" customFormat="1" ht="24.75" customHeight="1">
      <c r="A106" s="116" t="s">
        <v>76</v>
      </c>
      <c r="B106" s="117"/>
      <c r="C106" s="118"/>
      <c r="D106" s="119" t="s">
        <v>103</v>
      </c>
      <c r="E106" s="119"/>
      <c r="F106" s="119"/>
      <c r="G106" s="119"/>
      <c r="H106" s="119"/>
      <c r="I106" s="120"/>
      <c r="J106" s="119" t="s">
        <v>104</v>
      </c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21">
        <f>'2019-138-13 - Nové kce -1...'!J30</f>
        <v>0</v>
      </c>
      <c r="AH106" s="120"/>
      <c r="AI106" s="120"/>
      <c r="AJ106" s="120"/>
      <c r="AK106" s="120"/>
      <c r="AL106" s="120"/>
      <c r="AM106" s="120"/>
      <c r="AN106" s="121">
        <f>SUM(AG106,AT106)</f>
        <v>0</v>
      </c>
      <c r="AO106" s="120"/>
      <c r="AP106" s="120"/>
      <c r="AQ106" s="122" t="s">
        <v>79</v>
      </c>
      <c r="AR106" s="123"/>
      <c r="AS106" s="124">
        <v>0</v>
      </c>
      <c r="AT106" s="125">
        <f>ROUND(SUM(AV106:AW106),2)</f>
        <v>0</v>
      </c>
      <c r="AU106" s="126">
        <f>'2019-138-13 - Nové kce -1...'!P124</f>
        <v>0</v>
      </c>
      <c r="AV106" s="125">
        <f>'2019-138-13 - Nové kce -1...'!J33</f>
        <v>0</v>
      </c>
      <c r="AW106" s="125">
        <f>'2019-138-13 - Nové kce -1...'!J34</f>
        <v>0</v>
      </c>
      <c r="AX106" s="125">
        <f>'2019-138-13 - Nové kce -1...'!J35</f>
        <v>0</v>
      </c>
      <c r="AY106" s="125">
        <f>'2019-138-13 - Nové kce -1...'!J36</f>
        <v>0</v>
      </c>
      <c r="AZ106" s="125">
        <f>'2019-138-13 - Nové kce -1...'!F33</f>
        <v>0</v>
      </c>
      <c r="BA106" s="125">
        <f>'2019-138-13 - Nové kce -1...'!F34</f>
        <v>0</v>
      </c>
      <c r="BB106" s="125">
        <f>'2019-138-13 - Nové kce -1...'!F35</f>
        <v>0</v>
      </c>
      <c r="BC106" s="125">
        <f>'2019-138-13 - Nové kce -1...'!F36</f>
        <v>0</v>
      </c>
      <c r="BD106" s="127">
        <f>'2019-138-13 - Nové kce -1...'!F37</f>
        <v>0</v>
      </c>
      <c r="BE106" s="7"/>
      <c r="BT106" s="128" t="s">
        <v>80</v>
      </c>
      <c r="BV106" s="128" t="s">
        <v>14</v>
      </c>
      <c r="BW106" s="128" t="s">
        <v>105</v>
      </c>
      <c r="BX106" s="128" t="s">
        <v>5</v>
      </c>
      <c r="CL106" s="128" t="s">
        <v>1</v>
      </c>
      <c r="CM106" s="128" t="s">
        <v>82</v>
      </c>
    </row>
    <row r="107" spans="1:91" s="7" customFormat="1" ht="24.75" customHeight="1">
      <c r="A107" s="116" t="s">
        <v>76</v>
      </c>
      <c r="B107" s="117"/>
      <c r="C107" s="118"/>
      <c r="D107" s="119" t="s">
        <v>106</v>
      </c>
      <c r="E107" s="119"/>
      <c r="F107" s="119"/>
      <c r="G107" s="119"/>
      <c r="H107" s="119"/>
      <c r="I107" s="120"/>
      <c r="J107" s="119" t="s">
        <v>104</v>
      </c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21">
        <f>'2019-138-14 - Nové kce -1...'!J30</f>
        <v>0</v>
      </c>
      <c r="AH107" s="120"/>
      <c r="AI107" s="120"/>
      <c r="AJ107" s="120"/>
      <c r="AK107" s="120"/>
      <c r="AL107" s="120"/>
      <c r="AM107" s="120"/>
      <c r="AN107" s="121">
        <f>SUM(AG107,AT107)</f>
        <v>0</v>
      </c>
      <c r="AO107" s="120"/>
      <c r="AP107" s="120"/>
      <c r="AQ107" s="122" t="s">
        <v>79</v>
      </c>
      <c r="AR107" s="123"/>
      <c r="AS107" s="124">
        <v>0</v>
      </c>
      <c r="AT107" s="125">
        <f>ROUND(SUM(AV107:AW107),2)</f>
        <v>0</v>
      </c>
      <c r="AU107" s="126">
        <f>'2019-138-14 - Nové kce -1...'!P128</f>
        <v>0</v>
      </c>
      <c r="AV107" s="125">
        <f>'2019-138-14 - Nové kce -1...'!J33</f>
        <v>0</v>
      </c>
      <c r="AW107" s="125">
        <f>'2019-138-14 - Nové kce -1...'!J34</f>
        <v>0</v>
      </c>
      <c r="AX107" s="125">
        <f>'2019-138-14 - Nové kce -1...'!J35</f>
        <v>0</v>
      </c>
      <c r="AY107" s="125">
        <f>'2019-138-14 - Nové kce -1...'!J36</f>
        <v>0</v>
      </c>
      <c r="AZ107" s="125">
        <f>'2019-138-14 - Nové kce -1...'!F33</f>
        <v>0</v>
      </c>
      <c r="BA107" s="125">
        <f>'2019-138-14 - Nové kce -1...'!F34</f>
        <v>0</v>
      </c>
      <c r="BB107" s="125">
        <f>'2019-138-14 - Nové kce -1...'!F35</f>
        <v>0</v>
      </c>
      <c r="BC107" s="125">
        <f>'2019-138-14 - Nové kce -1...'!F36</f>
        <v>0</v>
      </c>
      <c r="BD107" s="127">
        <f>'2019-138-14 - Nové kce -1...'!F37</f>
        <v>0</v>
      </c>
      <c r="BE107" s="7"/>
      <c r="BT107" s="128" t="s">
        <v>80</v>
      </c>
      <c r="BV107" s="128" t="s">
        <v>14</v>
      </c>
      <c r="BW107" s="128" t="s">
        <v>107</v>
      </c>
      <c r="BX107" s="128" t="s">
        <v>5</v>
      </c>
      <c r="CL107" s="128" t="s">
        <v>1</v>
      </c>
      <c r="CM107" s="128" t="s">
        <v>82</v>
      </c>
    </row>
    <row r="108" spans="1:91" s="7" customFormat="1" ht="24.75" customHeight="1">
      <c r="A108" s="116" t="s">
        <v>76</v>
      </c>
      <c r="B108" s="117"/>
      <c r="C108" s="118"/>
      <c r="D108" s="119" t="s">
        <v>108</v>
      </c>
      <c r="E108" s="119"/>
      <c r="F108" s="119"/>
      <c r="G108" s="119"/>
      <c r="H108" s="119"/>
      <c r="I108" s="120"/>
      <c r="J108" s="119" t="s">
        <v>109</v>
      </c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21">
        <f>'2019-138-15 - Nové kce - ...'!J30</f>
        <v>0</v>
      </c>
      <c r="AH108" s="120"/>
      <c r="AI108" s="120"/>
      <c r="AJ108" s="120"/>
      <c r="AK108" s="120"/>
      <c r="AL108" s="120"/>
      <c r="AM108" s="120"/>
      <c r="AN108" s="121">
        <f>SUM(AG108,AT108)</f>
        <v>0</v>
      </c>
      <c r="AO108" s="120"/>
      <c r="AP108" s="120"/>
      <c r="AQ108" s="122" t="s">
        <v>79</v>
      </c>
      <c r="AR108" s="123"/>
      <c r="AS108" s="124">
        <v>0</v>
      </c>
      <c r="AT108" s="125">
        <f>ROUND(SUM(AV108:AW108),2)</f>
        <v>0</v>
      </c>
      <c r="AU108" s="126">
        <f>'2019-138-15 - Nové kce - ...'!P119</f>
        <v>0</v>
      </c>
      <c r="AV108" s="125">
        <f>'2019-138-15 - Nové kce - ...'!J33</f>
        <v>0</v>
      </c>
      <c r="AW108" s="125">
        <f>'2019-138-15 - Nové kce - ...'!J34</f>
        <v>0</v>
      </c>
      <c r="AX108" s="125">
        <f>'2019-138-15 - Nové kce - ...'!J35</f>
        <v>0</v>
      </c>
      <c r="AY108" s="125">
        <f>'2019-138-15 - Nové kce - ...'!J36</f>
        <v>0</v>
      </c>
      <c r="AZ108" s="125">
        <f>'2019-138-15 - Nové kce - ...'!F33</f>
        <v>0</v>
      </c>
      <c r="BA108" s="125">
        <f>'2019-138-15 - Nové kce - ...'!F34</f>
        <v>0</v>
      </c>
      <c r="BB108" s="125">
        <f>'2019-138-15 - Nové kce - ...'!F35</f>
        <v>0</v>
      </c>
      <c r="BC108" s="125">
        <f>'2019-138-15 - Nové kce - ...'!F36</f>
        <v>0</v>
      </c>
      <c r="BD108" s="127">
        <f>'2019-138-15 - Nové kce - ...'!F37</f>
        <v>0</v>
      </c>
      <c r="BE108" s="7"/>
      <c r="BT108" s="128" t="s">
        <v>80</v>
      </c>
      <c r="BV108" s="128" t="s">
        <v>14</v>
      </c>
      <c r="BW108" s="128" t="s">
        <v>110</v>
      </c>
      <c r="BX108" s="128" t="s">
        <v>5</v>
      </c>
      <c r="CL108" s="128" t="s">
        <v>1</v>
      </c>
      <c r="CM108" s="128" t="s">
        <v>82</v>
      </c>
    </row>
    <row r="109" spans="1:91" s="7" customFormat="1" ht="24.75" customHeight="1">
      <c r="A109" s="116" t="s">
        <v>76</v>
      </c>
      <c r="B109" s="117"/>
      <c r="C109" s="118"/>
      <c r="D109" s="119" t="s">
        <v>111</v>
      </c>
      <c r="E109" s="119"/>
      <c r="F109" s="119"/>
      <c r="G109" s="119"/>
      <c r="H109" s="119"/>
      <c r="I109" s="120"/>
      <c r="J109" s="119" t="s">
        <v>104</v>
      </c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21">
        <f>'2019-138-16 - Nové kce -1...'!J30</f>
        <v>0</v>
      </c>
      <c r="AH109" s="120"/>
      <c r="AI109" s="120"/>
      <c r="AJ109" s="120"/>
      <c r="AK109" s="120"/>
      <c r="AL109" s="120"/>
      <c r="AM109" s="120"/>
      <c r="AN109" s="121">
        <f>SUM(AG109,AT109)</f>
        <v>0</v>
      </c>
      <c r="AO109" s="120"/>
      <c r="AP109" s="120"/>
      <c r="AQ109" s="122" t="s">
        <v>79</v>
      </c>
      <c r="AR109" s="123"/>
      <c r="AS109" s="124">
        <v>0</v>
      </c>
      <c r="AT109" s="125">
        <f>ROUND(SUM(AV109:AW109),2)</f>
        <v>0</v>
      </c>
      <c r="AU109" s="126">
        <f>'2019-138-16 - Nové kce -1...'!P133</f>
        <v>0</v>
      </c>
      <c r="AV109" s="125">
        <f>'2019-138-16 - Nové kce -1...'!J33</f>
        <v>0</v>
      </c>
      <c r="AW109" s="125">
        <f>'2019-138-16 - Nové kce -1...'!J34</f>
        <v>0</v>
      </c>
      <c r="AX109" s="125">
        <f>'2019-138-16 - Nové kce -1...'!J35</f>
        <v>0</v>
      </c>
      <c r="AY109" s="125">
        <f>'2019-138-16 - Nové kce -1...'!J36</f>
        <v>0</v>
      </c>
      <c r="AZ109" s="125">
        <f>'2019-138-16 - Nové kce -1...'!F33</f>
        <v>0</v>
      </c>
      <c r="BA109" s="125">
        <f>'2019-138-16 - Nové kce -1...'!F34</f>
        <v>0</v>
      </c>
      <c r="BB109" s="125">
        <f>'2019-138-16 - Nové kce -1...'!F35</f>
        <v>0</v>
      </c>
      <c r="BC109" s="125">
        <f>'2019-138-16 - Nové kce -1...'!F36</f>
        <v>0</v>
      </c>
      <c r="BD109" s="127">
        <f>'2019-138-16 - Nové kce -1...'!F37</f>
        <v>0</v>
      </c>
      <c r="BE109" s="7"/>
      <c r="BT109" s="128" t="s">
        <v>80</v>
      </c>
      <c r="BV109" s="128" t="s">
        <v>14</v>
      </c>
      <c r="BW109" s="128" t="s">
        <v>112</v>
      </c>
      <c r="BX109" s="128" t="s">
        <v>5</v>
      </c>
      <c r="CL109" s="128" t="s">
        <v>1</v>
      </c>
      <c r="CM109" s="128" t="s">
        <v>82</v>
      </c>
    </row>
    <row r="110" spans="1:91" s="7" customFormat="1" ht="24.75" customHeight="1">
      <c r="A110" s="116" t="s">
        <v>76</v>
      </c>
      <c r="B110" s="117"/>
      <c r="C110" s="118"/>
      <c r="D110" s="119" t="s">
        <v>113</v>
      </c>
      <c r="E110" s="119"/>
      <c r="F110" s="119"/>
      <c r="G110" s="119"/>
      <c r="H110" s="119"/>
      <c r="I110" s="120"/>
      <c r="J110" s="119" t="s">
        <v>104</v>
      </c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21">
        <f>'2019-138-17 - Nové kce -1...'!J30</f>
        <v>0</v>
      </c>
      <c r="AH110" s="120"/>
      <c r="AI110" s="120"/>
      <c r="AJ110" s="120"/>
      <c r="AK110" s="120"/>
      <c r="AL110" s="120"/>
      <c r="AM110" s="120"/>
      <c r="AN110" s="121">
        <f>SUM(AG110,AT110)</f>
        <v>0</v>
      </c>
      <c r="AO110" s="120"/>
      <c r="AP110" s="120"/>
      <c r="AQ110" s="122" t="s">
        <v>79</v>
      </c>
      <c r="AR110" s="123"/>
      <c r="AS110" s="124">
        <v>0</v>
      </c>
      <c r="AT110" s="125">
        <f>ROUND(SUM(AV110:AW110),2)</f>
        <v>0</v>
      </c>
      <c r="AU110" s="126">
        <f>'2019-138-17 - Nové kce -1...'!P132</f>
        <v>0</v>
      </c>
      <c r="AV110" s="125">
        <f>'2019-138-17 - Nové kce -1...'!J33</f>
        <v>0</v>
      </c>
      <c r="AW110" s="125">
        <f>'2019-138-17 - Nové kce -1...'!J34</f>
        <v>0</v>
      </c>
      <c r="AX110" s="125">
        <f>'2019-138-17 - Nové kce -1...'!J35</f>
        <v>0</v>
      </c>
      <c r="AY110" s="125">
        <f>'2019-138-17 - Nové kce -1...'!J36</f>
        <v>0</v>
      </c>
      <c r="AZ110" s="125">
        <f>'2019-138-17 - Nové kce -1...'!F33</f>
        <v>0</v>
      </c>
      <c r="BA110" s="125">
        <f>'2019-138-17 - Nové kce -1...'!F34</f>
        <v>0</v>
      </c>
      <c r="BB110" s="125">
        <f>'2019-138-17 - Nové kce -1...'!F35</f>
        <v>0</v>
      </c>
      <c r="BC110" s="125">
        <f>'2019-138-17 - Nové kce -1...'!F36</f>
        <v>0</v>
      </c>
      <c r="BD110" s="127">
        <f>'2019-138-17 - Nové kce -1...'!F37</f>
        <v>0</v>
      </c>
      <c r="BE110" s="7"/>
      <c r="BT110" s="128" t="s">
        <v>80</v>
      </c>
      <c r="BV110" s="128" t="s">
        <v>14</v>
      </c>
      <c r="BW110" s="128" t="s">
        <v>114</v>
      </c>
      <c r="BX110" s="128" t="s">
        <v>5</v>
      </c>
      <c r="CL110" s="128" t="s">
        <v>1</v>
      </c>
      <c r="CM110" s="128" t="s">
        <v>82</v>
      </c>
    </row>
    <row r="111" spans="1:91" s="7" customFormat="1" ht="24.75" customHeight="1">
      <c r="A111" s="116" t="s">
        <v>76</v>
      </c>
      <c r="B111" s="117"/>
      <c r="C111" s="118"/>
      <c r="D111" s="119" t="s">
        <v>115</v>
      </c>
      <c r="E111" s="119"/>
      <c r="F111" s="119"/>
      <c r="G111" s="119"/>
      <c r="H111" s="119"/>
      <c r="I111" s="120"/>
      <c r="J111" s="119" t="s">
        <v>109</v>
      </c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21">
        <f>'2019-138-18 - Nové kce - ...'!J30</f>
        <v>0</v>
      </c>
      <c r="AH111" s="120"/>
      <c r="AI111" s="120"/>
      <c r="AJ111" s="120"/>
      <c r="AK111" s="120"/>
      <c r="AL111" s="120"/>
      <c r="AM111" s="120"/>
      <c r="AN111" s="121">
        <f>SUM(AG111,AT111)</f>
        <v>0</v>
      </c>
      <c r="AO111" s="120"/>
      <c r="AP111" s="120"/>
      <c r="AQ111" s="122" t="s">
        <v>79</v>
      </c>
      <c r="AR111" s="123"/>
      <c r="AS111" s="124">
        <v>0</v>
      </c>
      <c r="AT111" s="125">
        <f>ROUND(SUM(AV111:AW111),2)</f>
        <v>0</v>
      </c>
      <c r="AU111" s="126">
        <f>'2019-138-18 - Nové kce - ...'!P128</f>
        <v>0</v>
      </c>
      <c r="AV111" s="125">
        <f>'2019-138-18 - Nové kce - ...'!J33</f>
        <v>0</v>
      </c>
      <c r="AW111" s="125">
        <f>'2019-138-18 - Nové kce - ...'!J34</f>
        <v>0</v>
      </c>
      <c r="AX111" s="125">
        <f>'2019-138-18 - Nové kce - ...'!J35</f>
        <v>0</v>
      </c>
      <c r="AY111" s="125">
        <f>'2019-138-18 - Nové kce - ...'!J36</f>
        <v>0</v>
      </c>
      <c r="AZ111" s="125">
        <f>'2019-138-18 - Nové kce - ...'!F33</f>
        <v>0</v>
      </c>
      <c r="BA111" s="125">
        <f>'2019-138-18 - Nové kce - ...'!F34</f>
        <v>0</v>
      </c>
      <c r="BB111" s="125">
        <f>'2019-138-18 - Nové kce - ...'!F35</f>
        <v>0</v>
      </c>
      <c r="BC111" s="125">
        <f>'2019-138-18 - Nové kce - ...'!F36</f>
        <v>0</v>
      </c>
      <c r="BD111" s="127">
        <f>'2019-138-18 - Nové kce - ...'!F37</f>
        <v>0</v>
      </c>
      <c r="BE111" s="7"/>
      <c r="BT111" s="128" t="s">
        <v>80</v>
      </c>
      <c r="BV111" s="128" t="s">
        <v>14</v>
      </c>
      <c r="BW111" s="128" t="s">
        <v>116</v>
      </c>
      <c r="BX111" s="128" t="s">
        <v>5</v>
      </c>
      <c r="CL111" s="128" t="s">
        <v>1</v>
      </c>
      <c r="CM111" s="128" t="s">
        <v>82</v>
      </c>
    </row>
    <row r="112" spans="1:91" s="7" customFormat="1" ht="24.75" customHeight="1">
      <c r="A112" s="116" t="s">
        <v>76</v>
      </c>
      <c r="B112" s="117"/>
      <c r="C112" s="118"/>
      <c r="D112" s="119" t="s">
        <v>117</v>
      </c>
      <c r="E112" s="119"/>
      <c r="F112" s="119"/>
      <c r="G112" s="119"/>
      <c r="H112" s="119"/>
      <c r="I112" s="120"/>
      <c r="J112" s="119" t="s">
        <v>118</v>
      </c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21">
        <f>'2019-138-19 - Nové kce- 3...'!J30</f>
        <v>0</v>
      </c>
      <c r="AH112" s="120"/>
      <c r="AI112" s="120"/>
      <c r="AJ112" s="120"/>
      <c r="AK112" s="120"/>
      <c r="AL112" s="120"/>
      <c r="AM112" s="120"/>
      <c r="AN112" s="121">
        <f>SUM(AG112,AT112)</f>
        <v>0</v>
      </c>
      <c r="AO112" s="120"/>
      <c r="AP112" s="120"/>
      <c r="AQ112" s="122" t="s">
        <v>79</v>
      </c>
      <c r="AR112" s="123"/>
      <c r="AS112" s="124">
        <v>0</v>
      </c>
      <c r="AT112" s="125">
        <f>ROUND(SUM(AV112:AW112),2)</f>
        <v>0</v>
      </c>
      <c r="AU112" s="126">
        <f>'2019-138-19 - Nové kce- 3...'!P122</f>
        <v>0</v>
      </c>
      <c r="AV112" s="125">
        <f>'2019-138-19 - Nové kce- 3...'!J33</f>
        <v>0</v>
      </c>
      <c r="AW112" s="125">
        <f>'2019-138-19 - Nové kce- 3...'!J34</f>
        <v>0</v>
      </c>
      <c r="AX112" s="125">
        <f>'2019-138-19 - Nové kce- 3...'!J35</f>
        <v>0</v>
      </c>
      <c r="AY112" s="125">
        <f>'2019-138-19 - Nové kce- 3...'!J36</f>
        <v>0</v>
      </c>
      <c r="AZ112" s="125">
        <f>'2019-138-19 - Nové kce- 3...'!F33</f>
        <v>0</v>
      </c>
      <c r="BA112" s="125">
        <f>'2019-138-19 - Nové kce- 3...'!F34</f>
        <v>0</v>
      </c>
      <c r="BB112" s="125">
        <f>'2019-138-19 - Nové kce- 3...'!F35</f>
        <v>0</v>
      </c>
      <c r="BC112" s="125">
        <f>'2019-138-19 - Nové kce- 3...'!F36</f>
        <v>0</v>
      </c>
      <c r="BD112" s="127">
        <f>'2019-138-19 - Nové kce- 3...'!F37</f>
        <v>0</v>
      </c>
      <c r="BE112" s="7"/>
      <c r="BT112" s="128" t="s">
        <v>80</v>
      </c>
      <c r="BV112" s="128" t="s">
        <v>14</v>
      </c>
      <c r="BW112" s="128" t="s">
        <v>119</v>
      </c>
      <c r="BX112" s="128" t="s">
        <v>5</v>
      </c>
      <c r="CL112" s="128" t="s">
        <v>1</v>
      </c>
      <c r="CM112" s="128" t="s">
        <v>82</v>
      </c>
    </row>
    <row r="113" spans="1:91" s="7" customFormat="1" ht="24.75" customHeight="1">
      <c r="A113" s="116" t="s">
        <v>76</v>
      </c>
      <c r="B113" s="117"/>
      <c r="C113" s="118"/>
      <c r="D113" s="119" t="s">
        <v>120</v>
      </c>
      <c r="E113" s="119"/>
      <c r="F113" s="119"/>
      <c r="G113" s="119"/>
      <c r="H113" s="119"/>
      <c r="I113" s="120"/>
      <c r="J113" s="119" t="s">
        <v>118</v>
      </c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21">
        <f>'2019-138-20 - Nové kce- 3...'!J30</f>
        <v>0</v>
      </c>
      <c r="AH113" s="120"/>
      <c r="AI113" s="120"/>
      <c r="AJ113" s="120"/>
      <c r="AK113" s="120"/>
      <c r="AL113" s="120"/>
      <c r="AM113" s="120"/>
      <c r="AN113" s="121">
        <f>SUM(AG113,AT113)</f>
        <v>0</v>
      </c>
      <c r="AO113" s="120"/>
      <c r="AP113" s="120"/>
      <c r="AQ113" s="122" t="s">
        <v>79</v>
      </c>
      <c r="AR113" s="123"/>
      <c r="AS113" s="124">
        <v>0</v>
      </c>
      <c r="AT113" s="125">
        <f>ROUND(SUM(AV113:AW113),2)</f>
        <v>0</v>
      </c>
      <c r="AU113" s="126">
        <f>'2019-138-20 - Nové kce- 3...'!P127</f>
        <v>0</v>
      </c>
      <c r="AV113" s="125">
        <f>'2019-138-20 - Nové kce- 3...'!J33</f>
        <v>0</v>
      </c>
      <c r="AW113" s="125">
        <f>'2019-138-20 - Nové kce- 3...'!J34</f>
        <v>0</v>
      </c>
      <c r="AX113" s="125">
        <f>'2019-138-20 - Nové kce- 3...'!J35</f>
        <v>0</v>
      </c>
      <c r="AY113" s="125">
        <f>'2019-138-20 - Nové kce- 3...'!J36</f>
        <v>0</v>
      </c>
      <c r="AZ113" s="125">
        <f>'2019-138-20 - Nové kce- 3...'!F33</f>
        <v>0</v>
      </c>
      <c r="BA113" s="125">
        <f>'2019-138-20 - Nové kce- 3...'!F34</f>
        <v>0</v>
      </c>
      <c r="BB113" s="125">
        <f>'2019-138-20 - Nové kce- 3...'!F35</f>
        <v>0</v>
      </c>
      <c r="BC113" s="125">
        <f>'2019-138-20 - Nové kce- 3...'!F36</f>
        <v>0</v>
      </c>
      <c r="BD113" s="127">
        <f>'2019-138-20 - Nové kce- 3...'!F37</f>
        <v>0</v>
      </c>
      <c r="BE113" s="7"/>
      <c r="BT113" s="128" t="s">
        <v>80</v>
      </c>
      <c r="BV113" s="128" t="s">
        <v>14</v>
      </c>
      <c r="BW113" s="128" t="s">
        <v>121</v>
      </c>
      <c r="BX113" s="128" t="s">
        <v>5</v>
      </c>
      <c r="CL113" s="128" t="s">
        <v>1</v>
      </c>
      <c r="CM113" s="128" t="s">
        <v>82</v>
      </c>
    </row>
    <row r="114" spans="1:91" s="7" customFormat="1" ht="24.75" customHeight="1">
      <c r="A114" s="116" t="s">
        <v>76</v>
      </c>
      <c r="B114" s="117"/>
      <c r="C114" s="118"/>
      <c r="D114" s="119" t="s">
        <v>122</v>
      </c>
      <c r="E114" s="119"/>
      <c r="F114" s="119"/>
      <c r="G114" s="119"/>
      <c r="H114" s="119"/>
      <c r="I114" s="120"/>
      <c r="J114" s="119" t="s">
        <v>118</v>
      </c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21">
        <f>'2019-138-21 - Nové kce- 3...'!J30</f>
        <v>0</v>
      </c>
      <c r="AH114" s="120"/>
      <c r="AI114" s="120"/>
      <c r="AJ114" s="120"/>
      <c r="AK114" s="120"/>
      <c r="AL114" s="120"/>
      <c r="AM114" s="120"/>
      <c r="AN114" s="121">
        <f>SUM(AG114,AT114)</f>
        <v>0</v>
      </c>
      <c r="AO114" s="120"/>
      <c r="AP114" s="120"/>
      <c r="AQ114" s="122" t="s">
        <v>79</v>
      </c>
      <c r="AR114" s="123"/>
      <c r="AS114" s="124">
        <v>0</v>
      </c>
      <c r="AT114" s="125">
        <f>ROUND(SUM(AV114:AW114),2)</f>
        <v>0</v>
      </c>
      <c r="AU114" s="126">
        <f>'2019-138-21 - Nové kce- 3...'!P121</f>
        <v>0</v>
      </c>
      <c r="AV114" s="125">
        <f>'2019-138-21 - Nové kce- 3...'!J33</f>
        <v>0</v>
      </c>
      <c r="AW114" s="125">
        <f>'2019-138-21 - Nové kce- 3...'!J34</f>
        <v>0</v>
      </c>
      <c r="AX114" s="125">
        <f>'2019-138-21 - Nové kce- 3...'!J35</f>
        <v>0</v>
      </c>
      <c r="AY114" s="125">
        <f>'2019-138-21 - Nové kce- 3...'!J36</f>
        <v>0</v>
      </c>
      <c r="AZ114" s="125">
        <f>'2019-138-21 - Nové kce- 3...'!F33</f>
        <v>0</v>
      </c>
      <c r="BA114" s="125">
        <f>'2019-138-21 - Nové kce- 3...'!F34</f>
        <v>0</v>
      </c>
      <c r="BB114" s="125">
        <f>'2019-138-21 - Nové kce- 3...'!F35</f>
        <v>0</v>
      </c>
      <c r="BC114" s="125">
        <f>'2019-138-21 - Nové kce- 3...'!F36</f>
        <v>0</v>
      </c>
      <c r="BD114" s="127">
        <f>'2019-138-21 - Nové kce- 3...'!F37</f>
        <v>0</v>
      </c>
      <c r="BE114" s="7"/>
      <c r="BT114" s="128" t="s">
        <v>80</v>
      </c>
      <c r="BV114" s="128" t="s">
        <v>14</v>
      </c>
      <c r="BW114" s="128" t="s">
        <v>123</v>
      </c>
      <c r="BX114" s="128" t="s">
        <v>5</v>
      </c>
      <c r="CL114" s="128" t="s">
        <v>1</v>
      </c>
      <c r="CM114" s="128" t="s">
        <v>82</v>
      </c>
    </row>
    <row r="115" spans="1:91" s="7" customFormat="1" ht="24.75" customHeight="1">
      <c r="A115" s="116" t="s">
        <v>76</v>
      </c>
      <c r="B115" s="117"/>
      <c r="C115" s="118"/>
      <c r="D115" s="119" t="s">
        <v>124</v>
      </c>
      <c r="E115" s="119"/>
      <c r="F115" s="119"/>
      <c r="G115" s="119"/>
      <c r="H115" s="119"/>
      <c r="I115" s="120"/>
      <c r="J115" s="119" t="s">
        <v>109</v>
      </c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21">
        <f>'2019-138-22 - Nové kce - ...'!J30</f>
        <v>0</v>
      </c>
      <c r="AH115" s="120"/>
      <c r="AI115" s="120"/>
      <c r="AJ115" s="120"/>
      <c r="AK115" s="120"/>
      <c r="AL115" s="120"/>
      <c r="AM115" s="120"/>
      <c r="AN115" s="121">
        <f>SUM(AG115,AT115)</f>
        <v>0</v>
      </c>
      <c r="AO115" s="120"/>
      <c r="AP115" s="120"/>
      <c r="AQ115" s="122" t="s">
        <v>79</v>
      </c>
      <c r="AR115" s="123"/>
      <c r="AS115" s="124">
        <v>0</v>
      </c>
      <c r="AT115" s="125">
        <f>ROUND(SUM(AV115:AW115),2)</f>
        <v>0</v>
      </c>
      <c r="AU115" s="126">
        <f>'2019-138-22 - Nové kce - ...'!P118</f>
        <v>0</v>
      </c>
      <c r="AV115" s="125">
        <f>'2019-138-22 - Nové kce - ...'!J33</f>
        <v>0</v>
      </c>
      <c r="AW115" s="125">
        <f>'2019-138-22 - Nové kce - ...'!J34</f>
        <v>0</v>
      </c>
      <c r="AX115" s="125">
        <f>'2019-138-22 - Nové kce - ...'!J35</f>
        <v>0</v>
      </c>
      <c r="AY115" s="125">
        <f>'2019-138-22 - Nové kce - ...'!J36</f>
        <v>0</v>
      </c>
      <c r="AZ115" s="125">
        <f>'2019-138-22 - Nové kce - ...'!F33</f>
        <v>0</v>
      </c>
      <c r="BA115" s="125">
        <f>'2019-138-22 - Nové kce - ...'!F34</f>
        <v>0</v>
      </c>
      <c r="BB115" s="125">
        <f>'2019-138-22 - Nové kce - ...'!F35</f>
        <v>0</v>
      </c>
      <c r="BC115" s="125">
        <f>'2019-138-22 - Nové kce - ...'!F36</f>
        <v>0</v>
      </c>
      <c r="BD115" s="127">
        <f>'2019-138-22 - Nové kce - ...'!F37</f>
        <v>0</v>
      </c>
      <c r="BE115" s="7"/>
      <c r="BT115" s="128" t="s">
        <v>80</v>
      </c>
      <c r="BV115" s="128" t="s">
        <v>14</v>
      </c>
      <c r="BW115" s="128" t="s">
        <v>125</v>
      </c>
      <c r="BX115" s="128" t="s">
        <v>5</v>
      </c>
      <c r="CL115" s="128" t="s">
        <v>1</v>
      </c>
      <c r="CM115" s="128" t="s">
        <v>82</v>
      </c>
    </row>
    <row r="116" spans="1:91" s="7" customFormat="1" ht="24.75" customHeight="1">
      <c r="A116" s="116" t="s">
        <v>76</v>
      </c>
      <c r="B116" s="117"/>
      <c r="C116" s="118"/>
      <c r="D116" s="119" t="s">
        <v>126</v>
      </c>
      <c r="E116" s="119"/>
      <c r="F116" s="119"/>
      <c r="G116" s="119"/>
      <c r="H116" s="119"/>
      <c r="I116" s="120"/>
      <c r="J116" s="119" t="s">
        <v>109</v>
      </c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21">
        <f>'2019-138-23 - Nové kce - ...'!J30</f>
        <v>0</v>
      </c>
      <c r="AH116" s="120"/>
      <c r="AI116" s="120"/>
      <c r="AJ116" s="120"/>
      <c r="AK116" s="120"/>
      <c r="AL116" s="120"/>
      <c r="AM116" s="120"/>
      <c r="AN116" s="121">
        <f>SUM(AG116,AT116)</f>
        <v>0</v>
      </c>
      <c r="AO116" s="120"/>
      <c r="AP116" s="120"/>
      <c r="AQ116" s="122" t="s">
        <v>79</v>
      </c>
      <c r="AR116" s="123"/>
      <c r="AS116" s="124">
        <v>0</v>
      </c>
      <c r="AT116" s="125">
        <f>ROUND(SUM(AV116:AW116),2)</f>
        <v>0</v>
      </c>
      <c r="AU116" s="126">
        <f>'2019-138-23 - Nové kce - ...'!P120</f>
        <v>0</v>
      </c>
      <c r="AV116" s="125">
        <f>'2019-138-23 - Nové kce - ...'!J33</f>
        <v>0</v>
      </c>
      <c r="AW116" s="125">
        <f>'2019-138-23 - Nové kce - ...'!J34</f>
        <v>0</v>
      </c>
      <c r="AX116" s="125">
        <f>'2019-138-23 - Nové kce - ...'!J35</f>
        <v>0</v>
      </c>
      <c r="AY116" s="125">
        <f>'2019-138-23 - Nové kce - ...'!J36</f>
        <v>0</v>
      </c>
      <c r="AZ116" s="125">
        <f>'2019-138-23 - Nové kce - ...'!F33</f>
        <v>0</v>
      </c>
      <c r="BA116" s="125">
        <f>'2019-138-23 - Nové kce - ...'!F34</f>
        <v>0</v>
      </c>
      <c r="BB116" s="125">
        <f>'2019-138-23 - Nové kce - ...'!F35</f>
        <v>0</v>
      </c>
      <c r="BC116" s="125">
        <f>'2019-138-23 - Nové kce - ...'!F36</f>
        <v>0</v>
      </c>
      <c r="BD116" s="127">
        <f>'2019-138-23 - Nové kce - ...'!F37</f>
        <v>0</v>
      </c>
      <c r="BE116" s="7"/>
      <c r="BT116" s="128" t="s">
        <v>80</v>
      </c>
      <c r="BV116" s="128" t="s">
        <v>14</v>
      </c>
      <c r="BW116" s="128" t="s">
        <v>127</v>
      </c>
      <c r="BX116" s="128" t="s">
        <v>5</v>
      </c>
      <c r="CL116" s="128" t="s">
        <v>1</v>
      </c>
      <c r="CM116" s="128" t="s">
        <v>82</v>
      </c>
    </row>
    <row r="117" spans="1:91" s="7" customFormat="1" ht="24.75" customHeight="1">
      <c r="A117" s="116" t="s">
        <v>76</v>
      </c>
      <c r="B117" s="117"/>
      <c r="C117" s="118"/>
      <c r="D117" s="119" t="s">
        <v>128</v>
      </c>
      <c r="E117" s="119"/>
      <c r="F117" s="119"/>
      <c r="G117" s="119"/>
      <c r="H117" s="119"/>
      <c r="I117" s="120"/>
      <c r="J117" s="119" t="s">
        <v>109</v>
      </c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21">
        <f>'2019-138-24 - Nové kce - ...'!J30</f>
        <v>0</v>
      </c>
      <c r="AH117" s="120"/>
      <c r="AI117" s="120"/>
      <c r="AJ117" s="120"/>
      <c r="AK117" s="120"/>
      <c r="AL117" s="120"/>
      <c r="AM117" s="120"/>
      <c r="AN117" s="121">
        <f>SUM(AG117,AT117)</f>
        <v>0</v>
      </c>
      <c r="AO117" s="120"/>
      <c r="AP117" s="120"/>
      <c r="AQ117" s="122" t="s">
        <v>79</v>
      </c>
      <c r="AR117" s="123"/>
      <c r="AS117" s="124">
        <v>0</v>
      </c>
      <c r="AT117" s="125">
        <f>ROUND(SUM(AV117:AW117),2)</f>
        <v>0</v>
      </c>
      <c r="AU117" s="126">
        <f>'2019-138-24 - Nové kce - ...'!P121</f>
        <v>0</v>
      </c>
      <c r="AV117" s="125">
        <f>'2019-138-24 - Nové kce - ...'!J33</f>
        <v>0</v>
      </c>
      <c r="AW117" s="125">
        <f>'2019-138-24 - Nové kce - ...'!J34</f>
        <v>0</v>
      </c>
      <c r="AX117" s="125">
        <f>'2019-138-24 - Nové kce - ...'!J35</f>
        <v>0</v>
      </c>
      <c r="AY117" s="125">
        <f>'2019-138-24 - Nové kce - ...'!J36</f>
        <v>0</v>
      </c>
      <c r="AZ117" s="125">
        <f>'2019-138-24 - Nové kce - ...'!F33</f>
        <v>0</v>
      </c>
      <c r="BA117" s="125">
        <f>'2019-138-24 - Nové kce - ...'!F34</f>
        <v>0</v>
      </c>
      <c r="BB117" s="125">
        <f>'2019-138-24 - Nové kce - ...'!F35</f>
        <v>0</v>
      </c>
      <c r="BC117" s="125">
        <f>'2019-138-24 - Nové kce - ...'!F36</f>
        <v>0</v>
      </c>
      <c r="BD117" s="127">
        <f>'2019-138-24 - Nové kce - ...'!F37</f>
        <v>0</v>
      </c>
      <c r="BE117" s="7"/>
      <c r="BT117" s="128" t="s">
        <v>80</v>
      </c>
      <c r="BV117" s="128" t="s">
        <v>14</v>
      </c>
      <c r="BW117" s="128" t="s">
        <v>129</v>
      </c>
      <c r="BX117" s="128" t="s">
        <v>5</v>
      </c>
      <c r="CL117" s="128" t="s">
        <v>1</v>
      </c>
      <c r="CM117" s="128" t="s">
        <v>82</v>
      </c>
    </row>
    <row r="118" spans="1:91" s="7" customFormat="1" ht="24.75" customHeight="1">
      <c r="A118" s="116" t="s">
        <v>76</v>
      </c>
      <c r="B118" s="117"/>
      <c r="C118" s="118"/>
      <c r="D118" s="119" t="s">
        <v>130</v>
      </c>
      <c r="E118" s="119"/>
      <c r="F118" s="119"/>
      <c r="G118" s="119"/>
      <c r="H118" s="119"/>
      <c r="I118" s="120"/>
      <c r="J118" s="119" t="s">
        <v>109</v>
      </c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21">
        <f>'2019-138-25 - Nové kce - ...'!J30</f>
        <v>0</v>
      </c>
      <c r="AH118" s="120"/>
      <c r="AI118" s="120"/>
      <c r="AJ118" s="120"/>
      <c r="AK118" s="120"/>
      <c r="AL118" s="120"/>
      <c r="AM118" s="120"/>
      <c r="AN118" s="121">
        <f>SUM(AG118,AT118)</f>
        <v>0</v>
      </c>
      <c r="AO118" s="120"/>
      <c r="AP118" s="120"/>
      <c r="AQ118" s="122" t="s">
        <v>79</v>
      </c>
      <c r="AR118" s="123"/>
      <c r="AS118" s="124">
        <v>0</v>
      </c>
      <c r="AT118" s="125">
        <f>ROUND(SUM(AV118:AW118),2)</f>
        <v>0</v>
      </c>
      <c r="AU118" s="126">
        <f>'2019-138-25 - Nové kce - ...'!P123</f>
        <v>0</v>
      </c>
      <c r="AV118" s="125">
        <f>'2019-138-25 - Nové kce - ...'!J33</f>
        <v>0</v>
      </c>
      <c r="AW118" s="125">
        <f>'2019-138-25 - Nové kce - ...'!J34</f>
        <v>0</v>
      </c>
      <c r="AX118" s="125">
        <f>'2019-138-25 - Nové kce - ...'!J35</f>
        <v>0</v>
      </c>
      <c r="AY118" s="125">
        <f>'2019-138-25 - Nové kce - ...'!J36</f>
        <v>0</v>
      </c>
      <c r="AZ118" s="125">
        <f>'2019-138-25 - Nové kce - ...'!F33</f>
        <v>0</v>
      </c>
      <c r="BA118" s="125">
        <f>'2019-138-25 - Nové kce - ...'!F34</f>
        <v>0</v>
      </c>
      <c r="BB118" s="125">
        <f>'2019-138-25 - Nové kce - ...'!F35</f>
        <v>0</v>
      </c>
      <c r="BC118" s="125">
        <f>'2019-138-25 - Nové kce - ...'!F36</f>
        <v>0</v>
      </c>
      <c r="BD118" s="127">
        <f>'2019-138-25 - Nové kce - ...'!F37</f>
        <v>0</v>
      </c>
      <c r="BE118" s="7"/>
      <c r="BT118" s="128" t="s">
        <v>80</v>
      </c>
      <c r="BV118" s="128" t="s">
        <v>14</v>
      </c>
      <c r="BW118" s="128" t="s">
        <v>131</v>
      </c>
      <c r="BX118" s="128" t="s">
        <v>5</v>
      </c>
      <c r="CL118" s="128" t="s">
        <v>1</v>
      </c>
      <c r="CM118" s="128" t="s">
        <v>82</v>
      </c>
    </row>
    <row r="119" spans="1:91" s="7" customFormat="1" ht="24.75" customHeight="1">
      <c r="A119" s="116" t="s">
        <v>76</v>
      </c>
      <c r="B119" s="117"/>
      <c r="C119" s="118"/>
      <c r="D119" s="119" t="s">
        <v>132</v>
      </c>
      <c r="E119" s="119"/>
      <c r="F119" s="119"/>
      <c r="G119" s="119"/>
      <c r="H119" s="119"/>
      <c r="I119" s="120"/>
      <c r="J119" s="119" t="s">
        <v>109</v>
      </c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21">
        <f>'2019-138-26 - Nové kce - ...'!J30</f>
        <v>0</v>
      </c>
      <c r="AH119" s="120"/>
      <c r="AI119" s="120"/>
      <c r="AJ119" s="120"/>
      <c r="AK119" s="120"/>
      <c r="AL119" s="120"/>
      <c r="AM119" s="120"/>
      <c r="AN119" s="121">
        <f>SUM(AG119,AT119)</f>
        <v>0</v>
      </c>
      <c r="AO119" s="120"/>
      <c r="AP119" s="120"/>
      <c r="AQ119" s="122" t="s">
        <v>79</v>
      </c>
      <c r="AR119" s="123"/>
      <c r="AS119" s="124">
        <v>0</v>
      </c>
      <c r="AT119" s="125">
        <f>ROUND(SUM(AV119:AW119),2)</f>
        <v>0</v>
      </c>
      <c r="AU119" s="126">
        <f>'2019-138-26 - Nové kce - ...'!P134</f>
        <v>0</v>
      </c>
      <c r="AV119" s="125">
        <f>'2019-138-26 - Nové kce - ...'!J33</f>
        <v>0</v>
      </c>
      <c r="AW119" s="125">
        <f>'2019-138-26 - Nové kce - ...'!J34</f>
        <v>0</v>
      </c>
      <c r="AX119" s="125">
        <f>'2019-138-26 - Nové kce - ...'!J35</f>
        <v>0</v>
      </c>
      <c r="AY119" s="125">
        <f>'2019-138-26 - Nové kce - ...'!J36</f>
        <v>0</v>
      </c>
      <c r="AZ119" s="125">
        <f>'2019-138-26 - Nové kce - ...'!F33</f>
        <v>0</v>
      </c>
      <c r="BA119" s="125">
        <f>'2019-138-26 - Nové kce - ...'!F34</f>
        <v>0</v>
      </c>
      <c r="BB119" s="125">
        <f>'2019-138-26 - Nové kce - ...'!F35</f>
        <v>0</v>
      </c>
      <c r="BC119" s="125">
        <f>'2019-138-26 - Nové kce - ...'!F36</f>
        <v>0</v>
      </c>
      <c r="BD119" s="127">
        <f>'2019-138-26 - Nové kce - ...'!F37</f>
        <v>0</v>
      </c>
      <c r="BE119" s="7"/>
      <c r="BT119" s="128" t="s">
        <v>80</v>
      </c>
      <c r="BV119" s="128" t="s">
        <v>14</v>
      </c>
      <c r="BW119" s="128" t="s">
        <v>133</v>
      </c>
      <c r="BX119" s="128" t="s">
        <v>5</v>
      </c>
      <c r="CL119" s="128" t="s">
        <v>1</v>
      </c>
      <c r="CM119" s="128" t="s">
        <v>82</v>
      </c>
    </row>
    <row r="120" spans="1:91" s="7" customFormat="1" ht="24.75" customHeight="1">
      <c r="A120" s="116" t="s">
        <v>76</v>
      </c>
      <c r="B120" s="117"/>
      <c r="C120" s="118"/>
      <c r="D120" s="119" t="s">
        <v>134</v>
      </c>
      <c r="E120" s="119"/>
      <c r="F120" s="119"/>
      <c r="G120" s="119"/>
      <c r="H120" s="119"/>
      <c r="I120" s="120"/>
      <c r="J120" s="119" t="s">
        <v>109</v>
      </c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21">
        <f>'2019-138-27 - Nové kce - ...'!J30</f>
        <v>0</v>
      </c>
      <c r="AH120" s="120"/>
      <c r="AI120" s="120"/>
      <c r="AJ120" s="120"/>
      <c r="AK120" s="120"/>
      <c r="AL120" s="120"/>
      <c r="AM120" s="120"/>
      <c r="AN120" s="121">
        <f>SUM(AG120,AT120)</f>
        <v>0</v>
      </c>
      <c r="AO120" s="120"/>
      <c r="AP120" s="120"/>
      <c r="AQ120" s="122" t="s">
        <v>79</v>
      </c>
      <c r="AR120" s="123"/>
      <c r="AS120" s="124">
        <v>0</v>
      </c>
      <c r="AT120" s="125">
        <f>ROUND(SUM(AV120:AW120),2)</f>
        <v>0</v>
      </c>
      <c r="AU120" s="126">
        <f>'2019-138-27 - Nové kce - ...'!P125</f>
        <v>0</v>
      </c>
      <c r="AV120" s="125">
        <f>'2019-138-27 - Nové kce - ...'!J33</f>
        <v>0</v>
      </c>
      <c r="AW120" s="125">
        <f>'2019-138-27 - Nové kce - ...'!J34</f>
        <v>0</v>
      </c>
      <c r="AX120" s="125">
        <f>'2019-138-27 - Nové kce - ...'!J35</f>
        <v>0</v>
      </c>
      <c r="AY120" s="125">
        <f>'2019-138-27 - Nové kce - ...'!J36</f>
        <v>0</v>
      </c>
      <c r="AZ120" s="125">
        <f>'2019-138-27 - Nové kce - ...'!F33</f>
        <v>0</v>
      </c>
      <c r="BA120" s="125">
        <f>'2019-138-27 - Nové kce - ...'!F34</f>
        <v>0</v>
      </c>
      <c r="BB120" s="125">
        <f>'2019-138-27 - Nové kce - ...'!F35</f>
        <v>0</v>
      </c>
      <c r="BC120" s="125">
        <f>'2019-138-27 - Nové kce - ...'!F36</f>
        <v>0</v>
      </c>
      <c r="BD120" s="127">
        <f>'2019-138-27 - Nové kce - ...'!F37</f>
        <v>0</v>
      </c>
      <c r="BE120" s="7"/>
      <c r="BT120" s="128" t="s">
        <v>80</v>
      </c>
      <c r="BV120" s="128" t="s">
        <v>14</v>
      </c>
      <c r="BW120" s="128" t="s">
        <v>135</v>
      </c>
      <c r="BX120" s="128" t="s">
        <v>5</v>
      </c>
      <c r="CL120" s="128" t="s">
        <v>1</v>
      </c>
      <c r="CM120" s="128" t="s">
        <v>82</v>
      </c>
    </row>
    <row r="121" spans="1:91" s="7" customFormat="1" ht="24.75" customHeight="1">
      <c r="A121" s="116" t="s">
        <v>76</v>
      </c>
      <c r="B121" s="117"/>
      <c r="C121" s="118"/>
      <c r="D121" s="119" t="s">
        <v>136</v>
      </c>
      <c r="E121" s="119"/>
      <c r="F121" s="119"/>
      <c r="G121" s="119"/>
      <c r="H121" s="119"/>
      <c r="I121" s="120"/>
      <c r="J121" s="119" t="s">
        <v>109</v>
      </c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21">
        <f>'2019-138-28 - Nové kce - ...'!J30</f>
        <v>0</v>
      </c>
      <c r="AH121" s="120"/>
      <c r="AI121" s="120"/>
      <c r="AJ121" s="120"/>
      <c r="AK121" s="120"/>
      <c r="AL121" s="120"/>
      <c r="AM121" s="120"/>
      <c r="AN121" s="121">
        <f>SUM(AG121,AT121)</f>
        <v>0</v>
      </c>
      <c r="AO121" s="120"/>
      <c r="AP121" s="120"/>
      <c r="AQ121" s="122" t="s">
        <v>79</v>
      </c>
      <c r="AR121" s="123"/>
      <c r="AS121" s="124">
        <v>0</v>
      </c>
      <c r="AT121" s="125">
        <f>ROUND(SUM(AV121:AW121),2)</f>
        <v>0</v>
      </c>
      <c r="AU121" s="126">
        <f>'2019-138-28 - Nové kce - ...'!P123</f>
        <v>0</v>
      </c>
      <c r="AV121" s="125">
        <f>'2019-138-28 - Nové kce - ...'!J33</f>
        <v>0</v>
      </c>
      <c r="AW121" s="125">
        <f>'2019-138-28 - Nové kce - ...'!J34</f>
        <v>0</v>
      </c>
      <c r="AX121" s="125">
        <f>'2019-138-28 - Nové kce - ...'!J35</f>
        <v>0</v>
      </c>
      <c r="AY121" s="125">
        <f>'2019-138-28 - Nové kce - ...'!J36</f>
        <v>0</v>
      </c>
      <c r="AZ121" s="125">
        <f>'2019-138-28 - Nové kce - ...'!F33</f>
        <v>0</v>
      </c>
      <c r="BA121" s="125">
        <f>'2019-138-28 - Nové kce - ...'!F34</f>
        <v>0</v>
      </c>
      <c r="BB121" s="125">
        <f>'2019-138-28 - Nové kce - ...'!F35</f>
        <v>0</v>
      </c>
      <c r="BC121" s="125">
        <f>'2019-138-28 - Nové kce - ...'!F36</f>
        <v>0</v>
      </c>
      <c r="BD121" s="127">
        <f>'2019-138-28 - Nové kce - ...'!F37</f>
        <v>0</v>
      </c>
      <c r="BE121" s="7"/>
      <c r="BT121" s="128" t="s">
        <v>80</v>
      </c>
      <c r="BV121" s="128" t="s">
        <v>14</v>
      </c>
      <c r="BW121" s="128" t="s">
        <v>137</v>
      </c>
      <c r="BX121" s="128" t="s">
        <v>5</v>
      </c>
      <c r="CL121" s="128" t="s">
        <v>1</v>
      </c>
      <c r="CM121" s="128" t="s">
        <v>82</v>
      </c>
    </row>
    <row r="122" spans="1:91" s="7" customFormat="1" ht="24.75" customHeight="1">
      <c r="A122" s="116" t="s">
        <v>76</v>
      </c>
      <c r="B122" s="117"/>
      <c r="C122" s="118"/>
      <c r="D122" s="119" t="s">
        <v>138</v>
      </c>
      <c r="E122" s="119"/>
      <c r="F122" s="119"/>
      <c r="G122" s="119"/>
      <c r="H122" s="119"/>
      <c r="I122" s="120"/>
      <c r="J122" s="119" t="s">
        <v>109</v>
      </c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21">
        <f>'2019-138-29 - Nové kce - ...'!J30</f>
        <v>0</v>
      </c>
      <c r="AH122" s="120"/>
      <c r="AI122" s="120"/>
      <c r="AJ122" s="120"/>
      <c r="AK122" s="120"/>
      <c r="AL122" s="120"/>
      <c r="AM122" s="120"/>
      <c r="AN122" s="121">
        <f>SUM(AG122,AT122)</f>
        <v>0</v>
      </c>
      <c r="AO122" s="120"/>
      <c r="AP122" s="120"/>
      <c r="AQ122" s="122" t="s">
        <v>79</v>
      </c>
      <c r="AR122" s="123"/>
      <c r="AS122" s="124">
        <v>0</v>
      </c>
      <c r="AT122" s="125">
        <f>ROUND(SUM(AV122:AW122),2)</f>
        <v>0</v>
      </c>
      <c r="AU122" s="126">
        <f>'2019-138-29 - Nové kce - ...'!P120</f>
        <v>0</v>
      </c>
      <c r="AV122" s="125">
        <f>'2019-138-29 - Nové kce - ...'!J33</f>
        <v>0</v>
      </c>
      <c r="AW122" s="125">
        <f>'2019-138-29 - Nové kce - ...'!J34</f>
        <v>0</v>
      </c>
      <c r="AX122" s="125">
        <f>'2019-138-29 - Nové kce - ...'!J35</f>
        <v>0</v>
      </c>
      <c r="AY122" s="125">
        <f>'2019-138-29 - Nové kce - ...'!J36</f>
        <v>0</v>
      </c>
      <c r="AZ122" s="125">
        <f>'2019-138-29 - Nové kce - ...'!F33</f>
        <v>0</v>
      </c>
      <c r="BA122" s="125">
        <f>'2019-138-29 - Nové kce - ...'!F34</f>
        <v>0</v>
      </c>
      <c r="BB122" s="125">
        <f>'2019-138-29 - Nové kce - ...'!F35</f>
        <v>0</v>
      </c>
      <c r="BC122" s="125">
        <f>'2019-138-29 - Nové kce - ...'!F36</f>
        <v>0</v>
      </c>
      <c r="BD122" s="127">
        <f>'2019-138-29 - Nové kce - ...'!F37</f>
        <v>0</v>
      </c>
      <c r="BE122" s="7"/>
      <c r="BT122" s="128" t="s">
        <v>80</v>
      </c>
      <c r="BV122" s="128" t="s">
        <v>14</v>
      </c>
      <c r="BW122" s="128" t="s">
        <v>139</v>
      </c>
      <c r="BX122" s="128" t="s">
        <v>5</v>
      </c>
      <c r="CL122" s="128" t="s">
        <v>1</v>
      </c>
      <c r="CM122" s="128" t="s">
        <v>82</v>
      </c>
    </row>
    <row r="123" spans="1:91" s="7" customFormat="1" ht="24.75" customHeight="1">
      <c r="A123" s="116" t="s">
        <v>76</v>
      </c>
      <c r="B123" s="117"/>
      <c r="C123" s="118"/>
      <c r="D123" s="119" t="s">
        <v>140</v>
      </c>
      <c r="E123" s="119"/>
      <c r="F123" s="119"/>
      <c r="G123" s="119"/>
      <c r="H123" s="119"/>
      <c r="I123" s="120"/>
      <c r="J123" s="119" t="s">
        <v>109</v>
      </c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21">
        <f>'2019-138-30 - Nové kce - ...'!J30</f>
        <v>0</v>
      </c>
      <c r="AH123" s="120"/>
      <c r="AI123" s="120"/>
      <c r="AJ123" s="120"/>
      <c r="AK123" s="120"/>
      <c r="AL123" s="120"/>
      <c r="AM123" s="120"/>
      <c r="AN123" s="121">
        <f>SUM(AG123,AT123)</f>
        <v>0</v>
      </c>
      <c r="AO123" s="120"/>
      <c r="AP123" s="120"/>
      <c r="AQ123" s="122" t="s">
        <v>79</v>
      </c>
      <c r="AR123" s="123"/>
      <c r="AS123" s="124">
        <v>0</v>
      </c>
      <c r="AT123" s="125">
        <f>ROUND(SUM(AV123:AW123),2)</f>
        <v>0</v>
      </c>
      <c r="AU123" s="126">
        <f>'2019-138-30 - Nové kce - ...'!P118</f>
        <v>0</v>
      </c>
      <c r="AV123" s="125">
        <f>'2019-138-30 - Nové kce - ...'!J33</f>
        <v>0</v>
      </c>
      <c r="AW123" s="125">
        <f>'2019-138-30 - Nové kce - ...'!J34</f>
        <v>0</v>
      </c>
      <c r="AX123" s="125">
        <f>'2019-138-30 - Nové kce - ...'!J35</f>
        <v>0</v>
      </c>
      <c r="AY123" s="125">
        <f>'2019-138-30 - Nové kce - ...'!J36</f>
        <v>0</v>
      </c>
      <c r="AZ123" s="125">
        <f>'2019-138-30 - Nové kce - ...'!F33</f>
        <v>0</v>
      </c>
      <c r="BA123" s="125">
        <f>'2019-138-30 - Nové kce - ...'!F34</f>
        <v>0</v>
      </c>
      <c r="BB123" s="125">
        <f>'2019-138-30 - Nové kce - ...'!F35</f>
        <v>0</v>
      </c>
      <c r="BC123" s="125">
        <f>'2019-138-30 - Nové kce - ...'!F36</f>
        <v>0</v>
      </c>
      <c r="BD123" s="127">
        <f>'2019-138-30 - Nové kce - ...'!F37</f>
        <v>0</v>
      </c>
      <c r="BE123" s="7"/>
      <c r="BT123" s="128" t="s">
        <v>80</v>
      </c>
      <c r="BV123" s="128" t="s">
        <v>14</v>
      </c>
      <c r="BW123" s="128" t="s">
        <v>141</v>
      </c>
      <c r="BX123" s="128" t="s">
        <v>5</v>
      </c>
      <c r="CL123" s="128" t="s">
        <v>1</v>
      </c>
      <c r="CM123" s="128" t="s">
        <v>82</v>
      </c>
    </row>
    <row r="124" spans="1:91" s="7" customFormat="1" ht="24.75" customHeight="1">
      <c r="A124" s="116" t="s">
        <v>76</v>
      </c>
      <c r="B124" s="117"/>
      <c r="C124" s="118"/>
      <c r="D124" s="119" t="s">
        <v>142</v>
      </c>
      <c r="E124" s="119"/>
      <c r="F124" s="119"/>
      <c r="G124" s="119"/>
      <c r="H124" s="119"/>
      <c r="I124" s="120"/>
      <c r="J124" s="119" t="s">
        <v>109</v>
      </c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21">
        <f>'2019-138-31 - Nové kce - ...'!J30</f>
        <v>0</v>
      </c>
      <c r="AH124" s="120"/>
      <c r="AI124" s="120"/>
      <c r="AJ124" s="120"/>
      <c r="AK124" s="120"/>
      <c r="AL124" s="120"/>
      <c r="AM124" s="120"/>
      <c r="AN124" s="121">
        <f>SUM(AG124,AT124)</f>
        <v>0</v>
      </c>
      <c r="AO124" s="120"/>
      <c r="AP124" s="120"/>
      <c r="AQ124" s="122" t="s">
        <v>79</v>
      </c>
      <c r="AR124" s="123"/>
      <c r="AS124" s="124">
        <v>0</v>
      </c>
      <c r="AT124" s="125">
        <f>ROUND(SUM(AV124:AW124),2)</f>
        <v>0</v>
      </c>
      <c r="AU124" s="126">
        <f>'2019-138-31 - Nové kce - ...'!P123</f>
        <v>0</v>
      </c>
      <c r="AV124" s="125">
        <f>'2019-138-31 - Nové kce - ...'!J33</f>
        <v>0</v>
      </c>
      <c r="AW124" s="125">
        <f>'2019-138-31 - Nové kce - ...'!J34</f>
        <v>0</v>
      </c>
      <c r="AX124" s="125">
        <f>'2019-138-31 - Nové kce - ...'!J35</f>
        <v>0</v>
      </c>
      <c r="AY124" s="125">
        <f>'2019-138-31 - Nové kce - ...'!J36</f>
        <v>0</v>
      </c>
      <c r="AZ124" s="125">
        <f>'2019-138-31 - Nové kce - ...'!F33</f>
        <v>0</v>
      </c>
      <c r="BA124" s="125">
        <f>'2019-138-31 - Nové kce - ...'!F34</f>
        <v>0</v>
      </c>
      <c r="BB124" s="125">
        <f>'2019-138-31 - Nové kce - ...'!F35</f>
        <v>0</v>
      </c>
      <c r="BC124" s="125">
        <f>'2019-138-31 - Nové kce - ...'!F36</f>
        <v>0</v>
      </c>
      <c r="BD124" s="127">
        <f>'2019-138-31 - Nové kce - ...'!F37</f>
        <v>0</v>
      </c>
      <c r="BE124" s="7"/>
      <c r="BT124" s="128" t="s">
        <v>80</v>
      </c>
      <c r="BV124" s="128" t="s">
        <v>14</v>
      </c>
      <c r="BW124" s="128" t="s">
        <v>143</v>
      </c>
      <c r="BX124" s="128" t="s">
        <v>5</v>
      </c>
      <c r="CL124" s="128" t="s">
        <v>1</v>
      </c>
      <c r="CM124" s="128" t="s">
        <v>82</v>
      </c>
    </row>
    <row r="125" spans="1:91" s="7" customFormat="1" ht="24.75" customHeight="1">
      <c r="A125" s="116" t="s">
        <v>76</v>
      </c>
      <c r="B125" s="117"/>
      <c r="C125" s="118"/>
      <c r="D125" s="119" t="s">
        <v>144</v>
      </c>
      <c r="E125" s="119"/>
      <c r="F125" s="119"/>
      <c r="G125" s="119"/>
      <c r="H125" s="119"/>
      <c r="I125" s="120"/>
      <c r="J125" s="119" t="s">
        <v>145</v>
      </c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21">
        <f>'2019-138-32 - Klempířské kce'!J30</f>
        <v>0</v>
      </c>
      <c r="AH125" s="120"/>
      <c r="AI125" s="120"/>
      <c r="AJ125" s="120"/>
      <c r="AK125" s="120"/>
      <c r="AL125" s="120"/>
      <c r="AM125" s="120"/>
      <c r="AN125" s="121">
        <f>SUM(AG125,AT125)</f>
        <v>0</v>
      </c>
      <c r="AO125" s="120"/>
      <c r="AP125" s="120"/>
      <c r="AQ125" s="122" t="s">
        <v>79</v>
      </c>
      <c r="AR125" s="123"/>
      <c r="AS125" s="124">
        <v>0</v>
      </c>
      <c r="AT125" s="125">
        <f>ROUND(SUM(AV125:AW125),2)</f>
        <v>0</v>
      </c>
      <c r="AU125" s="126">
        <f>'2019-138-32 - Klempířské kce'!P118</f>
        <v>0</v>
      </c>
      <c r="AV125" s="125">
        <f>'2019-138-32 - Klempířské kce'!J33</f>
        <v>0</v>
      </c>
      <c r="AW125" s="125">
        <f>'2019-138-32 - Klempířské kce'!J34</f>
        <v>0</v>
      </c>
      <c r="AX125" s="125">
        <f>'2019-138-32 - Klempířské kce'!J35</f>
        <v>0</v>
      </c>
      <c r="AY125" s="125">
        <f>'2019-138-32 - Klempířské kce'!J36</f>
        <v>0</v>
      </c>
      <c r="AZ125" s="125">
        <f>'2019-138-32 - Klempířské kce'!F33</f>
        <v>0</v>
      </c>
      <c r="BA125" s="125">
        <f>'2019-138-32 - Klempířské kce'!F34</f>
        <v>0</v>
      </c>
      <c r="BB125" s="125">
        <f>'2019-138-32 - Klempířské kce'!F35</f>
        <v>0</v>
      </c>
      <c r="BC125" s="125">
        <f>'2019-138-32 - Klempířské kce'!F36</f>
        <v>0</v>
      </c>
      <c r="BD125" s="127">
        <f>'2019-138-32 - Klempířské kce'!F37</f>
        <v>0</v>
      </c>
      <c r="BE125" s="7"/>
      <c r="BT125" s="128" t="s">
        <v>80</v>
      </c>
      <c r="BV125" s="128" t="s">
        <v>14</v>
      </c>
      <c r="BW125" s="128" t="s">
        <v>146</v>
      </c>
      <c r="BX125" s="128" t="s">
        <v>5</v>
      </c>
      <c r="CL125" s="128" t="s">
        <v>1</v>
      </c>
      <c r="CM125" s="128" t="s">
        <v>82</v>
      </c>
    </row>
    <row r="126" spans="1:91" s="7" customFormat="1" ht="24.75" customHeight="1">
      <c r="A126" s="116" t="s">
        <v>76</v>
      </c>
      <c r="B126" s="117"/>
      <c r="C126" s="118"/>
      <c r="D126" s="119" t="s">
        <v>147</v>
      </c>
      <c r="E126" s="119"/>
      <c r="F126" s="119"/>
      <c r="G126" s="119"/>
      <c r="H126" s="119"/>
      <c r="I126" s="120"/>
      <c r="J126" s="119" t="s">
        <v>148</v>
      </c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21">
        <f>'2019-138-33 - Zámečnické kce'!J30</f>
        <v>0</v>
      </c>
      <c r="AH126" s="120"/>
      <c r="AI126" s="120"/>
      <c r="AJ126" s="120"/>
      <c r="AK126" s="120"/>
      <c r="AL126" s="120"/>
      <c r="AM126" s="120"/>
      <c r="AN126" s="121">
        <f>SUM(AG126,AT126)</f>
        <v>0</v>
      </c>
      <c r="AO126" s="120"/>
      <c r="AP126" s="120"/>
      <c r="AQ126" s="122" t="s">
        <v>79</v>
      </c>
      <c r="AR126" s="123"/>
      <c r="AS126" s="124">
        <v>0</v>
      </c>
      <c r="AT126" s="125">
        <f>ROUND(SUM(AV126:AW126),2)</f>
        <v>0</v>
      </c>
      <c r="AU126" s="126">
        <f>'2019-138-33 - Zámečnické kce'!P123</f>
        <v>0</v>
      </c>
      <c r="AV126" s="125">
        <f>'2019-138-33 - Zámečnické kce'!J33</f>
        <v>0</v>
      </c>
      <c r="AW126" s="125">
        <f>'2019-138-33 - Zámečnické kce'!J34</f>
        <v>0</v>
      </c>
      <c r="AX126" s="125">
        <f>'2019-138-33 - Zámečnické kce'!J35</f>
        <v>0</v>
      </c>
      <c r="AY126" s="125">
        <f>'2019-138-33 - Zámečnické kce'!J36</f>
        <v>0</v>
      </c>
      <c r="AZ126" s="125">
        <f>'2019-138-33 - Zámečnické kce'!F33</f>
        <v>0</v>
      </c>
      <c r="BA126" s="125">
        <f>'2019-138-33 - Zámečnické kce'!F34</f>
        <v>0</v>
      </c>
      <c r="BB126" s="125">
        <f>'2019-138-33 - Zámečnické kce'!F35</f>
        <v>0</v>
      </c>
      <c r="BC126" s="125">
        <f>'2019-138-33 - Zámečnické kce'!F36</f>
        <v>0</v>
      </c>
      <c r="BD126" s="127">
        <f>'2019-138-33 - Zámečnické kce'!F37</f>
        <v>0</v>
      </c>
      <c r="BE126" s="7"/>
      <c r="BT126" s="128" t="s">
        <v>80</v>
      </c>
      <c r="BV126" s="128" t="s">
        <v>14</v>
      </c>
      <c r="BW126" s="128" t="s">
        <v>149</v>
      </c>
      <c r="BX126" s="128" t="s">
        <v>5</v>
      </c>
      <c r="CL126" s="128" t="s">
        <v>1</v>
      </c>
      <c r="CM126" s="128" t="s">
        <v>82</v>
      </c>
    </row>
    <row r="127" spans="1:91" s="7" customFormat="1" ht="24.75" customHeight="1">
      <c r="A127" s="116" t="s">
        <v>76</v>
      </c>
      <c r="B127" s="117"/>
      <c r="C127" s="118"/>
      <c r="D127" s="119" t="s">
        <v>150</v>
      </c>
      <c r="E127" s="119"/>
      <c r="F127" s="119"/>
      <c r="G127" s="119"/>
      <c r="H127" s="119"/>
      <c r="I127" s="120"/>
      <c r="J127" s="119" t="s">
        <v>151</v>
      </c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21">
        <f>'2019-138-34 - Otvorové vý...'!J30</f>
        <v>0</v>
      </c>
      <c r="AH127" s="120"/>
      <c r="AI127" s="120"/>
      <c r="AJ127" s="120"/>
      <c r="AK127" s="120"/>
      <c r="AL127" s="120"/>
      <c r="AM127" s="120"/>
      <c r="AN127" s="121">
        <f>SUM(AG127,AT127)</f>
        <v>0</v>
      </c>
      <c r="AO127" s="120"/>
      <c r="AP127" s="120"/>
      <c r="AQ127" s="122" t="s">
        <v>79</v>
      </c>
      <c r="AR127" s="123"/>
      <c r="AS127" s="124">
        <v>0</v>
      </c>
      <c r="AT127" s="125">
        <f>ROUND(SUM(AV127:AW127),2)</f>
        <v>0</v>
      </c>
      <c r="AU127" s="126">
        <f>'2019-138-34 - Otvorové vý...'!P125</f>
        <v>0</v>
      </c>
      <c r="AV127" s="125">
        <f>'2019-138-34 - Otvorové vý...'!J33</f>
        <v>0</v>
      </c>
      <c r="AW127" s="125">
        <f>'2019-138-34 - Otvorové vý...'!J34</f>
        <v>0</v>
      </c>
      <c r="AX127" s="125">
        <f>'2019-138-34 - Otvorové vý...'!J35</f>
        <v>0</v>
      </c>
      <c r="AY127" s="125">
        <f>'2019-138-34 - Otvorové vý...'!J36</f>
        <v>0</v>
      </c>
      <c r="AZ127" s="125">
        <f>'2019-138-34 - Otvorové vý...'!F33</f>
        <v>0</v>
      </c>
      <c r="BA127" s="125">
        <f>'2019-138-34 - Otvorové vý...'!F34</f>
        <v>0</v>
      </c>
      <c r="BB127" s="125">
        <f>'2019-138-34 - Otvorové vý...'!F35</f>
        <v>0</v>
      </c>
      <c r="BC127" s="125">
        <f>'2019-138-34 - Otvorové vý...'!F36</f>
        <v>0</v>
      </c>
      <c r="BD127" s="127">
        <f>'2019-138-34 - Otvorové vý...'!F37</f>
        <v>0</v>
      </c>
      <c r="BE127" s="7"/>
      <c r="BT127" s="128" t="s">
        <v>80</v>
      </c>
      <c r="BV127" s="128" t="s">
        <v>14</v>
      </c>
      <c r="BW127" s="128" t="s">
        <v>152</v>
      </c>
      <c r="BX127" s="128" t="s">
        <v>5</v>
      </c>
      <c r="CL127" s="128" t="s">
        <v>1</v>
      </c>
      <c r="CM127" s="128" t="s">
        <v>82</v>
      </c>
    </row>
    <row r="128" spans="1:91" s="7" customFormat="1" ht="24.75" customHeight="1">
      <c r="A128" s="116" t="s">
        <v>76</v>
      </c>
      <c r="B128" s="117"/>
      <c r="C128" s="118"/>
      <c r="D128" s="119" t="s">
        <v>153</v>
      </c>
      <c r="E128" s="119"/>
      <c r="F128" s="119"/>
      <c r="G128" s="119"/>
      <c r="H128" s="119"/>
      <c r="I128" s="120"/>
      <c r="J128" s="119" t="s">
        <v>151</v>
      </c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21">
        <f>'2019-138-35 - Otvorové vý...'!J30</f>
        <v>0</v>
      </c>
      <c r="AH128" s="120"/>
      <c r="AI128" s="120"/>
      <c r="AJ128" s="120"/>
      <c r="AK128" s="120"/>
      <c r="AL128" s="120"/>
      <c r="AM128" s="120"/>
      <c r="AN128" s="121">
        <f>SUM(AG128,AT128)</f>
        <v>0</v>
      </c>
      <c r="AO128" s="120"/>
      <c r="AP128" s="120"/>
      <c r="AQ128" s="122" t="s">
        <v>79</v>
      </c>
      <c r="AR128" s="123"/>
      <c r="AS128" s="124">
        <v>0</v>
      </c>
      <c r="AT128" s="125">
        <f>ROUND(SUM(AV128:AW128),2)</f>
        <v>0</v>
      </c>
      <c r="AU128" s="126">
        <f>'2019-138-35 - Otvorové vý...'!P135</f>
        <v>0</v>
      </c>
      <c r="AV128" s="125">
        <f>'2019-138-35 - Otvorové vý...'!J33</f>
        <v>0</v>
      </c>
      <c r="AW128" s="125">
        <f>'2019-138-35 - Otvorové vý...'!J34</f>
        <v>0</v>
      </c>
      <c r="AX128" s="125">
        <f>'2019-138-35 - Otvorové vý...'!J35</f>
        <v>0</v>
      </c>
      <c r="AY128" s="125">
        <f>'2019-138-35 - Otvorové vý...'!J36</f>
        <v>0</v>
      </c>
      <c r="AZ128" s="125">
        <f>'2019-138-35 - Otvorové vý...'!F33</f>
        <v>0</v>
      </c>
      <c r="BA128" s="125">
        <f>'2019-138-35 - Otvorové vý...'!F34</f>
        <v>0</v>
      </c>
      <c r="BB128" s="125">
        <f>'2019-138-35 - Otvorové vý...'!F35</f>
        <v>0</v>
      </c>
      <c r="BC128" s="125">
        <f>'2019-138-35 - Otvorové vý...'!F36</f>
        <v>0</v>
      </c>
      <c r="BD128" s="127">
        <f>'2019-138-35 - Otvorové vý...'!F37</f>
        <v>0</v>
      </c>
      <c r="BE128" s="7"/>
      <c r="BT128" s="128" t="s">
        <v>80</v>
      </c>
      <c r="BV128" s="128" t="s">
        <v>14</v>
      </c>
      <c r="BW128" s="128" t="s">
        <v>154</v>
      </c>
      <c r="BX128" s="128" t="s">
        <v>5</v>
      </c>
      <c r="CL128" s="128" t="s">
        <v>1</v>
      </c>
      <c r="CM128" s="128" t="s">
        <v>82</v>
      </c>
    </row>
    <row r="129" spans="1:91" s="7" customFormat="1" ht="24.75" customHeight="1">
      <c r="A129" s="116" t="s">
        <v>76</v>
      </c>
      <c r="B129" s="117"/>
      <c r="C129" s="118"/>
      <c r="D129" s="119" t="s">
        <v>155</v>
      </c>
      <c r="E129" s="119"/>
      <c r="F129" s="119"/>
      <c r="G129" s="119"/>
      <c r="H129" s="119"/>
      <c r="I129" s="120"/>
      <c r="J129" s="119" t="s">
        <v>156</v>
      </c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21">
        <f>'2019-138-36 - PBŘ'!J30</f>
        <v>0</v>
      </c>
      <c r="AH129" s="120"/>
      <c r="AI129" s="120"/>
      <c r="AJ129" s="120"/>
      <c r="AK129" s="120"/>
      <c r="AL129" s="120"/>
      <c r="AM129" s="120"/>
      <c r="AN129" s="121">
        <f>SUM(AG129,AT129)</f>
        <v>0</v>
      </c>
      <c r="AO129" s="120"/>
      <c r="AP129" s="120"/>
      <c r="AQ129" s="122" t="s">
        <v>79</v>
      </c>
      <c r="AR129" s="123"/>
      <c r="AS129" s="124">
        <v>0</v>
      </c>
      <c r="AT129" s="125">
        <f>ROUND(SUM(AV129:AW129),2)</f>
        <v>0</v>
      </c>
      <c r="AU129" s="126">
        <f>'2019-138-36 - PBŘ'!P119</f>
        <v>0</v>
      </c>
      <c r="AV129" s="125">
        <f>'2019-138-36 - PBŘ'!J33</f>
        <v>0</v>
      </c>
      <c r="AW129" s="125">
        <f>'2019-138-36 - PBŘ'!J34</f>
        <v>0</v>
      </c>
      <c r="AX129" s="125">
        <f>'2019-138-36 - PBŘ'!J35</f>
        <v>0</v>
      </c>
      <c r="AY129" s="125">
        <f>'2019-138-36 - PBŘ'!J36</f>
        <v>0</v>
      </c>
      <c r="AZ129" s="125">
        <f>'2019-138-36 - PBŘ'!F33</f>
        <v>0</v>
      </c>
      <c r="BA129" s="125">
        <f>'2019-138-36 - PBŘ'!F34</f>
        <v>0</v>
      </c>
      <c r="BB129" s="125">
        <f>'2019-138-36 - PBŘ'!F35</f>
        <v>0</v>
      </c>
      <c r="BC129" s="125">
        <f>'2019-138-36 - PBŘ'!F36</f>
        <v>0</v>
      </c>
      <c r="BD129" s="127">
        <f>'2019-138-36 - PBŘ'!F37</f>
        <v>0</v>
      </c>
      <c r="BE129" s="7"/>
      <c r="BT129" s="128" t="s">
        <v>80</v>
      </c>
      <c r="BV129" s="128" t="s">
        <v>14</v>
      </c>
      <c r="BW129" s="128" t="s">
        <v>157</v>
      </c>
      <c r="BX129" s="128" t="s">
        <v>5</v>
      </c>
      <c r="CL129" s="128" t="s">
        <v>1</v>
      </c>
      <c r="CM129" s="128" t="s">
        <v>82</v>
      </c>
    </row>
    <row r="130" spans="1:91" s="7" customFormat="1" ht="24.75" customHeight="1">
      <c r="A130" s="116" t="s">
        <v>76</v>
      </c>
      <c r="B130" s="117"/>
      <c r="C130" s="118"/>
      <c r="D130" s="119" t="s">
        <v>158</v>
      </c>
      <c r="E130" s="119"/>
      <c r="F130" s="119"/>
      <c r="G130" s="119"/>
      <c r="H130" s="119"/>
      <c r="I130" s="120"/>
      <c r="J130" s="119" t="s">
        <v>159</v>
      </c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21">
        <f>'2019-138-37 - Lešení, sít...'!J30</f>
        <v>0</v>
      </c>
      <c r="AH130" s="120"/>
      <c r="AI130" s="120"/>
      <c r="AJ130" s="120"/>
      <c r="AK130" s="120"/>
      <c r="AL130" s="120"/>
      <c r="AM130" s="120"/>
      <c r="AN130" s="121">
        <f>SUM(AG130,AT130)</f>
        <v>0</v>
      </c>
      <c r="AO130" s="120"/>
      <c r="AP130" s="120"/>
      <c r="AQ130" s="122" t="s">
        <v>79</v>
      </c>
      <c r="AR130" s="123"/>
      <c r="AS130" s="124">
        <v>0</v>
      </c>
      <c r="AT130" s="125">
        <f>ROUND(SUM(AV130:AW130),2)</f>
        <v>0</v>
      </c>
      <c r="AU130" s="126">
        <f>'2019-138-37 - Lešení, sít...'!P119</f>
        <v>0</v>
      </c>
      <c r="AV130" s="125">
        <f>'2019-138-37 - Lešení, sít...'!J33</f>
        <v>0</v>
      </c>
      <c r="AW130" s="125">
        <f>'2019-138-37 - Lešení, sít...'!J34</f>
        <v>0</v>
      </c>
      <c r="AX130" s="125">
        <f>'2019-138-37 - Lešení, sít...'!J35</f>
        <v>0</v>
      </c>
      <c r="AY130" s="125">
        <f>'2019-138-37 - Lešení, sít...'!J36</f>
        <v>0</v>
      </c>
      <c r="AZ130" s="125">
        <f>'2019-138-37 - Lešení, sít...'!F33</f>
        <v>0</v>
      </c>
      <c r="BA130" s="125">
        <f>'2019-138-37 - Lešení, sít...'!F34</f>
        <v>0</v>
      </c>
      <c r="BB130" s="125">
        <f>'2019-138-37 - Lešení, sít...'!F35</f>
        <v>0</v>
      </c>
      <c r="BC130" s="125">
        <f>'2019-138-37 - Lešení, sít...'!F36</f>
        <v>0</v>
      </c>
      <c r="BD130" s="127">
        <f>'2019-138-37 - Lešení, sít...'!F37</f>
        <v>0</v>
      </c>
      <c r="BE130" s="7"/>
      <c r="BT130" s="128" t="s">
        <v>80</v>
      </c>
      <c r="BV130" s="128" t="s">
        <v>14</v>
      </c>
      <c r="BW130" s="128" t="s">
        <v>160</v>
      </c>
      <c r="BX130" s="128" t="s">
        <v>5</v>
      </c>
      <c r="CL130" s="128" t="s">
        <v>1</v>
      </c>
      <c r="CM130" s="128" t="s">
        <v>82</v>
      </c>
    </row>
    <row r="131" spans="1:91" s="7" customFormat="1" ht="24.75" customHeight="1">
      <c r="A131" s="116" t="s">
        <v>76</v>
      </c>
      <c r="B131" s="117"/>
      <c r="C131" s="118"/>
      <c r="D131" s="119" t="s">
        <v>161</v>
      </c>
      <c r="E131" s="119"/>
      <c r="F131" s="119"/>
      <c r="G131" s="119"/>
      <c r="H131" s="119"/>
      <c r="I131" s="120"/>
      <c r="J131" s="119" t="s">
        <v>162</v>
      </c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21">
        <f>'2019-138-38 - ZTI- voda, ...'!J30</f>
        <v>0</v>
      </c>
      <c r="AH131" s="120"/>
      <c r="AI131" s="120"/>
      <c r="AJ131" s="120"/>
      <c r="AK131" s="120"/>
      <c r="AL131" s="120"/>
      <c r="AM131" s="120"/>
      <c r="AN131" s="121">
        <f>SUM(AG131,AT131)</f>
        <v>0</v>
      </c>
      <c r="AO131" s="120"/>
      <c r="AP131" s="120"/>
      <c r="AQ131" s="122" t="s">
        <v>79</v>
      </c>
      <c r="AR131" s="123"/>
      <c r="AS131" s="124">
        <v>0</v>
      </c>
      <c r="AT131" s="125">
        <f>ROUND(SUM(AV131:AW131),2)</f>
        <v>0</v>
      </c>
      <c r="AU131" s="126">
        <f>'2019-138-38 - ZTI- voda, ...'!P127</f>
        <v>0</v>
      </c>
      <c r="AV131" s="125">
        <f>'2019-138-38 - ZTI- voda, ...'!J33</f>
        <v>0</v>
      </c>
      <c r="AW131" s="125">
        <f>'2019-138-38 - ZTI- voda, ...'!J34</f>
        <v>0</v>
      </c>
      <c r="AX131" s="125">
        <f>'2019-138-38 - ZTI- voda, ...'!J35</f>
        <v>0</v>
      </c>
      <c r="AY131" s="125">
        <f>'2019-138-38 - ZTI- voda, ...'!J36</f>
        <v>0</v>
      </c>
      <c r="AZ131" s="125">
        <f>'2019-138-38 - ZTI- voda, ...'!F33</f>
        <v>0</v>
      </c>
      <c r="BA131" s="125">
        <f>'2019-138-38 - ZTI- voda, ...'!F34</f>
        <v>0</v>
      </c>
      <c r="BB131" s="125">
        <f>'2019-138-38 - ZTI- voda, ...'!F35</f>
        <v>0</v>
      </c>
      <c r="BC131" s="125">
        <f>'2019-138-38 - ZTI- voda, ...'!F36</f>
        <v>0</v>
      </c>
      <c r="BD131" s="127">
        <f>'2019-138-38 - ZTI- voda, ...'!F37</f>
        <v>0</v>
      </c>
      <c r="BE131" s="7"/>
      <c r="BT131" s="128" t="s">
        <v>80</v>
      </c>
      <c r="BV131" s="128" t="s">
        <v>14</v>
      </c>
      <c r="BW131" s="128" t="s">
        <v>163</v>
      </c>
      <c r="BX131" s="128" t="s">
        <v>5</v>
      </c>
      <c r="CL131" s="128" t="s">
        <v>1</v>
      </c>
      <c r="CM131" s="128" t="s">
        <v>82</v>
      </c>
    </row>
    <row r="132" spans="1:91" s="7" customFormat="1" ht="24.75" customHeight="1">
      <c r="A132" s="116" t="s">
        <v>76</v>
      </c>
      <c r="B132" s="117"/>
      <c r="C132" s="118"/>
      <c r="D132" s="119" t="s">
        <v>164</v>
      </c>
      <c r="E132" s="119"/>
      <c r="F132" s="119"/>
      <c r="G132" s="119"/>
      <c r="H132" s="119"/>
      <c r="I132" s="120"/>
      <c r="J132" s="119" t="s">
        <v>165</v>
      </c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21">
        <f>'2019-138-39 - Silnoproudá...'!J30</f>
        <v>0</v>
      </c>
      <c r="AH132" s="120"/>
      <c r="AI132" s="120"/>
      <c r="AJ132" s="120"/>
      <c r="AK132" s="120"/>
      <c r="AL132" s="120"/>
      <c r="AM132" s="120"/>
      <c r="AN132" s="121">
        <f>SUM(AG132,AT132)</f>
        <v>0</v>
      </c>
      <c r="AO132" s="120"/>
      <c r="AP132" s="120"/>
      <c r="AQ132" s="122" t="s">
        <v>79</v>
      </c>
      <c r="AR132" s="123"/>
      <c r="AS132" s="124">
        <v>0</v>
      </c>
      <c r="AT132" s="125">
        <f>ROUND(SUM(AV132:AW132),2)</f>
        <v>0</v>
      </c>
      <c r="AU132" s="126">
        <f>'2019-138-39 - Silnoproudá...'!P122</f>
        <v>0</v>
      </c>
      <c r="AV132" s="125">
        <f>'2019-138-39 - Silnoproudá...'!J33</f>
        <v>0</v>
      </c>
      <c r="AW132" s="125">
        <f>'2019-138-39 - Silnoproudá...'!J34</f>
        <v>0</v>
      </c>
      <c r="AX132" s="125">
        <f>'2019-138-39 - Silnoproudá...'!J35</f>
        <v>0</v>
      </c>
      <c r="AY132" s="125">
        <f>'2019-138-39 - Silnoproudá...'!J36</f>
        <v>0</v>
      </c>
      <c r="AZ132" s="125">
        <f>'2019-138-39 - Silnoproudá...'!F33</f>
        <v>0</v>
      </c>
      <c r="BA132" s="125">
        <f>'2019-138-39 - Silnoproudá...'!F34</f>
        <v>0</v>
      </c>
      <c r="BB132" s="125">
        <f>'2019-138-39 - Silnoproudá...'!F35</f>
        <v>0</v>
      </c>
      <c r="BC132" s="125">
        <f>'2019-138-39 - Silnoproudá...'!F36</f>
        <v>0</v>
      </c>
      <c r="BD132" s="127">
        <f>'2019-138-39 - Silnoproudá...'!F37</f>
        <v>0</v>
      </c>
      <c r="BE132" s="7"/>
      <c r="BT132" s="128" t="s">
        <v>80</v>
      </c>
      <c r="BV132" s="128" t="s">
        <v>14</v>
      </c>
      <c r="BW132" s="128" t="s">
        <v>166</v>
      </c>
      <c r="BX132" s="128" t="s">
        <v>5</v>
      </c>
      <c r="CL132" s="128" t="s">
        <v>1</v>
      </c>
      <c r="CM132" s="128" t="s">
        <v>82</v>
      </c>
    </row>
    <row r="133" spans="1:91" s="7" customFormat="1" ht="24.75" customHeight="1">
      <c r="A133" s="116" t="s">
        <v>76</v>
      </c>
      <c r="B133" s="117"/>
      <c r="C133" s="118"/>
      <c r="D133" s="119" t="s">
        <v>167</v>
      </c>
      <c r="E133" s="119"/>
      <c r="F133" s="119"/>
      <c r="G133" s="119"/>
      <c r="H133" s="119"/>
      <c r="I133" s="120"/>
      <c r="J133" s="119" t="s">
        <v>168</v>
      </c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21">
        <f>'2019-138-40 - Slaboproudá...'!J30</f>
        <v>0</v>
      </c>
      <c r="AH133" s="120"/>
      <c r="AI133" s="120"/>
      <c r="AJ133" s="120"/>
      <c r="AK133" s="120"/>
      <c r="AL133" s="120"/>
      <c r="AM133" s="120"/>
      <c r="AN133" s="121">
        <f>SUM(AG133,AT133)</f>
        <v>0</v>
      </c>
      <c r="AO133" s="120"/>
      <c r="AP133" s="120"/>
      <c r="AQ133" s="122" t="s">
        <v>79</v>
      </c>
      <c r="AR133" s="123"/>
      <c r="AS133" s="124">
        <v>0</v>
      </c>
      <c r="AT133" s="125">
        <f>ROUND(SUM(AV133:AW133),2)</f>
        <v>0</v>
      </c>
      <c r="AU133" s="126">
        <f>'2019-138-40 - Slaboproudá...'!P122</f>
        <v>0</v>
      </c>
      <c r="AV133" s="125">
        <f>'2019-138-40 - Slaboproudá...'!J33</f>
        <v>0</v>
      </c>
      <c r="AW133" s="125">
        <f>'2019-138-40 - Slaboproudá...'!J34</f>
        <v>0</v>
      </c>
      <c r="AX133" s="125">
        <f>'2019-138-40 - Slaboproudá...'!J35</f>
        <v>0</v>
      </c>
      <c r="AY133" s="125">
        <f>'2019-138-40 - Slaboproudá...'!J36</f>
        <v>0</v>
      </c>
      <c r="AZ133" s="125">
        <f>'2019-138-40 - Slaboproudá...'!F33</f>
        <v>0</v>
      </c>
      <c r="BA133" s="125">
        <f>'2019-138-40 - Slaboproudá...'!F34</f>
        <v>0</v>
      </c>
      <c r="BB133" s="125">
        <f>'2019-138-40 - Slaboproudá...'!F35</f>
        <v>0</v>
      </c>
      <c r="BC133" s="125">
        <f>'2019-138-40 - Slaboproudá...'!F36</f>
        <v>0</v>
      </c>
      <c r="BD133" s="127">
        <f>'2019-138-40 - Slaboproudá...'!F37</f>
        <v>0</v>
      </c>
      <c r="BE133" s="7"/>
      <c r="BT133" s="128" t="s">
        <v>80</v>
      </c>
      <c r="BV133" s="128" t="s">
        <v>14</v>
      </c>
      <c r="BW133" s="128" t="s">
        <v>169</v>
      </c>
      <c r="BX133" s="128" t="s">
        <v>5</v>
      </c>
      <c r="CL133" s="128" t="s">
        <v>1</v>
      </c>
      <c r="CM133" s="128" t="s">
        <v>82</v>
      </c>
    </row>
    <row r="134" spans="1:91" s="7" customFormat="1" ht="24.75" customHeight="1">
      <c r="A134" s="116" t="s">
        <v>76</v>
      </c>
      <c r="B134" s="117"/>
      <c r="C134" s="118"/>
      <c r="D134" s="119" t="s">
        <v>170</v>
      </c>
      <c r="E134" s="119"/>
      <c r="F134" s="119"/>
      <c r="G134" s="119"/>
      <c r="H134" s="119"/>
      <c r="I134" s="120"/>
      <c r="J134" s="119" t="s">
        <v>171</v>
      </c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21">
        <f>'2019-138-41 - Bleskosvod ...'!J30</f>
        <v>0</v>
      </c>
      <c r="AH134" s="120"/>
      <c r="AI134" s="120"/>
      <c r="AJ134" s="120"/>
      <c r="AK134" s="120"/>
      <c r="AL134" s="120"/>
      <c r="AM134" s="120"/>
      <c r="AN134" s="121">
        <f>SUM(AG134,AT134)</f>
        <v>0</v>
      </c>
      <c r="AO134" s="120"/>
      <c r="AP134" s="120"/>
      <c r="AQ134" s="122" t="s">
        <v>79</v>
      </c>
      <c r="AR134" s="123"/>
      <c r="AS134" s="124">
        <v>0</v>
      </c>
      <c r="AT134" s="125">
        <f>ROUND(SUM(AV134:AW134),2)</f>
        <v>0</v>
      </c>
      <c r="AU134" s="126">
        <f>'2019-138-41 - Bleskosvod ...'!P118</f>
        <v>0</v>
      </c>
      <c r="AV134" s="125">
        <f>'2019-138-41 - Bleskosvod ...'!J33</f>
        <v>0</v>
      </c>
      <c r="AW134" s="125">
        <f>'2019-138-41 - Bleskosvod ...'!J34</f>
        <v>0</v>
      </c>
      <c r="AX134" s="125">
        <f>'2019-138-41 - Bleskosvod ...'!J35</f>
        <v>0</v>
      </c>
      <c r="AY134" s="125">
        <f>'2019-138-41 - Bleskosvod ...'!J36</f>
        <v>0</v>
      </c>
      <c r="AZ134" s="125">
        <f>'2019-138-41 - Bleskosvod ...'!F33</f>
        <v>0</v>
      </c>
      <c r="BA134" s="125">
        <f>'2019-138-41 - Bleskosvod ...'!F34</f>
        <v>0</v>
      </c>
      <c r="BB134" s="125">
        <f>'2019-138-41 - Bleskosvod ...'!F35</f>
        <v>0</v>
      </c>
      <c r="BC134" s="125">
        <f>'2019-138-41 - Bleskosvod ...'!F36</f>
        <v>0</v>
      </c>
      <c r="BD134" s="127">
        <f>'2019-138-41 - Bleskosvod ...'!F37</f>
        <v>0</v>
      </c>
      <c r="BE134" s="7"/>
      <c r="BT134" s="128" t="s">
        <v>80</v>
      </c>
      <c r="BV134" s="128" t="s">
        <v>14</v>
      </c>
      <c r="BW134" s="128" t="s">
        <v>172</v>
      </c>
      <c r="BX134" s="128" t="s">
        <v>5</v>
      </c>
      <c r="CL134" s="128" t="s">
        <v>1</v>
      </c>
      <c r="CM134" s="128" t="s">
        <v>82</v>
      </c>
    </row>
    <row r="135" spans="1:91" s="7" customFormat="1" ht="24.75" customHeight="1">
      <c r="A135" s="116" t="s">
        <v>76</v>
      </c>
      <c r="B135" s="117"/>
      <c r="C135" s="118"/>
      <c r="D135" s="119" t="s">
        <v>173</v>
      </c>
      <c r="E135" s="119"/>
      <c r="F135" s="119"/>
      <c r="G135" s="119"/>
      <c r="H135" s="119"/>
      <c r="I135" s="120"/>
      <c r="J135" s="119" t="s">
        <v>174</v>
      </c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21">
        <f>'2019-138-42 - Vytápění'!J30</f>
        <v>0</v>
      </c>
      <c r="AH135" s="120"/>
      <c r="AI135" s="120"/>
      <c r="AJ135" s="120"/>
      <c r="AK135" s="120"/>
      <c r="AL135" s="120"/>
      <c r="AM135" s="120"/>
      <c r="AN135" s="121">
        <f>SUM(AG135,AT135)</f>
        <v>0</v>
      </c>
      <c r="AO135" s="120"/>
      <c r="AP135" s="120"/>
      <c r="AQ135" s="122" t="s">
        <v>79</v>
      </c>
      <c r="AR135" s="123"/>
      <c r="AS135" s="124">
        <v>0</v>
      </c>
      <c r="AT135" s="125">
        <f>ROUND(SUM(AV135:AW135),2)</f>
        <v>0</v>
      </c>
      <c r="AU135" s="126">
        <f>'2019-138-42 - Vytápění'!P125</f>
        <v>0</v>
      </c>
      <c r="AV135" s="125">
        <f>'2019-138-42 - Vytápění'!J33</f>
        <v>0</v>
      </c>
      <c r="AW135" s="125">
        <f>'2019-138-42 - Vytápění'!J34</f>
        <v>0</v>
      </c>
      <c r="AX135" s="125">
        <f>'2019-138-42 - Vytápění'!J35</f>
        <v>0</v>
      </c>
      <c r="AY135" s="125">
        <f>'2019-138-42 - Vytápění'!J36</f>
        <v>0</v>
      </c>
      <c r="AZ135" s="125">
        <f>'2019-138-42 - Vytápění'!F33</f>
        <v>0</v>
      </c>
      <c r="BA135" s="125">
        <f>'2019-138-42 - Vytápění'!F34</f>
        <v>0</v>
      </c>
      <c r="BB135" s="125">
        <f>'2019-138-42 - Vytápění'!F35</f>
        <v>0</v>
      </c>
      <c r="BC135" s="125">
        <f>'2019-138-42 - Vytápění'!F36</f>
        <v>0</v>
      </c>
      <c r="BD135" s="127">
        <f>'2019-138-42 - Vytápění'!F37</f>
        <v>0</v>
      </c>
      <c r="BE135" s="7"/>
      <c r="BT135" s="128" t="s">
        <v>80</v>
      </c>
      <c r="BV135" s="128" t="s">
        <v>14</v>
      </c>
      <c r="BW135" s="128" t="s">
        <v>175</v>
      </c>
      <c r="BX135" s="128" t="s">
        <v>5</v>
      </c>
      <c r="CL135" s="128" t="s">
        <v>1</v>
      </c>
      <c r="CM135" s="128" t="s">
        <v>82</v>
      </c>
    </row>
    <row r="136" spans="1:91" s="7" customFormat="1" ht="24.75" customHeight="1">
      <c r="A136" s="116" t="s">
        <v>76</v>
      </c>
      <c r="B136" s="117"/>
      <c r="C136" s="118"/>
      <c r="D136" s="119" t="s">
        <v>176</v>
      </c>
      <c r="E136" s="119"/>
      <c r="F136" s="119"/>
      <c r="G136" s="119"/>
      <c r="H136" s="119"/>
      <c r="I136" s="120"/>
      <c r="J136" s="119" t="s">
        <v>177</v>
      </c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21">
        <f>'2019-138-43 - Vzduchotech...'!J30</f>
        <v>0</v>
      </c>
      <c r="AH136" s="120"/>
      <c r="AI136" s="120"/>
      <c r="AJ136" s="120"/>
      <c r="AK136" s="120"/>
      <c r="AL136" s="120"/>
      <c r="AM136" s="120"/>
      <c r="AN136" s="121">
        <f>SUM(AG136,AT136)</f>
        <v>0</v>
      </c>
      <c r="AO136" s="120"/>
      <c r="AP136" s="120"/>
      <c r="AQ136" s="122" t="s">
        <v>79</v>
      </c>
      <c r="AR136" s="123"/>
      <c r="AS136" s="124">
        <v>0</v>
      </c>
      <c r="AT136" s="125">
        <f>ROUND(SUM(AV136:AW136),2)</f>
        <v>0</v>
      </c>
      <c r="AU136" s="126">
        <f>'2019-138-43 - Vzduchotech...'!P118</f>
        <v>0</v>
      </c>
      <c r="AV136" s="125">
        <f>'2019-138-43 - Vzduchotech...'!J33</f>
        <v>0</v>
      </c>
      <c r="AW136" s="125">
        <f>'2019-138-43 - Vzduchotech...'!J34</f>
        <v>0</v>
      </c>
      <c r="AX136" s="125">
        <f>'2019-138-43 - Vzduchotech...'!J35</f>
        <v>0</v>
      </c>
      <c r="AY136" s="125">
        <f>'2019-138-43 - Vzduchotech...'!J36</f>
        <v>0</v>
      </c>
      <c r="AZ136" s="125">
        <f>'2019-138-43 - Vzduchotech...'!F33</f>
        <v>0</v>
      </c>
      <c r="BA136" s="125">
        <f>'2019-138-43 - Vzduchotech...'!F34</f>
        <v>0</v>
      </c>
      <c r="BB136" s="125">
        <f>'2019-138-43 - Vzduchotech...'!F35</f>
        <v>0</v>
      </c>
      <c r="BC136" s="125">
        <f>'2019-138-43 - Vzduchotech...'!F36</f>
        <v>0</v>
      </c>
      <c r="BD136" s="127">
        <f>'2019-138-43 - Vzduchotech...'!F37</f>
        <v>0</v>
      </c>
      <c r="BE136" s="7"/>
      <c r="BT136" s="128" t="s">
        <v>80</v>
      </c>
      <c r="BV136" s="128" t="s">
        <v>14</v>
      </c>
      <c r="BW136" s="128" t="s">
        <v>178</v>
      </c>
      <c r="BX136" s="128" t="s">
        <v>5</v>
      </c>
      <c r="CL136" s="128" t="s">
        <v>1</v>
      </c>
      <c r="CM136" s="128" t="s">
        <v>82</v>
      </c>
    </row>
    <row r="137" spans="1:91" s="7" customFormat="1" ht="24.75" customHeight="1">
      <c r="A137" s="116" t="s">
        <v>76</v>
      </c>
      <c r="B137" s="117"/>
      <c r="C137" s="118"/>
      <c r="D137" s="119" t="s">
        <v>179</v>
      </c>
      <c r="E137" s="119"/>
      <c r="F137" s="119"/>
      <c r="G137" s="119"/>
      <c r="H137" s="119"/>
      <c r="I137" s="120"/>
      <c r="J137" s="119" t="s">
        <v>180</v>
      </c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21">
        <f>'2019-138-44 - VRN- vedlej...'!J30</f>
        <v>0</v>
      </c>
      <c r="AH137" s="120"/>
      <c r="AI137" s="120"/>
      <c r="AJ137" s="120"/>
      <c r="AK137" s="120"/>
      <c r="AL137" s="120"/>
      <c r="AM137" s="120"/>
      <c r="AN137" s="121">
        <f>SUM(AG137,AT137)</f>
        <v>0</v>
      </c>
      <c r="AO137" s="120"/>
      <c r="AP137" s="120"/>
      <c r="AQ137" s="122" t="s">
        <v>79</v>
      </c>
      <c r="AR137" s="123"/>
      <c r="AS137" s="129">
        <v>0</v>
      </c>
      <c r="AT137" s="130">
        <f>ROUND(SUM(AV137:AW137),2)</f>
        <v>0</v>
      </c>
      <c r="AU137" s="131">
        <f>'2019-138-44 - VRN- vedlej...'!P123</f>
        <v>0</v>
      </c>
      <c r="AV137" s="130">
        <f>'2019-138-44 - VRN- vedlej...'!J33</f>
        <v>0</v>
      </c>
      <c r="AW137" s="130">
        <f>'2019-138-44 - VRN- vedlej...'!J34</f>
        <v>0</v>
      </c>
      <c r="AX137" s="130">
        <f>'2019-138-44 - VRN- vedlej...'!J35</f>
        <v>0</v>
      </c>
      <c r="AY137" s="130">
        <f>'2019-138-44 - VRN- vedlej...'!J36</f>
        <v>0</v>
      </c>
      <c r="AZ137" s="130">
        <f>'2019-138-44 - VRN- vedlej...'!F33</f>
        <v>0</v>
      </c>
      <c r="BA137" s="130">
        <f>'2019-138-44 - VRN- vedlej...'!F34</f>
        <v>0</v>
      </c>
      <c r="BB137" s="130">
        <f>'2019-138-44 - VRN- vedlej...'!F35</f>
        <v>0</v>
      </c>
      <c r="BC137" s="130">
        <f>'2019-138-44 - VRN- vedlej...'!F36</f>
        <v>0</v>
      </c>
      <c r="BD137" s="132">
        <f>'2019-138-44 - VRN- vedlej...'!F37</f>
        <v>0</v>
      </c>
      <c r="BE137" s="7"/>
      <c r="BT137" s="128" t="s">
        <v>80</v>
      </c>
      <c r="BV137" s="128" t="s">
        <v>14</v>
      </c>
      <c r="BW137" s="128" t="s">
        <v>181</v>
      </c>
      <c r="BX137" s="128" t="s">
        <v>5</v>
      </c>
      <c r="CL137" s="128" t="s">
        <v>1</v>
      </c>
      <c r="CM137" s="128" t="s">
        <v>82</v>
      </c>
    </row>
    <row r="138" spans="1:57" s="2" customFormat="1" ht="30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41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s="2" customFormat="1" ht="6.95" customHeight="1">
      <c r="A139" s="35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41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</sheetData>
  <sheetProtection password="CC35" sheet="1" objects="1" scenarios="1" formatColumns="0" formatRows="0"/>
  <mergeCells count="21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G108:AM108"/>
    <mergeCell ref="AN108:AP108"/>
    <mergeCell ref="AG109:AM109"/>
    <mergeCell ref="AN109:AP109"/>
    <mergeCell ref="AN110:AP110"/>
    <mergeCell ref="AG110:AM110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9:AM99"/>
    <mergeCell ref="AN99:AP99"/>
    <mergeCell ref="AN100:AP100"/>
    <mergeCell ref="AG100:AM100"/>
    <mergeCell ref="AG94:AM94"/>
    <mergeCell ref="AN94:AP94"/>
    <mergeCell ref="AN111:AP111"/>
    <mergeCell ref="AG111:AM111"/>
    <mergeCell ref="AN112:AP112"/>
    <mergeCell ref="AG112:AM112"/>
    <mergeCell ref="AN113:AP113"/>
    <mergeCell ref="AG113:AM113"/>
    <mergeCell ref="AN114:AP114"/>
    <mergeCell ref="AG114:AM114"/>
    <mergeCell ref="AN115:AP115"/>
    <mergeCell ref="AG115:AM115"/>
    <mergeCell ref="AN116:AP116"/>
    <mergeCell ref="AG116:AM116"/>
    <mergeCell ref="AG117:AM117"/>
    <mergeCell ref="AN117:AP117"/>
    <mergeCell ref="AN118:AP118"/>
    <mergeCell ref="AG118:AM118"/>
    <mergeCell ref="AG119:AM119"/>
    <mergeCell ref="AN119:AP119"/>
    <mergeCell ref="AG120:AM120"/>
    <mergeCell ref="AN120:AP120"/>
    <mergeCell ref="AN137:AP137"/>
    <mergeCell ref="AG137:AM137"/>
    <mergeCell ref="I92:AF92"/>
    <mergeCell ref="J101:AF101"/>
    <mergeCell ref="J112:AF112"/>
    <mergeCell ref="J113:AF113"/>
    <mergeCell ref="J115:AF115"/>
    <mergeCell ref="J114:AF114"/>
    <mergeCell ref="J116:AF116"/>
    <mergeCell ref="J95:AF95"/>
    <mergeCell ref="J117:AF117"/>
    <mergeCell ref="J96:AF96"/>
    <mergeCell ref="J97:AF97"/>
    <mergeCell ref="J110:AF110"/>
    <mergeCell ref="J102:AF102"/>
    <mergeCell ref="J109:AF109"/>
    <mergeCell ref="J98:AF98"/>
    <mergeCell ref="J108:AF108"/>
    <mergeCell ref="J99:AF99"/>
    <mergeCell ref="J107:AF107"/>
    <mergeCell ref="J106:AF106"/>
    <mergeCell ref="J118:AF118"/>
    <mergeCell ref="J105:AF105"/>
    <mergeCell ref="J100:AF100"/>
    <mergeCell ref="J104:AF104"/>
    <mergeCell ref="J103:AF103"/>
    <mergeCell ref="J111:AF111"/>
    <mergeCell ref="L85:AO85"/>
    <mergeCell ref="J119:AF119"/>
    <mergeCell ref="J120:AF120"/>
    <mergeCell ref="J121:AF121"/>
    <mergeCell ref="J122:AF122"/>
    <mergeCell ref="J123:AF123"/>
    <mergeCell ref="J124:AF124"/>
    <mergeCell ref="J125:AF125"/>
    <mergeCell ref="J126:AF126"/>
    <mergeCell ref="J127:AF127"/>
    <mergeCell ref="J128:AF128"/>
    <mergeCell ref="J129:AF129"/>
    <mergeCell ref="J130:AF130"/>
    <mergeCell ref="J131:AF131"/>
    <mergeCell ref="J132:AF132"/>
    <mergeCell ref="J133:AF133"/>
    <mergeCell ref="J134:AF134"/>
    <mergeCell ref="J135:AF135"/>
    <mergeCell ref="AM87:AN87"/>
    <mergeCell ref="AG121:AM121"/>
    <mergeCell ref="AN121:AP121"/>
    <mergeCell ref="AG122:AM122"/>
    <mergeCell ref="AN122:AP122"/>
    <mergeCell ref="AN123:AP123"/>
    <mergeCell ref="AG123:AM123"/>
    <mergeCell ref="AN124:AP124"/>
    <mergeCell ref="AG124:AM124"/>
    <mergeCell ref="AN125:AP125"/>
    <mergeCell ref="AG125:AM125"/>
    <mergeCell ref="AG126:AM126"/>
    <mergeCell ref="AN126:AP126"/>
    <mergeCell ref="AG127:AM127"/>
    <mergeCell ref="AN127:AP127"/>
    <mergeCell ref="AN128:AP128"/>
    <mergeCell ref="AG128:AM128"/>
    <mergeCell ref="AN129:AP129"/>
    <mergeCell ref="AG129:AM129"/>
    <mergeCell ref="AN130:AP130"/>
    <mergeCell ref="AG130:AM130"/>
    <mergeCell ref="AN131:AP131"/>
    <mergeCell ref="AG131:AM131"/>
    <mergeCell ref="AG132:AM132"/>
    <mergeCell ref="AN132:AP132"/>
    <mergeCell ref="AN133:AP133"/>
    <mergeCell ref="AG133:AM133"/>
    <mergeCell ref="AN134:AP134"/>
    <mergeCell ref="AG134:AM134"/>
    <mergeCell ref="AN135:AP135"/>
    <mergeCell ref="AG135:AM135"/>
    <mergeCell ref="AN136:AP136"/>
    <mergeCell ref="AG136:AM136"/>
    <mergeCell ref="J136:AF136"/>
    <mergeCell ref="J137:AF137"/>
    <mergeCell ref="C92:G92"/>
    <mergeCell ref="D106:H106"/>
    <mergeCell ref="D104:H104"/>
    <mergeCell ref="D105:H105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03:H103"/>
    <mergeCell ref="D102:H102"/>
    <mergeCell ref="D118:H118"/>
    <mergeCell ref="D101:H101"/>
    <mergeCell ref="D100:H100"/>
    <mergeCell ref="D98:H98"/>
    <mergeCell ref="D95:H95"/>
    <mergeCell ref="D97:H97"/>
    <mergeCell ref="D96:H96"/>
    <mergeCell ref="D99:H99"/>
    <mergeCell ref="D119:H119"/>
    <mergeCell ref="D120:H120"/>
    <mergeCell ref="D121:H121"/>
    <mergeCell ref="D122:H122"/>
    <mergeCell ref="D123:H123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</mergeCells>
  <hyperlinks>
    <hyperlink ref="A95" location="'2019-138-02 - Bourací prá...'!C2" display="/"/>
    <hyperlink ref="A96" location="'2019-138-03 - Bourací prá...'!C2" display="/"/>
    <hyperlink ref="A97" location="'2019-138-04 - Bourací prá...'!C2" display="/"/>
    <hyperlink ref="A98" location="'2019-138-05 - Bourací prá...'!C2" display="/"/>
    <hyperlink ref="A99" location="'2019-138-06 - Bourací prá...'!C2" display="/"/>
    <hyperlink ref="A100" location="'2019-138-07 - Bourací prá...'!C2" display="/"/>
    <hyperlink ref="A101" location="'2019-138-08 - Bourací prá...'!C2" display="/"/>
    <hyperlink ref="A102" location="'2019-138-09 - Bourací prá...'!C2" display="/"/>
    <hyperlink ref="A103" location="'2019-138-10 - Bourací prá...'!C2" display="/"/>
    <hyperlink ref="A104" location="'2019-138-11 - Bourací prá...'!C2" display="/"/>
    <hyperlink ref="A105" location="'2019-138-12 - Bourací prá...'!C2" display="/"/>
    <hyperlink ref="A106" location="'2019-138-13 - Nové kce -1...'!C2" display="/"/>
    <hyperlink ref="A107" location="'2019-138-14 - Nové kce -1...'!C2" display="/"/>
    <hyperlink ref="A108" location="'2019-138-15 - Nové kce - ...'!C2" display="/"/>
    <hyperlink ref="A109" location="'2019-138-16 - Nové kce -1...'!C2" display="/"/>
    <hyperlink ref="A110" location="'2019-138-17 - Nové kce -1...'!C2" display="/"/>
    <hyperlink ref="A111" location="'2019-138-18 - Nové kce - ...'!C2" display="/"/>
    <hyperlink ref="A112" location="'2019-138-19 - Nové kce- 3...'!C2" display="/"/>
    <hyperlink ref="A113" location="'2019-138-20 - Nové kce- 3...'!C2" display="/"/>
    <hyperlink ref="A114" location="'2019-138-21 - Nové kce- 3...'!C2" display="/"/>
    <hyperlink ref="A115" location="'2019-138-22 - Nové kce - ...'!C2" display="/"/>
    <hyperlink ref="A116" location="'2019-138-23 - Nové kce - ...'!C2" display="/"/>
    <hyperlink ref="A117" location="'2019-138-24 - Nové kce - ...'!C2" display="/"/>
    <hyperlink ref="A118" location="'2019-138-25 - Nové kce - ...'!C2" display="/"/>
    <hyperlink ref="A119" location="'2019-138-26 - Nové kce - ...'!C2" display="/"/>
    <hyperlink ref="A120" location="'2019-138-27 - Nové kce - ...'!C2" display="/"/>
    <hyperlink ref="A121" location="'2019-138-28 - Nové kce - ...'!C2" display="/"/>
    <hyperlink ref="A122" location="'2019-138-29 - Nové kce - ...'!C2" display="/"/>
    <hyperlink ref="A123" location="'2019-138-30 - Nové kce - ...'!C2" display="/"/>
    <hyperlink ref="A124" location="'2019-138-31 - Nové kce - ...'!C2" display="/"/>
    <hyperlink ref="A125" location="'2019-138-32 - Klempířské kce'!C2" display="/"/>
    <hyperlink ref="A126" location="'2019-138-33 - Zámečnické kce'!C2" display="/"/>
    <hyperlink ref="A127" location="'2019-138-34 - Otvorové vý...'!C2" display="/"/>
    <hyperlink ref="A128" location="'2019-138-35 - Otvorové vý...'!C2" display="/"/>
    <hyperlink ref="A129" location="'2019-138-36 - PBŘ'!C2" display="/"/>
    <hyperlink ref="A130" location="'2019-138-37 - Lešení, sít...'!C2" display="/"/>
    <hyperlink ref="A131" location="'2019-138-38 - ZTI- voda, ...'!C2" display="/"/>
    <hyperlink ref="A132" location="'2019-138-39 - Silnoproudá...'!C2" display="/"/>
    <hyperlink ref="A133" location="'2019-138-40 - Slaboproudá...'!C2" display="/"/>
    <hyperlink ref="A134" location="'2019-138-41 - Bleskosvod ...'!C2" display="/"/>
    <hyperlink ref="A135" location="'2019-138-42 - Vytápění'!C2" display="/"/>
    <hyperlink ref="A136" location="'2019-138-43 - Vzduchotech...'!C2" display="/"/>
    <hyperlink ref="A137" location="'2019-138-44 - VRN- vedlej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540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ROUND((SUM(BE119:BE134)),2)</f>
        <v>0</v>
      </c>
      <c r="G33" s="35"/>
      <c r="H33" s="35"/>
      <c r="I33" s="159">
        <v>0.21</v>
      </c>
      <c r="J33" s="158">
        <f>ROUND(((SUM(BE119:BE134))*I33),2)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ROUND((SUM(BF119:BF134)),2)</f>
        <v>0</v>
      </c>
      <c r="G34" s="35"/>
      <c r="H34" s="35"/>
      <c r="I34" s="159">
        <v>0.15</v>
      </c>
      <c r="J34" s="158">
        <f>ROUND(((SUM(BF119:BF134))*I34),2)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ROUND((SUM(BG119:BG134)),2)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ROUND((SUM(BH119:BH134)),2)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ROUND((SUM(BI119:BI134)),2)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2019-138-10 -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192</v>
      </c>
      <c r="E98" s="200"/>
      <c r="F98" s="200"/>
      <c r="G98" s="200"/>
      <c r="H98" s="200"/>
      <c r="I98" s="201"/>
      <c r="J98" s="202">
        <f>J121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0"/>
      <c r="C99" s="191"/>
      <c r="D99" s="192" t="s">
        <v>541</v>
      </c>
      <c r="E99" s="193"/>
      <c r="F99" s="193"/>
      <c r="G99" s="193"/>
      <c r="H99" s="193"/>
      <c r="I99" s="194"/>
      <c r="J99" s="195">
        <f>J130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141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180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183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198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4" t="str">
        <f>E7</f>
        <v xml:space="preserve">OTEVŘENÝ  pavilon D (zadání) - DO KROSU</v>
      </c>
      <c r="F109" s="29"/>
      <c r="G109" s="29"/>
      <c r="H109" s="29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183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2019-138-10 - Bourací prá...</v>
      </c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144" t="s">
        <v>22</v>
      </c>
      <c r="J113" s="76" t="str">
        <f>IF(J12="","",J12)</f>
        <v>20. 12. 2019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144" t="s">
        <v>29</v>
      </c>
      <c r="J115" s="33" t="str">
        <f>E21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144" t="s">
        <v>30</v>
      </c>
      <c r="J116" s="33" t="str">
        <f>E24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204"/>
      <c r="B118" s="205"/>
      <c r="C118" s="206" t="s">
        <v>199</v>
      </c>
      <c r="D118" s="207" t="s">
        <v>58</v>
      </c>
      <c r="E118" s="207" t="s">
        <v>54</v>
      </c>
      <c r="F118" s="207" t="s">
        <v>55</v>
      </c>
      <c r="G118" s="207" t="s">
        <v>200</v>
      </c>
      <c r="H118" s="207" t="s">
        <v>201</v>
      </c>
      <c r="I118" s="208" t="s">
        <v>202</v>
      </c>
      <c r="J118" s="209" t="s">
        <v>187</v>
      </c>
      <c r="K118" s="210" t="s">
        <v>203</v>
      </c>
      <c r="L118" s="211"/>
      <c r="M118" s="97" t="s">
        <v>1</v>
      </c>
      <c r="N118" s="98" t="s">
        <v>37</v>
      </c>
      <c r="O118" s="98" t="s">
        <v>204</v>
      </c>
      <c r="P118" s="98" t="s">
        <v>205</v>
      </c>
      <c r="Q118" s="98" t="s">
        <v>206</v>
      </c>
      <c r="R118" s="98" t="s">
        <v>207</v>
      </c>
      <c r="S118" s="98" t="s">
        <v>208</v>
      </c>
      <c r="T118" s="99" t="s">
        <v>209</v>
      </c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pans="1:63" s="2" customFormat="1" ht="22.8" customHeight="1">
      <c r="A119" s="35"/>
      <c r="B119" s="36"/>
      <c r="C119" s="104" t="s">
        <v>210</v>
      </c>
      <c r="D119" s="37"/>
      <c r="E119" s="37"/>
      <c r="F119" s="37"/>
      <c r="G119" s="37"/>
      <c r="H119" s="37"/>
      <c r="I119" s="141"/>
      <c r="J119" s="212">
        <f>BK119</f>
        <v>0</v>
      </c>
      <c r="K119" s="37"/>
      <c r="L119" s="41"/>
      <c r="M119" s="100"/>
      <c r="N119" s="213"/>
      <c r="O119" s="101"/>
      <c r="P119" s="214">
        <f>P120+P130</f>
        <v>0</v>
      </c>
      <c r="Q119" s="101"/>
      <c r="R119" s="214">
        <f>R120+R130</f>
        <v>0</v>
      </c>
      <c r="S119" s="101"/>
      <c r="T119" s="215">
        <f>T120+T130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72</v>
      </c>
      <c r="AU119" s="14" t="s">
        <v>189</v>
      </c>
      <c r="BK119" s="216">
        <f>BK120+BK130</f>
        <v>0</v>
      </c>
    </row>
    <row r="120" spans="1:63" s="12" customFormat="1" ht="25.9" customHeight="1">
      <c r="A120" s="12"/>
      <c r="B120" s="217"/>
      <c r="C120" s="218"/>
      <c r="D120" s="219" t="s">
        <v>72</v>
      </c>
      <c r="E120" s="220" t="s">
        <v>211</v>
      </c>
      <c r="F120" s="220" t="s">
        <v>212</v>
      </c>
      <c r="G120" s="218"/>
      <c r="H120" s="218"/>
      <c r="I120" s="221"/>
      <c r="J120" s="222">
        <f>BK120</f>
        <v>0</v>
      </c>
      <c r="K120" s="218"/>
      <c r="L120" s="223"/>
      <c r="M120" s="224"/>
      <c r="N120" s="225"/>
      <c r="O120" s="225"/>
      <c r="P120" s="226">
        <f>P121</f>
        <v>0</v>
      </c>
      <c r="Q120" s="225"/>
      <c r="R120" s="226">
        <f>R121</f>
        <v>0</v>
      </c>
      <c r="S120" s="225"/>
      <c r="T120" s="227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80</v>
      </c>
      <c r="AT120" s="229" t="s">
        <v>72</v>
      </c>
      <c r="AU120" s="229" t="s">
        <v>73</v>
      </c>
      <c r="AY120" s="228" t="s">
        <v>213</v>
      </c>
      <c r="BK120" s="230">
        <f>BK121</f>
        <v>0</v>
      </c>
    </row>
    <row r="121" spans="1:63" s="12" customFormat="1" ht="22.8" customHeight="1">
      <c r="A121" s="12"/>
      <c r="B121" s="217"/>
      <c r="C121" s="218"/>
      <c r="D121" s="219" t="s">
        <v>72</v>
      </c>
      <c r="E121" s="231" t="s">
        <v>250</v>
      </c>
      <c r="F121" s="231" t="s">
        <v>251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SUM(P122:P129)</f>
        <v>0</v>
      </c>
      <c r="Q121" s="225"/>
      <c r="R121" s="226">
        <f>SUM(R122:R129)</f>
        <v>0</v>
      </c>
      <c r="S121" s="225"/>
      <c r="T121" s="227">
        <f>SUM(T122:T129)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80</v>
      </c>
      <c r="AT121" s="229" t="s">
        <v>72</v>
      </c>
      <c r="AU121" s="229" t="s">
        <v>80</v>
      </c>
      <c r="AY121" s="228" t="s">
        <v>213</v>
      </c>
      <c r="BK121" s="230">
        <f>SUM(BK122:BK129)</f>
        <v>0</v>
      </c>
    </row>
    <row r="122" spans="1:65" s="2" customFormat="1" ht="33" customHeight="1">
      <c r="A122" s="35"/>
      <c r="B122" s="36"/>
      <c r="C122" s="233" t="s">
        <v>80</v>
      </c>
      <c r="D122" s="233" t="s">
        <v>216</v>
      </c>
      <c r="E122" s="234" t="s">
        <v>486</v>
      </c>
      <c r="F122" s="235" t="s">
        <v>487</v>
      </c>
      <c r="G122" s="236" t="s">
        <v>254</v>
      </c>
      <c r="H122" s="237">
        <v>0.928</v>
      </c>
      <c r="I122" s="238"/>
      <c r="J122" s="239">
        <f>ROUND(I122*H122,2)</f>
        <v>0</v>
      </c>
      <c r="K122" s="240"/>
      <c r="L122" s="41"/>
      <c r="M122" s="241" t="s">
        <v>1</v>
      </c>
      <c r="N122" s="242" t="s">
        <v>38</v>
      </c>
      <c r="O122" s="8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5" t="s">
        <v>220</v>
      </c>
      <c r="AT122" s="245" t="s">
        <v>216</v>
      </c>
      <c r="AU122" s="245" t="s">
        <v>82</v>
      </c>
      <c r="AY122" s="14" t="s">
        <v>213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4" t="s">
        <v>80</v>
      </c>
      <c r="BK122" s="246">
        <f>ROUND(I122*H122,2)</f>
        <v>0</v>
      </c>
      <c r="BL122" s="14" t="s">
        <v>220</v>
      </c>
      <c r="BM122" s="245" t="s">
        <v>82</v>
      </c>
    </row>
    <row r="123" spans="1:47" s="2" customFormat="1" ht="12">
      <c r="A123" s="35"/>
      <c r="B123" s="36"/>
      <c r="C123" s="37"/>
      <c r="D123" s="247" t="s">
        <v>221</v>
      </c>
      <c r="E123" s="37"/>
      <c r="F123" s="248" t="s">
        <v>487</v>
      </c>
      <c r="G123" s="37"/>
      <c r="H123" s="37"/>
      <c r="I123" s="141"/>
      <c r="J123" s="37"/>
      <c r="K123" s="37"/>
      <c r="L123" s="41"/>
      <c r="M123" s="249"/>
      <c r="N123" s="250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221</v>
      </c>
      <c r="AU123" s="14" t="s">
        <v>82</v>
      </c>
    </row>
    <row r="124" spans="1:65" s="2" customFormat="1" ht="21.75" customHeight="1">
      <c r="A124" s="35"/>
      <c r="B124" s="36"/>
      <c r="C124" s="233" t="s">
        <v>82</v>
      </c>
      <c r="D124" s="233" t="s">
        <v>216</v>
      </c>
      <c r="E124" s="234" t="s">
        <v>257</v>
      </c>
      <c r="F124" s="235" t="s">
        <v>258</v>
      </c>
      <c r="G124" s="236" t="s">
        <v>254</v>
      </c>
      <c r="H124" s="237">
        <v>0.928</v>
      </c>
      <c r="I124" s="238"/>
      <c r="J124" s="239">
        <f>ROUND(I124*H124,2)</f>
        <v>0</v>
      </c>
      <c r="K124" s="240"/>
      <c r="L124" s="41"/>
      <c r="M124" s="241" t="s">
        <v>1</v>
      </c>
      <c r="N124" s="242" t="s">
        <v>38</v>
      </c>
      <c r="O124" s="8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5" t="s">
        <v>220</v>
      </c>
      <c r="AT124" s="245" t="s">
        <v>216</v>
      </c>
      <c r="AU124" s="245" t="s">
        <v>82</v>
      </c>
      <c r="AY124" s="14" t="s">
        <v>213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4" t="s">
        <v>80</v>
      </c>
      <c r="BK124" s="246">
        <f>ROUND(I124*H124,2)</f>
        <v>0</v>
      </c>
      <c r="BL124" s="14" t="s">
        <v>220</v>
      </c>
      <c r="BM124" s="245" t="s">
        <v>220</v>
      </c>
    </row>
    <row r="125" spans="1:47" s="2" customFormat="1" ht="12">
      <c r="A125" s="35"/>
      <c r="B125" s="36"/>
      <c r="C125" s="37"/>
      <c r="D125" s="247" t="s">
        <v>221</v>
      </c>
      <c r="E125" s="37"/>
      <c r="F125" s="248" t="s">
        <v>258</v>
      </c>
      <c r="G125" s="37"/>
      <c r="H125" s="37"/>
      <c r="I125" s="141"/>
      <c r="J125" s="37"/>
      <c r="K125" s="37"/>
      <c r="L125" s="41"/>
      <c r="M125" s="249"/>
      <c r="N125" s="250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221</v>
      </c>
      <c r="AU125" s="14" t="s">
        <v>82</v>
      </c>
    </row>
    <row r="126" spans="1:65" s="2" customFormat="1" ht="33" customHeight="1">
      <c r="A126" s="35"/>
      <c r="B126" s="36"/>
      <c r="C126" s="233" t="s">
        <v>224</v>
      </c>
      <c r="D126" s="233" t="s">
        <v>216</v>
      </c>
      <c r="E126" s="234" t="s">
        <v>260</v>
      </c>
      <c r="F126" s="235" t="s">
        <v>261</v>
      </c>
      <c r="G126" s="236" t="s">
        <v>254</v>
      </c>
      <c r="H126" s="237">
        <v>0.928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227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261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33" customHeight="1">
      <c r="A128" s="35"/>
      <c r="B128" s="36"/>
      <c r="C128" s="233" t="s">
        <v>220</v>
      </c>
      <c r="D128" s="233" t="s">
        <v>216</v>
      </c>
      <c r="E128" s="234" t="s">
        <v>273</v>
      </c>
      <c r="F128" s="235" t="s">
        <v>274</v>
      </c>
      <c r="G128" s="236" t="s">
        <v>254</v>
      </c>
      <c r="H128" s="237">
        <v>0.928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230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274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3" s="12" customFormat="1" ht="25.9" customHeight="1">
      <c r="A130" s="12"/>
      <c r="B130" s="217"/>
      <c r="C130" s="218"/>
      <c r="D130" s="219" t="s">
        <v>72</v>
      </c>
      <c r="E130" s="220" t="s">
        <v>297</v>
      </c>
      <c r="F130" s="220" t="s">
        <v>542</v>
      </c>
      <c r="G130" s="218"/>
      <c r="H130" s="218"/>
      <c r="I130" s="221"/>
      <c r="J130" s="222">
        <f>BK130</f>
        <v>0</v>
      </c>
      <c r="K130" s="218"/>
      <c r="L130" s="223"/>
      <c r="M130" s="224"/>
      <c r="N130" s="225"/>
      <c r="O130" s="225"/>
      <c r="P130" s="226">
        <f>SUM(P131:P134)</f>
        <v>0</v>
      </c>
      <c r="Q130" s="225"/>
      <c r="R130" s="226">
        <f>SUM(R131:R134)</f>
        <v>0</v>
      </c>
      <c r="S130" s="225"/>
      <c r="T130" s="227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220</v>
      </c>
      <c r="AT130" s="229" t="s">
        <v>72</v>
      </c>
      <c r="AU130" s="229" t="s">
        <v>73</v>
      </c>
      <c r="AY130" s="228" t="s">
        <v>213</v>
      </c>
      <c r="BK130" s="230">
        <f>SUM(BK131:BK134)</f>
        <v>0</v>
      </c>
    </row>
    <row r="131" spans="1:65" s="2" customFormat="1" ht="21.75" customHeight="1">
      <c r="A131" s="35"/>
      <c r="B131" s="36"/>
      <c r="C131" s="233" t="s">
        <v>231</v>
      </c>
      <c r="D131" s="233" t="s">
        <v>216</v>
      </c>
      <c r="E131" s="234" t="s">
        <v>304</v>
      </c>
      <c r="F131" s="235" t="s">
        <v>492</v>
      </c>
      <c r="G131" s="236" t="s">
        <v>301</v>
      </c>
      <c r="H131" s="237">
        <v>32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302</v>
      </c>
      <c r="AT131" s="245" t="s">
        <v>216</v>
      </c>
      <c r="AU131" s="245" t="s">
        <v>80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302</v>
      </c>
      <c r="BM131" s="245" t="s">
        <v>234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492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80</v>
      </c>
    </row>
    <row r="133" spans="1:65" s="2" customFormat="1" ht="33" customHeight="1">
      <c r="A133" s="35"/>
      <c r="B133" s="36"/>
      <c r="C133" s="233" t="s">
        <v>227</v>
      </c>
      <c r="D133" s="233" t="s">
        <v>216</v>
      </c>
      <c r="E133" s="234" t="s">
        <v>543</v>
      </c>
      <c r="F133" s="235" t="s">
        <v>544</v>
      </c>
      <c r="G133" s="236" t="s">
        <v>301</v>
      </c>
      <c r="H133" s="237">
        <v>96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302</v>
      </c>
      <c r="AT133" s="245" t="s">
        <v>216</v>
      </c>
      <c r="AU133" s="245" t="s">
        <v>80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302</v>
      </c>
      <c r="BM133" s="245" t="s">
        <v>238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544</v>
      </c>
      <c r="G134" s="37"/>
      <c r="H134" s="37"/>
      <c r="I134" s="141"/>
      <c r="J134" s="37"/>
      <c r="K134" s="37"/>
      <c r="L134" s="41"/>
      <c r="M134" s="251"/>
      <c r="N134" s="252"/>
      <c r="O134" s="253"/>
      <c r="P134" s="253"/>
      <c r="Q134" s="253"/>
      <c r="R134" s="253"/>
      <c r="S134" s="253"/>
      <c r="T134" s="254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80</v>
      </c>
    </row>
    <row r="135" spans="1:31" s="2" customFormat="1" ht="6.95" customHeight="1">
      <c r="A135" s="35"/>
      <c r="B135" s="63"/>
      <c r="C135" s="64"/>
      <c r="D135" s="64"/>
      <c r="E135" s="64"/>
      <c r="F135" s="64"/>
      <c r="G135" s="64"/>
      <c r="H135" s="64"/>
      <c r="I135" s="180"/>
      <c r="J135" s="64"/>
      <c r="K135" s="64"/>
      <c r="L135" s="41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sheetProtection password="CC35" sheet="1" objects="1" scenarios="1" formatColumns="0" formatRows="0" autoFilter="0"/>
  <autoFilter ref="C118:K13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545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ROUND((SUM(BE123:BE156)),2)</f>
        <v>0</v>
      </c>
      <c r="G33" s="35"/>
      <c r="H33" s="35"/>
      <c r="I33" s="159">
        <v>0.21</v>
      </c>
      <c r="J33" s="158">
        <f>ROUND(((SUM(BE123:BE156))*I33),2)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ROUND((SUM(BF123:BF156)),2)</f>
        <v>0</v>
      </c>
      <c r="G34" s="35"/>
      <c r="H34" s="35"/>
      <c r="I34" s="159">
        <v>0.15</v>
      </c>
      <c r="J34" s="158">
        <f>ROUND(((SUM(BF123:BF156))*I34),2)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ROUND((SUM(BG123:BG156)),2)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ROUND((SUM(BH123:BH156)),2)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ROUND((SUM(BI123:BI156)),2)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2019-138-11 -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467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191</v>
      </c>
      <c r="E99" s="200"/>
      <c r="F99" s="200"/>
      <c r="G99" s="200"/>
      <c r="H99" s="200"/>
      <c r="I99" s="201"/>
      <c r="J99" s="202">
        <f>J132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311</v>
      </c>
      <c r="E100" s="200"/>
      <c r="F100" s="200"/>
      <c r="G100" s="200"/>
      <c r="H100" s="200"/>
      <c r="I100" s="201"/>
      <c r="J100" s="202">
        <f>J135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192</v>
      </c>
      <c r="E101" s="200"/>
      <c r="F101" s="200"/>
      <c r="G101" s="200"/>
      <c r="H101" s="200"/>
      <c r="I101" s="201"/>
      <c r="J101" s="202">
        <f>J138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0"/>
      <c r="C102" s="191"/>
      <c r="D102" s="192" t="s">
        <v>193</v>
      </c>
      <c r="E102" s="193"/>
      <c r="F102" s="193"/>
      <c r="G102" s="193"/>
      <c r="H102" s="193"/>
      <c r="I102" s="194"/>
      <c r="J102" s="195">
        <f>J151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7"/>
      <c r="C103" s="198"/>
      <c r="D103" s="199" t="s">
        <v>196</v>
      </c>
      <c r="E103" s="200"/>
      <c r="F103" s="200"/>
      <c r="G103" s="200"/>
      <c r="H103" s="200"/>
      <c r="I103" s="201"/>
      <c r="J103" s="202">
        <f>J152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198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 xml:space="preserve">OTEVŘENÝ  pavilon D (zadání) - DO KROSU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183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2019-138-11 - Bourací prá...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20. 12. 2019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30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199</v>
      </c>
      <c r="D122" s="207" t="s">
        <v>58</v>
      </c>
      <c r="E122" s="207" t="s">
        <v>54</v>
      </c>
      <c r="F122" s="207" t="s">
        <v>55</v>
      </c>
      <c r="G122" s="207" t="s">
        <v>200</v>
      </c>
      <c r="H122" s="207" t="s">
        <v>201</v>
      </c>
      <c r="I122" s="208" t="s">
        <v>202</v>
      </c>
      <c r="J122" s="209" t="s">
        <v>187</v>
      </c>
      <c r="K122" s="210" t="s">
        <v>203</v>
      </c>
      <c r="L122" s="211"/>
      <c r="M122" s="97" t="s">
        <v>1</v>
      </c>
      <c r="N122" s="98" t="s">
        <v>37</v>
      </c>
      <c r="O122" s="98" t="s">
        <v>204</v>
      </c>
      <c r="P122" s="98" t="s">
        <v>205</v>
      </c>
      <c r="Q122" s="98" t="s">
        <v>206</v>
      </c>
      <c r="R122" s="98" t="s">
        <v>207</v>
      </c>
      <c r="S122" s="98" t="s">
        <v>208</v>
      </c>
      <c r="T122" s="99" t="s">
        <v>209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210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P124+P151</f>
        <v>0</v>
      </c>
      <c r="Q123" s="101"/>
      <c r="R123" s="214">
        <f>R124+R151</f>
        <v>0</v>
      </c>
      <c r="S123" s="101"/>
      <c r="T123" s="215">
        <f>T124+T151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189</v>
      </c>
      <c r="BK123" s="216">
        <f>BK124+BK151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211</v>
      </c>
      <c r="F124" s="220" t="s">
        <v>212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P125+P132+P135+P138</f>
        <v>0</v>
      </c>
      <c r="Q124" s="225"/>
      <c r="R124" s="226">
        <f>R125+R132+R135+R138</f>
        <v>0</v>
      </c>
      <c r="S124" s="225"/>
      <c r="T124" s="227">
        <f>T125+T132+T135+T138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80</v>
      </c>
      <c r="AT124" s="229" t="s">
        <v>72</v>
      </c>
      <c r="AU124" s="229" t="s">
        <v>73</v>
      </c>
      <c r="AY124" s="228" t="s">
        <v>213</v>
      </c>
      <c r="BK124" s="230">
        <f>BK125+BK132+BK135+BK138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468</v>
      </c>
      <c r="F125" s="231" t="s">
        <v>469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SUM(P126:P131)</f>
        <v>0</v>
      </c>
      <c r="Q125" s="225"/>
      <c r="R125" s="226">
        <f>SUM(R126:R131)</f>
        <v>0</v>
      </c>
      <c r="S125" s="225"/>
      <c r="T125" s="227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80</v>
      </c>
      <c r="AY125" s="228" t="s">
        <v>213</v>
      </c>
      <c r="BK125" s="230">
        <f>SUM(BK126:BK131)</f>
        <v>0</v>
      </c>
    </row>
    <row r="126" spans="1:65" s="2" customFormat="1" ht="33" customHeight="1">
      <c r="A126" s="35"/>
      <c r="B126" s="36"/>
      <c r="C126" s="233" t="s">
        <v>80</v>
      </c>
      <c r="D126" s="233" t="s">
        <v>216</v>
      </c>
      <c r="E126" s="234" t="s">
        <v>546</v>
      </c>
      <c r="F126" s="235" t="s">
        <v>547</v>
      </c>
      <c r="G126" s="236" t="s">
        <v>283</v>
      </c>
      <c r="H126" s="237">
        <v>11.4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82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547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33" customHeight="1">
      <c r="A128" s="35"/>
      <c r="B128" s="36"/>
      <c r="C128" s="233" t="s">
        <v>82</v>
      </c>
      <c r="D128" s="233" t="s">
        <v>216</v>
      </c>
      <c r="E128" s="234" t="s">
        <v>548</v>
      </c>
      <c r="F128" s="235" t="s">
        <v>549</v>
      </c>
      <c r="G128" s="236" t="s">
        <v>283</v>
      </c>
      <c r="H128" s="237">
        <v>228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220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549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33" customHeight="1">
      <c r="A130" s="35"/>
      <c r="B130" s="36"/>
      <c r="C130" s="233" t="s">
        <v>224</v>
      </c>
      <c r="D130" s="233" t="s">
        <v>216</v>
      </c>
      <c r="E130" s="234" t="s">
        <v>550</v>
      </c>
      <c r="F130" s="235" t="s">
        <v>551</v>
      </c>
      <c r="G130" s="236" t="s">
        <v>283</v>
      </c>
      <c r="H130" s="237">
        <v>11.4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227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551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3" s="12" customFormat="1" ht="22.8" customHeight="1">
      <c r="A132" s="12"/>
      <c r="B132" s="217"/>
      <c r="C132" s="218"/>
      <c r="D132" s="219" t="s">
        <v>72</v>
      </c>
      <c r="E132" s="231" t="s">
        <v>214</v>
      </c>
      <c r="F132" s="231" t="s">
        <v>215</v>
      </c>
      <c r="G132" s="218"/>
      <c r="H132" s="218"/>
      <c r="I132" s="221"/>
      <c r="J132" s="232">
        <f>BK132</f>
        <v>0</v>
      </c>
      <c r="K132" s="218"/>
      <c r="L132" s="223"/>
      <c r="M132" s="224"/>
      <c r="N132" s="225"/>
      <c r="O132" s="225"/>
      <c r="P132" s="226">
        <f>SUM(P133:P134)</f>
        <v>0</v>
      </c>
      <c r="Q132" s="225"/>
      <c r="R132" s="226">
        <f>SUM(R133:R134)</f>
        <v>0</v>
      </c>
      <c r="S132" s="225"/>
      <c r="T132" s="22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80</v>
      </c>
      <c r="AT132" s="229" t="s">
        <v>72</v>
      </c>
      <c r="AU132" s="229" t="s">
        <v>80</v>
      </c>
      <c r="AY132" s="228" t="s">
        <v>213</v>
      </c>
      <c r="BK132" s="230">
        <f>SUM(BK133:BK134)</f>
        <v>0</v>
      </c>
    </row>
    <row r="133" spans="1:65" s="2" customFormat="1" ht="21.75" customHeight="1">
      <c r="A133" s="35"/>
      <c r="B133" s="36"/>
      <c r="C133" s="233" t="s">
        <v>220</v>
      </c>
      <c r="D133" s="233" t="s">
        <v>216</v>
      </c>
      <c r="E133" s="234" t="s">
        <v>482</v>
      </c>
      <c r="F133" s="235" t="s">
        <v>483</v>
      </c>
      <c r="G133" s="236" t="s">
        <v>219</v>
      </c>
      <c r="H133" s="237">
        <v>2.888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220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220</v>
      </c>
      <c r="BM133" s="245" t="s">
        <v>230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483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3" s="12" customFormat="1" ht="22.8" customHeight="1">
      <c r="A135" s="12"/>
      <c r="B135" s="217"/>
      <c r="C135" s="218"/>
      <c r="D135" s="219" t="s">
        <v>72</v>
      </c>
      <c r="E135" s="231" t="s">
        <v>360</v>
      </c>
      <c r="F135" s="231" t="s">
        <v>361</v>
      </c>
      <c r="G135" s="218"/>
      <c r="H135" s="218"/>
      <c r="I135" s="221"/>
      <c r="J135" s="232">
        <f>BK135</f>
        <v>0</v>
      </c>
      <c r="K135" s="218"/>
      <c r="L135" s="223"/>
      <c r="M135" s="224"/>
      <c r="N135" s="225"/>
      <c r="O135" s="225"/>
      <c r="P135" s="226">
        <f>SUM(P136:P137)</f>
        <v>0</v>
      </c>
      <c r="Q135" s="225"/>
      <c r="R135" s="226">
        <f>SUM(R136:R137)</f>
        <v>0</v>
      </c>
      <c r="S135" s="225"/>
      <c r="T135" s="227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8" t="s">
        <v>80</v>
      </c>
      <c r="AT135" s="229" t="s">
        <v>72</v>
      </c>
      <c r="AU135" s="229" t="s">
        <v>80</v>
      </c>
      <c r="AY135" s="228" t="s">
        <v>213</v>
      </c>
      <c r="BK135" s="230">
        <f>SUM(BK136:BK137)</f>
        <v>0</v>
      </c>
    </row>
    <row r="136" spans="1:65" s="2" customFormat="1" ht="33" customHeight="1">
      <c r="A136" s="35"/>
      <c r="B136" s="36"/>
      <c r="C136" s="233" t="s">
        <v>231</v>
      </c>
      <c r="D136" s="233" t="s">
        <v>216</v>
      </c>
      <c r="E136" s="234" t="s">
        <v>247</v>
      </c>
      <c r="F136" s="235" t="s">
        <v>248</v>
      </c>
      <c r="G136" s="236" t="s">
        <v>237</v>
      </c>
      <c r="H136" s="237">
        <v>113.85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234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248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3" s="12" customFormat="1" ht="22.8" customHeight="1">
      <c r="A138" s="12"/>
      <c r="B138" s="217"/>
      <c r="C138" s="218"/>
      <c r="D138" s="219" t="s">
        <v>72</v>
      </c>
      <c r="E138" s="231" t="s">
        <v>250</v>
      </c>
      <c r="F138" s="231" t="s">
        <v>251</v>
      </c>
      <c r="G138" s="218"/>
      <c r="H138" s="218"/>
      <c r="I138" s="221"/>
      <c r="J138" s="232">
        <f>BK138</f>
        <v>0</v>
      </c>
      <c r="K138" s="218"/>
      <c r="L138" s="223"/>
      <c r="M138" s="224"/>
      <c r="N138" s="225"/>
      <c r="O138" s="225"/>
      <c r="P138" s="226">
        <f>SUM(P139:P150)</f>
        <v>0</v>
      </c>
      <c r="Q138" s="225"/>
      <c r="R138" s="226">
        <f>SUM(R139:R150)</f>
        <v>0</v>
      </c>
      <c r="S138" s="225"/>
      <c r="T138" s="227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8" t="s">
        <v>80</v>
      </c>
      <c r="AT138" s="229" t="s">
        <v>72</v>
      </c>
      <c r="AU138" s="229" t="s">
        <v>80</v>
      </c>
      <c r="AY138" s="228" t="s">
        <v>213</v>
      </c>
      <c r="BK138" s="230">
        <f>SUM(BK139:BK150)</f>
        <v>0</v>
      </c>
    </row>
    <row r="139" spans="1:65" s="2" customFormat="1" ht="33" customHeight="1">
      <c r="A139" s="35"/>
      <c r="B139" s="36"/>
      <c r="C139" s="233" t="s">
        <v>227</v>
      </c>
      <c r="D139" s="233" t="s">
        <v>216</v>
      </c>
      <c r="E139" s="234" t="s">
        <v>552</v>
      </c>
      <c r="F139" s="235" t="s">
        <v>553</v>
      </c>
      <c r="G139" s="236" t="s">
        <v>254</v>
      </c>
      <c r="H139" s="237">
        <v>12.458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238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553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21.75" customHeight="1">
      <c r="A141" s="35"/>
      <c r="B141" s="36"/>
      <c r="C141" s="233" t="s">
        <v>239</v>
      </c>
      <c r="D141" s="233" t="s">
        <v>216</v>
      </c>
      <c r="E141" s="234" t="s">
        <v>257</v>
      </c>
      <c r="F141" s="235" t="s">
        <v>258</v>
      </c>
      <c r="G141" s="236" t="s">
        <v>254</v>
      </c>
      <c r="H141" s="237">
        <v>12.458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242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258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33" customHeight="1">
      <c r="A143" s="35"/>
      <c r="B143" s="36"/>
      <c r="C143" s="233" t="s">
        <v>230</v>
      </c>
      <c r="D143" s="233" t="s">
        <v>216</v>
      </c>
      <c r="E143" s="234" t="s">
        <v>260</v>
      </c>
      <c r="F143" s="235" t="s">
        <v>261</v>
      </c>
      <c r="G143" s="236" t="s">
        <v>254</v>
      </c>
      <c r="H143" s="237">
        <v>124.58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245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261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33" customHeight="1">
      <c r="A145" s="35"/>
      <c r="B145" s="36"/>
      <c r="C145" s="233" t="s">
        <v>246</v>
      </c>
      <c r="D145" s="233" t="s">
        <v>216</v>
      </c>
      <c r="E145" s="234" t="s">
        <v>264</v>
      </c>
      <c r="F145" s="235" t="s">
        <v>265</v>
      </c>
      <c r="G145" s="236" t="s">
        <v>254</v>
      </c>
      <c r="H145" s="237">
        <v>6.931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249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265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33" customHeight="1">
      <c r="A147" s="35"/>
      <c r="B147" s="36"/>
      <c r="C147" s="233" t="s">
        <v>234</v>
      </c>
      <c r="D147" s="233" t="s">
        <v>216</v>
      </c>
      <c r="E147" s="234" t="s">
        <v>267</v>
      </c>
      <c r="F147" s="235" t="s">
        <v>268</v>
      </c>
      <c r="G147" s="236" t="s">
        <v>254</v>
      </c>
      <c r="H147" s="237">
        <v>5.237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220</v>
      </c>
      <c r="AT147" s="245" t="s">
        <v>216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220</v>
      </c>
      <c r="BM147" s="245" t="s">
        <v>255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268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5" s="2" customFormat="1" ht="33" customHeight="1">
      <c r="A149" s="35"/>
      <c r="B149" s="36"/>
      <c r="C149" s="233" t="s">
        <v>256</v>
      </c>
      <c r="D149" s="233" t="s">
        <v>216</v>
      </c>
      <c r="E149" s="234" t="s">
        <v>273</v>
      </c>
      <c r="F149" s="235" t="s">
        <v>274</v>
      </c>
      <c r="G149" s="236" t="s">
        <v>254</v>
      </c>
      <c r="H149" s="237">
        <v>0.29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220</v>
      </c>
      <c r="AT149" s="245" t="s">
        <v>216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220</v>
      </c>
      <c r="BM149" s="245" t="s">
        <v>259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274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3" s="12" customFormat="1" ht="25.9" customHeight="1">
      <c r="A151" s="12"/>
      <c r="B151" s="217"/>
      <c r="C151" s="218"/>
      <c r="D151" s="219" t="s">
        <v>72</v>
      </c>
      <c r="E151" s="220" t="s">
        <v>276</v>
      </c>
      <c r="F151" s="220" t="s">
        <v>277</v>
      </c>
      <c r="G151" s="218"/>
      <c r="H151" s="218"/>
      <c r="I151" s="221"/>
      <c r="J151" s="222">
        <f>BK151</f>
        <v>0</v>
      </c>
      <c r="K151" s="218"/>
      <c r="L151" s="223"/>
      <c r="M151" s="224"/>
      <c r="N151" s="225"/>
      <c r="O151" s="225"/>
      <c r="P151" s="226">
        <f>P152</f>
        <v>0</v>
      </c>
      <c r="Q151" s="225"/>
      <c r="R151" s="226">
        <f>R152</f>
        <v>0</v>
      </c>
      <c r="S151" s="225"/>
      <c r="T151" s="22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8" t="s">
        <v>82</v>
      </c>
      <c r="AT151" s="229" t="s">
        <v>72</v>
      </c>
      <c r="AU151" s="229" t="s">
        <v>73</v>
      </c>
      <c r="AY151" s="228" t="s">
        <v>213</v>
      </c>
      <c r="BK151" s="230">
        <f>BK152</f>
        <v>0</v>
      </c>
    </row>
    <row r="152" spans="1:63" s="12" customFormat="1" ht="22.8" customHeight="1">
      <c r="A152" s="12"/>
      <c r="B152" s="217"/>
      <c r="C152" s="218"/>
      <c r="D152" s="219" t="s">
        <v>72</v>
      </c>
      <c r="E152" s="231" t="s">
        <v>291</v>
      </c>
      <c r="F152" s="231" t="s">
        <v>292</v>
      </c>
      <c r="G152" s="218"/>
      <c r="H152" s="218"/>
      <c r="I152" s="221"/>
      <c r="J152" s="232">
        <f>BK152</f>
        <v>0</v>
      </c>
      <c r="K152" s="218"/>
      <c r="L152" s="223"/>
      <c r="M152" s="224"/>
      <c r="N152" s="225"/>
      <c r="O152" s="225"/>
      <c r="P152" s="226">
        <f>SUM(P153:P156)</f>
        <v>0</v>
      </c>
      <c r="Q152" s="225"/>
      <c r="R152" s="226">
        <f>SUM(R153:R156)</f>
        <v>0</v>
      </c>
      <c r="S152" s="225"/>
      <c r="T152" s="227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82</v>
      </c>
      <c r="AT152" s="229" t="s">
        <v>72</v>
      </c>
      <c r="AU152" s="229" t="s">
        <v>80</v>
      </c>
      <c r="AY152" s="228" t="s">
        <v>213</v>
      </c>
      <c r="BK152" s="230">
        <f>SUM(BK153:BK156)</f>
        <v>0</v>
      </c>
    </row>
    <row r="153" spans="1:65" s="2" customFormat="1" ht="21.75" customHeight="1">
      <c r="A153" s="35"/>
      <c r="B153" s="36"/>
      <c r="C153" s="233" t="s">
        <v>238</v>
      </c>
      <c r="D153" s="233" t="s">
        <v>216</v>
      </c>
      <c r="E153" s="234" t="s">
        <v>554</v>
      </c>
      <c r="F153" s="235" t="s">
        <v>555</v>
      </c>
      <c r="G153" s="236" t="s">
        <v>289</v>
      </c>
      <c r="H153" s="237">
        <v>2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245</v>
      </c>
      <c r="AT153" s="245" t="s">
        <v>216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245</v>
      </c>
      <c r="BM153" s="245" t="s">
        <v>262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555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33" customHeight="1">
      <c r="A155" s="35"/>
      <c r="B155" s="36"/>
      <c r="C155" s="233" t="s">
        <v>263</v>
      </c>
      <c r="D155" s="233" t="s">
        <v>216</v>
      </c>
      <c r="E155" s="234" t="s">
        <v>556</v>
      </c>
      <c r="F155" s="235" t="s">
        <v>557</v>
      </c>
      <c r="G155" s="236" t="s">
        <v>289</v>
      </c>
      <c r="H155" s="237">
        <v>2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245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245</v>
      </c>
      <c r="BM155" s="245" t="s">
        <v>266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557</v>
      </c>
      <c r="G156" s="37"/>
      <c r="H156" s="37"/>
      <c r="I156" s="141"/>
      <c r="J156" s="37"/>
      <c r="K156" s="37"/>
      <c r="L156" s="41"/>
      <c r="M156" s="251"/>
      <c r="N156" s="252"/>
      <c r="O156" s="253"/>
      <c r="P156" s="253"/>
      <c r="Q156" s="253"/>
      <c r="R156" s="253"/>
      <c r="S156" s="253"/>
      <c r="T156" s="254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31" s="2" customFormat="1" ht="6.95" customHeight="1">
      <c r="A157" s="35"/>
      <c r="B157" s="63"/>
      <c r="C157" s="64"/>
      <c r="D157" s="64"/>
      <c r="E157" s="64"/>
      <c r="F157" s="64"/>
      <c r="G157" s="64"/>
      <c r="H157" s="64"/>
      <c r="I157" s="180"/>
      <c r="J157" s="64"/>
      <c r="K157" s="64"/>
      <c r="L157" s="41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password="CC35" sheet="1" objects="1" scenarios="1" formatColumns="0" formatRows="0" autoFilter="0"/>
  <autoFilter ref="C122:K15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558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ROUND((SUM(BE124:BE168)),2)</f>
        <v>0</v>
      </c>
      <c r="G33" s="35"/>
      <c r="H33" s="35"/>
      <c r="I33" s="159">
        <v>0.21</v>
      </c>
      <c r="J33" s="158">
        <f>ROUND(((SUM(BE124:BE168))*I33),2)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ROUND((SUM(BF124:BF168)),2)</f>
        <v>0</v>
      </c>
      <c r="G34" s="35"/>
      <c r="H34" s="35"/>
      <c r="I34" s="159">
        <v>0.15</v>
      </c>
      <c r="J34" s="158">
        <f>ROUND(((SUM(BF124:BF168))*I34),2)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ROUND((SUM(BG124:BG168)),2)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ROUND((SUM(BH124:BH168)),2)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ROUND((SUM(BI124:BI168)),2)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2019-138-12 -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559</v>
      </c>
      <c r="E98" s="200"/>
      <c r="F98" s="200"/>
      <c r="G98" s="200"/>
      <c r="H98" s="200"/>
      <c r="I98" s="201"/>
      <c r="J98" s="202">
        <f>J126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560</v>
      </c>
      <c r="E99" s="200"/>
      <c r="F99" s="200"/>
      <c r="G99" s="200"/>
      <c r="H99" s="200"/>
      <c r="I99" s="201"/>
      <c r="J99" s="202">
        <f>J133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561</v>
      </c>
      <c r="E100" s="200"/>
      <c r="F100" s="200"/>
      <c r="G100" s="200"/>
      <c r="H100" s="200"/>
      <c r="I100" s="201"/>
      <c r="J100" s="202">
        <f>J144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191</v>
      </c>
      <c r="E101" s="200"/>
      <c r="F101" s="200"/>
      <c r="G101" s="200"/>
      <c r="H101" s="200"/>
      <c r="I101" s="201"/>
      <c r="J101" s="202">
        <f>J147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192</v>
      </c>
      <c r="E102" s="200"/>
      <c r="F102" s="200"/>
      <c r="G102" s="200"/>
      <c r="H102" s="200"/>
      <c r="I102" s="201"/>
      <c r="J102" s="202">
        <f>J150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193</v>
      </c>
      <c r="E103" s="193"/>
      <c r="F103" s="193"/>
      <c r="G103" s="193"/>
      <c r="H103" s="193"/>
      <c r="I103" s="194"/>
      <c r="J103" s="195">
        <f>J163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7"/>
      <c r="C104" s="198"/>
      <c r="D104" s="199" t="s">
        <v>196</v>
      </c>
      <c r="E104" s="200"/>
      <c r="F104" s="200"/>
      <c r="G104" s="200"/>
      <c r="H104" s="200"/>
      <c r="I104" s="201"/>
      <c r="J104" s="202">
        <f>J164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198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4" t="str">
        <f>E7</f>
        <v xml:space="preserve">OTEVŘENÝ  pavilon D (zadání) - DO KROSU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183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2019-138-12 - Bourací prá...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20. 12. 2019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144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144" t="s">
        <v>30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204"/>
      <c r="B123" s="205"/>
      <c r="C123" s="206" t="s">
        <v>199</v>
      </c>
      <c r="D123" s="207" t="s">
        <v>58</v>
      </c>
      <c r="E123" s="207" t="s">
        <v>54</v>
      </c>
      <c r="F123" s="207" t="s">
        <v>55</v>
      </c>
      <c r="G123" s="207" t="s">
        <v>200</v>
      </c>
      <c r="H123" s="207" t="s">
        <v>201</v>
      </c>
      <c r="I123" s="208" t="s">
        <v>202</v>
      </c>
      <c r="J123" s="209" t="s">
        <v>187</v>
      </c>
      <c r="K123" s="210" t="s">
        <v>203</v>
      </c>
      <c r="L123" s="211"/>
      <c r="M123" s="97" t="s">
        <v>1</v>
      </c>
      <c r="N123" s="98" t="s">
        <v>37</v>
      </c>
      <c r="O123" s="98" t="s">
        <v>204</v>
      </c>
      <c r="P123" s="98" t="s">
        <v>205</v>
      </c>
      <c r="Q123" s="98" t="s">
        <v>206</v>
      </c>
      <c r="R123" s="98" t="s">
        <v>207</v>
      </c>
      <c r="S123" s="98" t="s">
        <v>208</v>
      </c>
      <c r="T123" s="99" t="s">
        <v>209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63" s="2" customFormat="1" ht="22.8" customHeight="1">
      <c r="A124" s="35"/>
      <c r="B124" s="36"/>
      <c r="C124" s="104" t="s">
        <v>210</v>
      </c>
      <c r="D124" s="37"/>
      <c r="E124" s="37"/>
      <c r="F124" s="37"/>
      <c r="G124" s="37"/>
      <c r="H124" s="37"/>
      <c r="I124" s="141"/>
      <c r="J124" s="212">
        <f>BK124</f>
        <v>0</v>
      </c>
      <c r="K124" s="37"/>
      <c r="L124" s="41"/>
      <c r="M124" s="100"/>
      <c r="N124" s="213"/>
      <c r="O124" s="101"/>
      <c r="P124" s="214">
        <f>P125+P163</f>
        <v>0</v>
      </c>
      <c r="Q124" s="101"/>
      <c r="R124" s="214">
        <f>R125+R163</f>
        <v>0</v>
      </c>
      <c r="S124" s="101"/>
      <c r="T124" s="215">
        <f>T125+T163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189</v>
      </c>
      <c r="BK124" s="216">
        <f>BK125+BK163</f>
        <v>0</v>
      </c>
    </row>
    <row r="125" spans="1:63" s="12" customFormat="1" ht="25.9" customHeight="1">
      <c r="A125" s="12"/>
      <c r="B125" s="217"/>
      <c r="C125" s="218"/>
      <c r="D125" s="219" t="s">
        <v>72</v>
      </c>
      <c r="E125" s="220" t="s">
        <v>211</v>
      </c>
      <c r="F125" s="220" t="s">
        <v>212</v>
      </c>
      <c r="G125" s="218"/>
      <c r="H125" s="218"/>
      <c r="I125" s="221"/>
      <c r="J125" s="222">
        <f>BK125</f>
        <v>0</v>
      </c>
      <c r="K125" s="218"/>
      <c r="L125" s="223"/>
      <c r="M125" s="224"/>
      <c r="N125" s="225"/>
      <c r="O125" s="225"/>
      <c r="P125" s="226">
        <f>P126+P133+P144+P147+P150</f>
        <v>0</v>
      </c>
      <c r="Q125" s="225"/>
      <c r="R125" s="226">
        <f>R126+R133+R144+R147+R150</f>
        <v>0</v>
      </c>
      <c r="S125" s="225"/>
      <c r="T125" s="227">
        <f>T126+T133+T144+T147+T150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73</v>
      </c>
      <c r="AY125" s="228" t="s">
        <v>213</v>
      </c>
      <c r="BK125" s="230">
        <f>BK126+BK133+BK144+BK147+BK150</f>
        <v>0</v>
      </c>
    </row>
    <row r="126" spans="1:63" s="12" customFormat="1" ht="22.8" customHeight="1">
      <c r="A126" s="12"/>
      <c r="B126" s="217"/>
      <c r="C126" s="218"/>
      <c r="D126" s="219" t="s">
        <v>72</v>
      </c>
      <c r="E126" s="231" t="s">
        <v>238</v>
      </c>
      <c r="F126" s="231" t="s">
        <v>562</v>
      </c>
      <c r="G126" s="218"/>
      <c r="H126" s="218"/>
      <c r="I126" s="221"/>
      <c r="J126" s="232">
        <f>BK126</f>
        <v>0</v>
      </c>
      <c r="K126" s="218"/>
      <c r="L126" s="223"/>
      <c r="M126" s="224"/>
      <c r="N126" s="225"/>
      <c r="O126" s="225"/>
      <c r="P126" s="226">
        <f>SUM(P127:P132)</f>
        <v>0</v>
      </c>
      <c r="Q126" s="225"/>
      <c r="R126" s="226">
        <f>SUM(R127:R132)</f>
        <v>0</v>
      </c>
      <c r="S126" s="225"/>
      <c r="T126" s="227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80</v>
      </c>
      <c r="AT126" s="229" t="s">
        <v>72</v>
      </c>
      <c r="AU126" s="229" t="s">
        <v>80</v>
      </c>
      <c r="AY126" s="228" t="s">
        <v>213</v>
      </c>
      <c r="BK126" s="230">
        <f>SUM(BK127:BK132)</f>
        <v>0</v>
      </c>
    </row>
    <row r="127" spans="1:65" s="2" customFormat="1" ht="44.25" customHeight="1">
      <c r="A127" s="35"/>
      <c r="B127" s="36"/>
      <c r="C127" s="233" t="s">
        <v>80</v>
      </c>
      <c r="D127" s="233" t="s">
        <v>216</v>
      </c>
      <c r="E127" s="234" t="s">
        <v>563</v>
      </c>
      <c r="F127" s="235" t="s">
        <v>564</v>
      </c>
      <c r="G127" s="236" t="s">
        <v>219</v>
      </c>
      <c r="H127" s="237">
        <v>1.506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220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220</v>
      </c>
      <c r="BM127" s="245" t="s">
        <v>82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564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33" customHeight="1">
      <c r="A129" s="35"/>
      <c r="B129" s="36"/>
      <c r="C129" s="233" t="s">
        <v>82</v>
      </c>
      <c r="D129" s="233" t="s">
        <v>216</v>
      </c>
      <c r="E129" s="234" t="s">
        <v>565</v>
      </c>
      <c r="F129" s="235" t="s">
        <v>566</v>
      </c>
      <c r="G129" s="236" t="s">
        <v>219</v>
      </c>
      <c r="H129" s="237">
        <v>37.962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220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220</v>
      </c>
      <c r="BM129" s="245" t="s">
        <v>220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566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44.25" customHeight="1">
      <c r="A131" s="35"/>
      <c r="B131" s="36"/>
      <c r="C131" s="233" t="s">
        <v>224</v>
      </c>
      <c r="D131" s="233" t="s">
        <v>216</v>
      </c>
      <c r="E131" s="234" t="s">
        <v>567</v>
      </c>
      <c r="F131" s="235" t="s">
        <v>568</v>
      </c>
      <c r="G131" s="236" t="s">
        <v>219</v>
      </c>
      <c r="H131" s="237">
        <v>37.962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227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568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3" s="12" customFormat="1" ht="22.8" customHeight="1">
      <c r="A133" s="12"/>
      <c r="B133" s="217"/>
      <c r="C133" s="218"/>
      <c r="D133" s="219" t="s">
        <v>72</v>
      </c>
      <c r="E133" s="231" t="s">
        <v>245</v>
      </c>
      <c r="F133" s="231" t="s">
        <v>569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SUM(P134:P143)</f>
        <v>0</v>
      </c>
      <c r="Q133" s="225"/>
      <c r="R133" s="226">
        <f>SUM(R134:R143)</f>
        <v>0</v>
      </c>
      <c r="S133" s="225"/>
      <c r="T133" s="227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80</v>
      </c>
      <c r="AT133" s="229" t="s">
        <v>72</v>
      </c>
      <c r="AU133" s="229" t="s">
        <v>80</v>
      </c>
      <c r="AY133" s="228" t="s">
        <v>213</v>
      </c>
      <c r="BK133" s="230">
        <f>SUM(BK134:BK143)</f>
        <v>0</v>
      </c>
    </row>
    <row r="134" spans="1:65" s="2" customFormat="1" ht="44.25" customHeight="1">
      <c r="A134" s="35"/>
      <c r="B134" s="36"/>
      <c r="C134" s="233" t="s">
        <v>220</v>
      </c>
      <c r="D134" s="233" t="s">
        <v>216</v>
      </c>
      <c r="E134" s="234" t="s">
        <v>316</v>
      </c>
      <c r="F134" s="235" t="s">
        <v>317</v>
      </c>
      <c r="G134" s="236" t="s">
        <v>219</v>
      </c>
      <c r="H134" s="237">
        <v>1.506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230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317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55.5" customHeight="1">
      <c r="A136" s="35"/>
      <c r="B136" s="36"/>
      <c r="C136" s="233" t="s">
        <v>231</v>
      </c>
      <c r="D136" s="233" t="s">
        <v>216</v>
      </c>
      <c r="E136" s="234" t="s">
        <v>318</v>
      </c>
      <c r="F136" s="235" t="s">
        <v>570</v>
      </c>
      <c r="G136" s="236" t="s">
        <v>219</v>
      </c>
      <c r="H136" s="237">
        <v>1.506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234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570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16.5" customHeight="1">
      <c r="A138" s="35"/>
      <c r="B138" s="36"/>
      <c r="C138" s="255" t="s">
        <v>227</v>
      </c>
      <c r="D138" s="255" t="s">
        <v>571</v>
      </c>
      <c r="E138" s="256" t="s">
        <v>572</v>
      </c>
      <c r="F138" s="257" t="s">
        <v>573</v>
      </c>
      <c r="G138" s="258" t="s">
        <v>254</v>
      </c>
      <c r="H138" s="259">
        <v>2.711</v>
      </c>
      <c r="I138" s="260"/>
      <c r="J138" s="261">
        <f>ROUND(I138*H138,2)</f>
        <v>0</v>
      </c>
      <c r="K138" s="262"/>
      <c r="L138" s="263"/>
      <c r="M138" s="264" t="s">
        <v>1</v>
      </c>
      <c r="N138" s="265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230</v>
      </c>
      <c r="AT138" s="245" t="s">
        <v>571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238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573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55.5" customHeight="1">
      <c r="A140" s="35"/>
      <c r="B140" s="36"/>
      <c r="C140" s="233" t="s">
        <v>239</v>
      </c>
      <c r="D140" s="233" t="s">
        <v>216</v>
      </c>
      <c r="E140" s="234" t="s">
        <v>320</v>
      </c>
      <c r="F140" s="235" t="s">
        <v>321</v>
      </c>
      <c r="G140" s="236" t="s">
        <v>219</v>
      </c>
      <c r="H140" s="237">
        <v>1.506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242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321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33" customHeight="1">
      <c r="A142" s="35"/>
      <c r="B142" s="36"/>
      <c r="C142" s="233" t="s">
        <v>230</v>
      </c>
      <c r="D142" s="233" t="s">
        <v>216</v>
      </c>
      <c r="E142" s="234" t="s">
        <v>322</v>
      </c>
      <c r="F142" s="235" t="s">
        <v>323</v>
      </c>
      <c r="G142" s="236" t="s">
        <v>219</v>
      </c>
      <c r="H142" s="237">
        <v>1.506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220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220</v>
      </c>
      <c r="BM142" s="245" t="s">
        <v>245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323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3" s="12" customFormat="1" ht="22.8" customHeight="1">
      <c r="A144" s="12"/>
      <c r="B144" s="217"/>
      <c r="C144" s="218"/>
      <c r="D144" s="219" t="s">
        <v>72</v>
      </c>
      <c r="E144" s="231" t="s">
        <v>280</v>
      </c>
      <c r="F144" s="231" t="s">
        <v>574</v>
      </c>
      <c r="G144" s="218"/>
      <c r="H144" s="218"/>
      <c r="I144" s="221"/>
      <c r="J144" s="232">
        <f>BK144</f>
        <v>0</v>
      </c>
      <c r="K144" s="218"/>
      <c r="L144" s="223"/>
      <c r="M144" s="224"/>
      <c r="N144" s="225"/>
      <c r="O144" s="225"/>
      <c r="P144" s="226">
        <f>SUM(P145:P146)</f>
        <v>0</v>
      </c>
      <c r="Q144" s="225"/>
      <c r="R144" s="226">
        <f>SUM(R145:R146)</f>
        <v>0</v>
      </c>
      <c r="S144" s="225"/>
      <c r="T144" s="227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8" t="s">
        <v>80</v>
      </c>
      <c r="AT144" s="229" t="s">
        <v>72</v>
      </c>
      <c r="AU144" s="229" t="s">
        <v>80</v>
      </c>
      <c r="AY144" s="228" t="s">
        <v>213</v>
      </c>
      <c r="BK144" s="230">
        <f>SUM(BK145:BK146)</f>
        <v>0</v>
      </c>
    </row>
    <row r="145" spans="1:65" s="2" customFormat="1" ht="33" customHeight="1">
      <c r="A145" s="35"/>
      <c r="B145" s="36"/>
      <c r="C145" s="233" t="s">
        <v>246</v>
      </c>
      <c r="D145" s="233" t="s">
        <v>216</v>
      </c>
      <c r="E145" s="234" t="s">
        <v>575</v>
      </c>
      <c r="F145" s="235" t="s">
        <v>576</v>
      </c>
      <c r="G145" s="236" t="s">
        <v>219</v>
      </c>
      <c r="H145" s="237">
        <v>39.468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249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576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214</v>
      </c>
      <c r="F147" s="231" t="s">
        <v>215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SUM(P148:P149)</f>
        <v>0</v>
      </c>
      <c r="Q147" s="225"/>
      <c r="R147" s="226">
        <f>SUM(R148:R149)</f>
        <v>0</v>
      </c>
      <c r="S147" s="225"/>
      <c r="T147" s="227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80</v>
      </c>
      <c r="AT147" s="229" t="s">
        <v>72</v>
      </c>
      <c r="AU147" s="229" t="s">
        <v>80</v>
      </c>
      <c r="AY147" s="228" t="s">
        <v>213</v>
      </c>
      <c r="BK147" s="230">
        <f>SUM(BK148:BK149)</f>
        <v>0</v>
      </c>
    </row>
    <row r="148" spans="1:65" s="2" customFormat="1" ht="21.75" customHeight="1">
      <c r="A148" s="35"/>
      <c r="B148" s="36"/>
      <c r="C148" s="233" t="s">
        <v>234</v>
      </c>
      <c r="D148" s="233" t="s">
        <v>216</v>
      </c>
      <c r="E148" s="234" t="s">
        <v>482</v>
      </c>
      <c r="F148" s="235" t="s">
        <v>483</v>
      </c>
      <c r="G148" s="236" t="s">
        <v>219</v>
      </c>
      <c r="H148" s="237">
        <v>7.742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255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483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3" s="12" customFormat="1" ht="22.8" customHeight="1">
      <c r="A150" s="12"/>
      <c r="B150" s="217"/>
      <c r="C150" s="218"/>
      <c r="D150" s="219" t="s">
        <v>72</v>
      </c>
      <c r="E150" s="231" t="s">
        <v>250</v>
      </c>
      <c r="F150" s="231" t="s">
        <v>251</v>
      </c>
      <c r="G150" s="218"/>
      <c r="H150" s="218"/>
      <c r="I150" s="221"/>
      <c r="J150" s="232">
        <f>BK150</f>
        <v>0</v>
      </c>
      <c r="K150" s="218"/>
      <c r="L150" s="223"/>
      <c r="M150" s="224"/>
      <c r="N150" s="225"/>
      <c r="O150" s="225"/>
      <c r="P150" s="226">
        <f>SUM(P151:P162)</f>
        <v>0</v>
      </c>
      <c r="Q150" s="225"/>
      <c r="R150" s="226">
        <f>SUM(R151:R162)</f>
        <v>0</v>
      </c>
      <c r="S150" s="225"/>
      <c r="T150" s="227">
        <f>SUM(T151:T162)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8" t="s">
        <v>80</v>
      </c>
      <c r="AT150" s="229" t="s">
        <v>72</v>
      </c>
      <c r="AU150" s="229" t="s">
        <v>80</v>
      </c>
      <c r="AY150" s="228" t="s">
        <v>213</v>
      </c>
      <c r="BK150" s="230">
        <f>SUM(BK151:BK162)</f>
        <v>0</v>
      </c>
    </row>
    <row r="151" spans="1:65" s="2" customFormat="1" ht="33" customHeight="1">
      <c r="A151" s="35"/>
      <c r="B151" s="36"/>
      <c r="C151" s="233" t="s">
        <v>256</v>
      </c>
      <c r="D151" s="233" t="s">
        <v>216</v>
      </c>
      <c r="E151" s="234" t="s">
        <v>369</v>
      </c>
      <c r="F151" s="235" t="s">
        <v>370</v>
      </c>
      <c r="G151" s="236" t="s">
        <v>254</v>
      </c>
      <c r="H151" s="237">
        <v>24.595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220</v>
      </c>
      <c r="AT151" s="245" t="s">
        <v>216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220</v>
      </c>
      <c r="BM151" s="245" t="s">
        <v>259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370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5" s="2" customFormat="1" ht="21.75" customHeight="1">
      <c r="A153" s="35"/>
      <c r="B153" s="36"/>
      <c r="C153" s="233" t="s">
        <v>238</v>
      </c>
      <c r="D153" s="233" t="s">
        <v>216</v>
      </c>
      <c r="E153" s="234" t="s">
        <v>257</v>
      </c>
      <c r="F153" s="235" t="s">
        <v>258</v>
      </c>
      <c r="G153" s="236" t="s">
        <v>254</v>
      </c>
      <c r="H153" s="237">
        <v>24.595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220</v>
      </c>
      <c r="AT153" s="245" t="s">
        <v>216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220</v>
      </c>
      <c r="BM153" s="245" t="s">
        <v>262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258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33" customHeight="1">
      <c r="A155" s="35"/>
      <c r="B155" s="36"/>
      <c r="C155" s="233" t="s">
        <v>263</v>
      </c>
      <c r="D155" s="233" t="s">
        <v>216</v>
      </c>
      <c r="E155" s="234" t="s">
        <v>260</v>
      </c>
      <c r="F155" s="235" t="s">
        <v>261</v>
      </c>
      <c r="G155" s="236" t="s">
        <v>254</v>
      </c>
      <c r="H155" s="237">
        <v>245.95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220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220</v>
      </c>
      <c r="BM155" s="245" t="s">
        <v>266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261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33" customHeight="1">
      <c r="A157" s="35"/>
      <c r="B157" s="36"/>
      <c r="C157" s="233" t="s">
        <v>242</v>
      </c>
      <c r="D157" s="233" t="s">
        <v>216</v>
      </c>
      <c r="E157" s="234" t="s">
        <v>439</v>
      </c>
      <c r="F157" s="235" t="s">
        <v>440</v>
      </c>
      <c r="G157" s="236" t="s">
        <v>254</v>
      </c>
      <c r="H157" s="237">
        <v>3.012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220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220</v>
      </c>
      <c r="BM157" s="245" t="s">
        <v>269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440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33" customHeight="1">
      <c r="A159" s="35"/>
      <c r="B159" s="36"/>
      <c r="C159" s="233" t="s">
        <v>8</v>
      </c>
      <c r="D159" s="233" t="s">
        <v>216</v>
      </c>
      <c r="E159" s="234" t="s">
        <v>264</v>
      </c>
      <c r="F159" s="235" t="s">
        <v>265</v>
      </c>
      <c r="G159" s="236" t="s">
        <v>254</v>
      </c>
      <c r="H159" s="237">
        <v>18.581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220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220</v>
      </c>
      <c r="BM159" s="245" t="s">
        <v>272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265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33" customHeight="1">
      <c r="A161" s="35"/>
      <c r="B161" s="36"/>
      <c r="C161" s="233" t="s">
        <v>245</v>
      </c>
      <c r="D161" s="233" t="s">
        <v>216</v>
      </c>
      <c r="E161" s="234" t="s">
        <v>273</v>
      </c>
      <c r="F161" s="235" t="s">
        <v>274</v>
      </c>
      <c r="G161" s="236" t="s">
        <v>254</v>
      </c>
      <c r="H161" s="237">
        <v>3.002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220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220</v>
      </c>
      <c r="BM161" s="245" t="s">
        <v>275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274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3" s="12" customFormat="1" ht="25.9" customHeight="1">
      <c r="A163" s="12"/>
      <c r="B163" s="217"/>
      <c r="C163" s="218"/>
      <c r="D163" s="219" t="s">
        <v>72</v>
      </c>
      <c r="E163" s="220" t="s">
        <v>276</v>
      </c>
      <c r="F163" s="220" t="s">
        <v>277</v>
      </c>
      <c r="G163" s="218"/>
      <c r="H163" s="218"/>
      <c r="I163" s="221"/>
      <c r="J163" s="222">
        <f>BK163</f>
        <v>0</v>
      </c>
      <c r="K163" s="218"/>
      <c r="L163" s="223"/>
      <c r="M163" s="224"/>
      <c r="N163" s="225"/>
      <c r="O163" s="225"/>
      <c r="P163" s="226">
        <f>P164</f>
        <v>0</v>
      </c>
      <c r="Q163" s="225"/>
      <c r="R163" s="226">
        <f>R164</f>
        <v>0</v>
      </c>
      <c r="S163" s="225"/>
      <c r="T163" s="227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8" t="s">
        <v>82</v>
      </c>
      <c r="AT163" s="229" t="s">
        <v>72</v>
      </c>
      <c r="AU163" s="229" t="s">
        <v>73</v>
      </c>
      <c r="AY163" s="228" t="s">
        <v>213</v>
      </c>
      <c r="BK163" s="230">
        <f>BK164</f>
        <v>0</v>
      </c>
    </row>
    <row r="164" spans="1:63" s="12" customFormat="1" ht="22.8" customHeight="1">
      <c r="A164" s="12"/>
      <c r="B164" s="217"/>
      <c r="C164" s="218"/>
      <c r="D164" s="219" t="s">
        <v>72</v>
      </c>
      <c r="E164" s="231" t="s">
        <v>291</v>
      </c>
      <c r="F164" s="231" t="s">
        <v>292</v>
      </c>
      <c r="G164" s="218"/>
      <c r="H164" s="218"/>
      <c r="I164" s="221"/>
      <c r="J164" s="232">
        <f>BK164</f>
        <v>0</v>
      </c>
      <c r="K164" s="218"/>
      <c r="L164" s="223"/>
      <c r="M164" s="224"/>
      <c r="N164" s="225"/>
      <c r="O164" s="225"/>
      <c r="P164" s="226">
        <f>SUM(P165:P168)</f>
        <v>0</v>
      </c>
      <c r="Q164" s="225"/>
      <c r="R164" s="226">
        <f>SUM(R165:R168)</f>
        <v>0</v>
      </c>
      <c r="S164" s="225"/>
      <c r="T164" s="227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8" t="s">
        <v>82</v>
      </c>
      <c r="AT164" s="229" t="s">
        <v>72</v>
      </c>
      <c r="AU164" s="229" t="s">
        <v>80</v>
      </c>
      <c r="AY164" s="228" t="s">
        <v>213</v>
      </c>
      <c r="BK164" s="230">
        <f>SUM(BK165:BK168)</f>
        <v>0</v>
      </c>
    </row>
    <row r="165" spans="1:65" s="2" customFormat="1" ht="21.75" customHeight="1">
      <c r="A165" s="35"/>
      <c r="B165" s="36"/>
      <c r="C165" s="233" t="s">
        <v>280</v>
      </c>
      <c r="D165" s="233" t="s">
        <v>216</v>
      </c>
      <c r="E165" s="234" t="s">
        <v>577</v>
      </c>
      <c r="F165" s="235" t="s">
        <v>578</v>
      </c>
      <c r="G165" s="236" t="s">
        <v>283</v>
      </c>
      <c r="H165" s="237">
        <v>22.825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245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245</v>
      </c>
      <c r="BM165" s="245" t="s">
        <v>284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578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21.75" customHeight="1">
      <c r="A167" s="35"/>
      <c r="B167" s="36"/>
      <c r="C167" s="233" t="s">
        <v>249</v>
      </c>
      <c r="D167" s="233" t="s">
        <v>216</v>
      </c>
      <c r="E167" s="234" t="s">
        <v>579</v>
      </c>
      <c r="F167" s="235" t="s">
        <v>580</v>
      </c>
      <c r="G167" s="236" t="s">
        <v>581</v>
      </c>
      <c r="H167" s="237">
        <v>2431.164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245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245</v>
      </c>
      <c r="BM167" s="245" t="s">
        <v>290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580</v>
      </c>
      <c r="G168" s="37"/>
      <c r="H168" s="37"/>
      <c r="I168" s="141"/>
      <c r="J168" s="37"/>
      <c r="K168" s="37"/>
      <c r="L168" s="41"/>
      <c r="M168" s="251"/>
      <c r="N168" s="252"/>
      <c r="O168" s="253"/>
      <c r="P168" s="253"/>
      <c r="Q168" s="253"/>
      <c r="R168" s="253"/>
      <c r="S168" s="253"/>
      <c r="T168" s="254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31" s="2" customFormat="1" ht="6.95" customHeight="1">
      <c r="A169" s="35"/>
      <c r="B169" s="63"/>
      <c r="C169" s="64"/>
      <c r="D169" s="64"/>
      <c r="E169" s="64"/>
      <c r="F169" s="64"/>
      <c r="G169" s="64"/>
      <c r="H169" s="64"/>
      <c r="I169" s="180"/>
      <c r="J169" s="64"/>
      <c r="K169" s="64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password="CC35" sheet="1" objects="1" scenarios="1" formatColumns="0" formatRows="0" autoFilter="0"/>
  <autoFilter ref="C123:K16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582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ROUND((SUM(BE124:BE174)),2)</f>
        <v>0</v>
      </c>
      <c r="G33" s="35"/>
      <c r="H33" s="35"/>
      <c r="I33" s="159">
        <v>0.21</v>
      </c>
      <c r="J33" s="158">
        <f>ROUND(((SUM(BE124:BE174))*I33),2)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ROUND((SUM(BF124:BF174)),2)</f>
        <v>0</v>
      </c>
      <c r="G34" s="35"/>
      <c r="H34" s="35"/>
      <c r="I34" s="159">
        <v>0.15</v>
      </c>
      <c r="J34" s="158">
        <f>ROUND(((SUM(BF124:BF174))*I34),2)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ROUND((SUM(BG124:BG174)),2)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ROUND((SUM(BH124:BH174)),2)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ROUND((SUM(BI124:BI174)),2)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2019-138-13 - Nové kce -1...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583</v>
      </c>
      <c r="E98" s="200"/>
      <c r="F98" s="200"/>
      <c r="G98" s="200"/>
      <c r="H98" s="200"/>
      <c r="I98" s="201"/>
      <c r="J98" s="202">
        <f>J126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584</v>
      </c>
      <c r="E99" s="200"/>
      <c r="F99" s="200"/>
      <c r="G99" s="200"/>
      <c r="H99" s="200"/>
      <c r="I99" s="201"/>
      <c r="J99" s="202">
        <f>J129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561</v>
      </c>
      <c r="E100" s="200"/>
      <c r="F100" s="200"/>
      <c r="G100" s="200"/>
      <c r="H100" s="200"/>
      <c r="I100" s="201"/>
      <c r="J100" s="202">
        <f>J138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585</v>
      </c>
      <c r="E101" s="200"/>
      <c r="F101" s="200"/>
      <c r="G101" s="200"/>
      <c r="H101" s="200"/>
      <c r="I101" s="201"/>
      <c r="J101" s="202">
        <f>J147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586</v>
      </c>
      <c r="E102" s="200"/>
      <c r="F102" s="200"/>
      <c r="G102" s="200"/>
      <c r="H102" s="200"/>
      <c r="I102" s="201"/>
      <c r="J102" s="202">
        <f>J162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587</v>
      </c>
      <c r="E103" s="200"/>
      <c r="F103" s="200"/>
      <c r="G103" s="200"/>
      <c r="H103" s="200"/>
      <c r="I103" s="201"/>
      <c r="J103" s="202">
        <f>J169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456</v>
      </c>
      <c r="E104" s="193"/>
      <c r="F104" s="193"/>
      <c r="G104" s="193"/>
      <c r="H104" s="193"/>
      <c r="I104" s="194"/>
      <c r="J104" s="195">
        <f>J172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198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4" t="str">
        <f>E7</f>
        <v xml:space="preserve">OTEVŘENÝ  pavilon D (zadání) - DO KROSU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183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2019-138-13 - Nové kce -1...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20. 12. 2019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144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144" t="s">
        <v>30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204"/>
      <c r="B123" s="205"/>
      <c r="C123" s="206" t="s">
        <v>199</v>
      </c>
      <c r="D123" s="207" t="s">
        <v>58</v>
      </c>
      <c r="E123" s="207" t="s">
        <v>54</v>
      </c>
      <c r="F123" s="207" t="s">
        <v>55</v>
      </c>
      <c r="G123" s="207" t="s">
        <v>200</v>
      </c>
      <c r="H123" s="207" t="s">
        <v>201</v>
      </c>
      <c r="I123" s="208" t="s">
        <v>202</v>
      </c>
      <c r="J123" s="209" t="s">
        <v>187</v>
      </c>
      <c r="K123" s="210" t="s">
        <v>203</v>
      </c>
      <c r="L123" s="211"/>
      <c r="M123" s="97" t="s">
        <v>1</v>
      </c>
      <c r="N123" s="98" t="s">
        <v>37</v>
      </c>
      <c r="O123" s="98" t="s">
        <v>204</v>
      </c>
      <c r="P123" s="98" t="s">
        <v>205</v>
      </c>
      <c r="Q123" s="98" t="s">
        <v>206</v>
      </c>
      <c r="R123" s="98" t="s">
        <v>207</v>
      </c>
      <c r="S123" s="98" t="s">
        <v>208</v>
      </c>
      <c r="T123" s="99" t="s">
        <v>209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63" s="2" customFormat="1" ht="22.8" customHeight="1">
      <c r="A124" s="35"/>
      <c r="B124" s="36"/>
      <c r="C124" s="104" t="s">
        <v>210</v>
      </c>
      <c r="D124" s="37"/>
      <c r="E124" s="37"/>
      <c r="F124" s="37"/>
      <c r="G124" s="37"/>
      <c r="H124" s="37"/>
      <c r="I124" s="141"/>
      <c r="J124" s="212">
        <f>BK124</f>
        <v>0</v>
      </c>
      <c r="K124" s="37"/>
      <c r="L124" s="41"/>
      <c r="M124" s="100"/>
      <c r="N124" s="213"/>
      <c r="O124" s="101"/>
      <c r="P124" s="214">
        <f>P125+P172</f>
        <v>0</v>
      </c>
      <c r="Q124" s="101"/>
      <c r="R124" s="214">
        <f>R125+R172</f>
        <v>0</v>
      </c>
      <c r="S124" s="101"/>
      <c r="T124" s="215">
        <f>T125+T172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189</v>
      </c>
      <c r="BK124" s="216">
        <f>BK125+BK172</f>
        <v>0</v>
      </c>
    </row>
    <row r="125" spans="1:63" s="12" customFormat="1" ht="25.9" customHeight="1">
      <c r="A125" s="12"/>
      <c r="B125" s="217"/>
      <c r="C125" s="218"/>
      <c r="D125" s="219" t="s">
        <v>72</v>
      </c>
      <c r="E125" s="220" t="s">
        <v>211</v>
      </c>
      <c r="F125" s="220" t="s">
        <v>212</v>
      </c>
      <c r="G125" s="218"/>
      <c r="H125" s="218"/>
      <c r="I125" s="221"/>
      <c r="J125" s="222">
        <f>BK125</f>
        <v>0</v>
      </c>
      <c r="K125" s="218"/>
      <c r="L125" s="223"/>
      <c r="M125" s="224"/>
      <c r="N125" s="225"/>
      <c r="O125" s="225"/>
      <c r="P125" s="226">
        <f>P126+P129+P138+P147+P162+P169</f>
        <v>0</v>
      </c>
      <c r="Q125" s="225"/>
      <c r="R125" s="226">
        <f>R126+R129+R138+R147+R162+R169</f>
        <v>0</v>
      </c>
      <c r="S125" s="225"/>
      <c r="T125" s="227">
        <f>T126+T129+T138+T147+T162+T169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73</v>
      </c>
      <c r="AY125" s="228" t="s">
        <v>213</v>
      </c>
      <c r="BK125" s="230">
        <f>BK126+BK129+BK138+BK147+BK162+BK169</f>
        <v>0</v>
      </c>
    </row>
    <row r="126" spans="1:63" s="12" customFormat="1" ht="22.8" customHeight="1">
      <c r="A126" s="12"/>
      <c r="B126" s="217"/>
      <c r="C126" s="218"/>
      <c r="D126" s="219" t="s">
        <v>72</v>
      </c>
      <c r="E126" s="231" t="s">
        <v>263</v>
      </c>
      <c r="F126" s="231" t="s">
        <v>588</v>
      </c>
      <c r="G126" s="218"/>
      <c r="H126" s="218"/>
      <c r="I126" s="221"/>
      <c r="J126" s="232">
        <f>BK126</f>
        <v>0</v>
      </c>
      <c r="K126" s="218"/>
      <c r="L126" s="223"/>
      <c r="M126" s="224"/>
      <c r="N126" s="225"/>
      <c r="O126" s="225"/>
      <c r="P126" s="226">
        <f>SUM(P127:P128)</f>
        <v>0</v>
      </c>
      <c r="Q126" s="225"/>
      <c r="R126" s="226">
        <f>SUM(R127:R128)</f>
        <v>0</v>
      </c>
      <c r="S126" s="225"/>
      <c r="T126" s="227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80</v>
      </c>
      <c r="AT126" s="229" t="s">
        <v>72</v>
      </c>
      <c r="AU126" s="229" t="s">
        <v>80</v>
      </c>
      <c r="AY126" s="228" t="s">
        <v>213</v>
      </c>
      <c r="BK126" s="230">
        <f>SUM(BK127:BK128)</f>
        <v>0</v>
      </c>
    </row>
    <row r="127" spans="1:65" s="2" customFormat="1" ht="21.75" customHeight="1">
      <c r="A127" s="35"/>
      <c r="B127" s="36"/>
      <c r="C127" s="233" t="s">
        <v>80</v>
      </c>
      <c r="D127" s="233" t="s">
        <v>216</v>
      </c>
      <c r="E127" s="234" t="s">
        <v>314</v>
      </c>
      <c r="F127" s="235" t="s">
        <v>315</v>
      </c>
      <c r="G127" s="236" t="s">
        <v>219</v>
      </c>
      <c r="H127" s="237">
        <v>1.356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220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220</v>
      </c>
      <c r="BM127" s="245" t="s">
        <v>82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315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3" s="12" customFormat="1" ht="22.8" customHeight="1">
      <c r="A129" s="12"/>
      <c r="B129" s="217"/>
      <c r="C129" s="218"/>
      <c r="D129" s="219" t="s">
        <v>72</v>
      </c>
      <c r="E129" s="231" t="s">
        <v>245</v>
      </c>
      <c r="F129" s="231" t="s">
        <v>589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SUM(P130:P137)</f>
        <v>0</v>
      </c>
      <c r="Q129" s="225"/>
      <c r="R129" s="226">
        <f>SUM(R130:R137)</f>
        <v>0</v>
      </c>
      <c r="S129" s="225"/>
      <c r="T129" s="227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80</v>
      </c>
      <c r="AY129" s="228" t="s">
        <v>213</v>
      </c>
      <c r="BK129" s="230">
        <f>SUM(BK130:BK137)</f>
        <v>0</v>
      </c>
    </row>
    <row r="130" spans="1:65" s="2" customFormat="1" ht="44.25" customHeight="1">
      <c r="A130" s="35"/>
      <c r="B130" s="36"/>
      <c r="C130" s="233" t="s">
        <v>82</v>
      </c>
      <c r="D130" s="233" t="s">
        <v>216</v>
      </c>
      <c r="E130" s="234" t="s">
        <v>316</v>
      </c>
      <c r="F130" s="235" t="s">
        <v>317</v>
      </c>
      <c r="G130" s="236" t="s">
        <v>219</v>
      </c>
      <c r="H130" s="237">
        <v>1.356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220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317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44.25" customHeight="1">
      <c r="A132" s="35"/>
      <c r="B132" s="36"/>
      <c r="C132" s="233" t="s">
        <v>224</v>
      </c>
      <c r="D132" s="233" t="s">
        <v>216</v>
      </c>
      <c r="E132" s="234" t="s">
        <v>318</v>
      </c>
      <c r="F132" s="235" t="s">
        <v>319</v>
      </c>
      <c r="G132" s="236" t="s">
        <v>219</v>
      </c>
      <c r="H132" s="237">
        <v>1.356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227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319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55.5" customHeight="1">
      <c r="A134" s="35"/>
      <c r="B134" s="36"/>
      <c r="C134" s="233" t="s">
        <v>220</v>
      </c>
      <c r="D134" s="233" t="s">
        <v>216</v>
      </c>
      <c r="E134" s="234" t="s">
        <v>320</v>
      </c>
      <c r="F134" s="235" t="s">
        <v>321</v>
      </c>
      <c r="G134" s="236" t="s">
        <v>219</v>
      </c>
      <c r="H134" s="237">
        <v>6.78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230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321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33" customHeight="1">
      <c r="A136" s="35"/>
      <c r="B136" s="36"/>
      <c r="C136" s="233" t="s">
        <v>231</v>
      </c>
      <c r="D136" s="233" t="s">
        <v>216</v>
      </c>
      <c r="E136" s="234" t="s">
        <v>322</v>
      </c>
      <c r="F136" s="235" t="s">
        <v>323</v>
      </c>
      <c r="G136" s="236" t="s">
        <v>219</v>
      </c>
      <c r="H136" s="237">
        <v>1.356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234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323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3" s="12" customFormat="1" ht="22.8" customHeight="1">
      <c r="A138" s="12"/>
      <c r="B138" s="217"/>
      <c r="C138" s="218"/>
      <c r="D138" s="219" t="s">
        <v>72</v>
      </c>
      <c r="E138" s="231" t="s">
        <v>280</v>
      </c>
      <c r="F138" s="231" t="s">
        <v>574</v>
      </c>
      <c r="G138" s="218"/>
      <c r="H138" s="218"/>
      <c r="I138" s="221"/>
      <c r="J138" s="232">
        <f>BK138</f>
        <v>0</v>
      </c>
      <c r="K138" s="218"/>
      <c r="L138" s="223"/>
      <c r="M138" s="224"/>
      <c r="N138" s="225"/>
      <c r="O138" s="225"/>
      <c r="P138" s="226">
        <f>SUM(P139:P146)</f>
        <v>0</v>
      </c>
      <c r="Q138" s="225"/>
      <c r="R138" s="226">
        <f>SUM(R139:R146)</f>
        <v>0</v>
      </c>
      <c r="S138" s="225"/>
      <c r="T138" s="227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8" t="s">
        <v>80</v>
      </c>
      <c r="AT138" s="229" t="s">
        <v>72</v>
      </c>
      <c r="AU138" s="229" t="s">
        <v>80</v>
      </c>
      <c r="AY138" s="228" t="s">
        <v>213</v>
      </c>
      <c r="BK138" s="230">
        <f>SUM(BK139:BK146)</f>
        <v>0</v>
      </c>
    </row>
    <row r="139" spans="1:65" s="2" customFormat="1" ht="16.5" customHeight="1">
      <c r="A139" s="35"/>
      <c r="B139" s="36"/>
      <c r="C139" s="233" t="s">
        <v>227</v>
      </c>
      <c r="D139" s="233" t="s">
        <v>216</v>
      </c>
      <c r="E139" s="234" t="s">
        <v>324</v>
      </c>
      <c r="F139" s="235" t="s">
        <v>325</v>
      </c>
      <c r="G139" s="236" t="s">
        <v>219</v>
      </c>
      <c r="H139" s="237">
        <v>1.356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238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325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33" customHeight="1">
      <c r="A141" s="35"/>
      <c r="B141" s="36"/>
      <c r="C141" s="233" t="s">
        <v>239</v>
      </c>
      <c r="D141" s="233" t="s">
        <v>216</v>
      </c>
      <c r="E141" s="234" t="s">
        <v>326</v>
      </c>
      <c r="F141" s="235" t="s">
        <v>327</v>
      </c>
      <c r="G141" s="236" t="s">
        <v>254</v>
      </c>
      <c r="H141" s="237">
        <v>2.441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242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327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44.25" customHeight="1">
      <c r="A143" s="35"/>
      <c r="B143" s="36"/>
      <c r="C143" s="233" t="s">
        <v>230</v>
      </c>
      <c r="D143" s="233" t="s">
        <v>216</v>
      </c>
      <c r="E143" s="234" t="s">
        <v>590</v>
      </c>
      <c r="F143" s="235" t="s">
        <v>591</v>
      </c>
      <c r="G143" s="236" t="s">
        <v>219</v>
      </c>
      <c r="H143" s="237">
        <v>5.082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245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591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16.5" customHeight="1">
      <c r="A145" s="35"/>
      <c r="B145" s="36"/>
      <c r="C145" s="255" t="s">
        <v>246</v>
      </c>
      <c r="D145" s="255" t="s">
        <v>571</v>
      </c>
      <c r="E145" s="256" t="s">
        <v>592</v>
      </c>
      <c r="F145" s="257" t="s">
        <v>593</v>
      </c>
      <c r="G145" s="258" t="s">
        <v>254</v>
      </c>
      <c r="H145" s="259">
        <v>10.672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230</v>
      </c>
      <c r="AT145" s="245" t="s">
        <v>571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249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593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82</v>
      </c>
      <c r="F147" s="231" t="s">
        <v>594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SUM(P148:P161)</f>
        <v>0</v>
      </c>
      <c r="Q147" s="225"/>
      <c r="R147" s="226">
        <f>SUM(R148:R161)</f>
        <v>0</v>
      </c>
      <c r="S147" s="225"/>
      <c r="T147" s="227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80</v>
      </c>
      <c r="AT147" s="229" t="s">
        <v>72</v>
      </c>
      <c r="AU147" s="229" t="s">
        <v>80</v>
      </c>
      <c r="AY147" s="228" t="s">
        <v>213</v>
      </c>
      <c r="BK147" s="230">
        <f>SUM(BK148:BK161)</f>
        <v>0</v>
      </c>
    </row>
    <row r="148" spans="1:65" s="2" customFormat="1" ht="33" customHeight="1">
      <c r="A148" s="35"/>
      <c r="B148" s="36"/>
      <c r="C148" s="233" t="s">
        <v>234</v>
      </c>
      <c r="D148" s="233" t="s">
        <v>216</v>
      </c>
      <c r="E148" s="234" t="s">
        <v>595</v>
      </c>
      <c r="F148" s="235" t="s">
        <v>596</v>
      </c>
      <c r="G148" s="236" t="s">
        <v>237</v>
      </c>
      <c r="H148" s="237">
        <v>13.548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255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596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33" t="s">
        <v>256</v>
      </c>
      <c r="D150" s="233" t="s">
        <v>216</v>
      </c>
      <c r="E150" s="234" t="s">
        <v>597</v>
      </c>
      <c r="F150" s="235" t="s">
        <v>598</v>
      </c>
      <c r="G150" s="236" t="s">
        <v>237</v>
      </c>
      <c r="H150" s="237">
        <v>94.433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259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598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16.5" customHeight="1">
      <c r="A152" s="35"/>
      <c r="B152" s="36"/>
      <c r="C152" s="255" t="s">
        <v>238</v>
      </c>
      <c r="D152" s="255" t="s">
        <v>571</v>
      </c>
      <c r="E152" s="256" t="s">
        <v>599</v>
      </c>
      <c r="F152" s="257" t="s">
        <v>600</v>
      </c>
      <c r="G152" s="258" t="s">
        <v>237</v>
      </c>
      <c r="H152" s="259">
        <v>108.598</v>
      </c>
      <c r="I152" s="260"/>
      <c r="J152" s="261">
        <f>ROUND(I152*H152,2)</f>
        <v>0</v>
      </c>
      <c r="K152" s="262"/>
      <c r="L152" s="263"/>
      <c r="M152" s="264" t="s">
        <v>1</v>
      </c>
      <c r="N152" s="265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230</v>
      </c>
      <c r="AT152" s="245" t="s">
        <v>571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262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600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16.5" customHeight="1">
      <c r="A154" s="35"/>
      <c r="B154" s="36"/>
      <c r="C154" s="233" t="s">
        <v>263</v>
      </c>
      <c r="D154" s="233" t="s">
        <v>216</v>
      </c>
      <c r="E154" s="234" t="s">
        <v>601</v>
      </c>
      <c r="F154" s="235" t="s">
        <v>602</v>
      </c>
      <c r="G154" s="236" t="s">
        <v>219</v>
      </c>
      <c r="H154" s="237">
        <v>1.356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266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602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21.75" customHeight="1">
      <c r="A156" s="35"/>
      <c r="B156" s="36"/>
      <c r="C156" s="233" t="s">
        <v>242</v>
      </c>
      <c r="D156" s="233" t="s">
        <v>216</v>
      </c>
      <c r="E156" s="234" t="s">
        <v>603</v>
      </c>
      <c r="F156" s="235" t="s">
        <v>604</v>
      </c>
      <c r="G156" s="236" t="s">
        <v>283</v>
      </c>
      <c r="H156" s="237">
        <v>74.515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220</v>
      </c>
      <c r="AT156" s="245" t="s">
        <v>216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220</v>
      </c>
      <c r="BM156" s="245" t="s">
        <v>269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604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33" customHeight="1">
      <c r="A158" s="35"/>
      <c r="B158" s="36"/>
      <c r="C158" s="233" t="s">
        <v>8</v>
      </c>
      <c r="D158" s="233" t="s">
        <v>216</v>
      </c>
      <c r="E158" s="234" t="s">
        <v>605</v>
      </c>
      <c r="F158" s="235" t="s">
        <v>606</v>
      </c>
      <c r="G158" s="236" t="s">
        <v>237</v>
      </c>
      <c r="H158" s="237">
        <v>37.258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220</v>
      </c>
      <c r="AT158" s="245" t="s">
        <v>216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220</v>
      </c>
      <c r="BM158" s="245" t="s">
        <v>272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606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5" s="2" customFormat="1" ht="21.75" customHeight="1">
      <c r="A160" s="35"/>
      <c r="B160" s="36"/>
      <c r="C160" s="255" t="s">
        <v>245</v>
      </c>
      <c r="D160" s="255" t="s">
        <v>571</v>
      </c>
      <c r="E160" s="256" t="s">
        <v>607</v>
      </c>
      <c r="F160" s="257" t="s">
        <v>608</v>
      </c>
      <c r="G160" s="258" t="s">
        <v>237</v>
      </c>
      <c r="H160" s="259">
        <v>42.847</v>
      </c>
      <c r="I160" s="260"/>
      <c r="J160" s="261">
        <f>ROUND(I160*H160,2)</f>
        <v>0</v>
      </c>
      <c r="K160" s="262"/>
      <c r="L160" s="263"/>
      <c r="M160" s="264" t="s">
        <v>1</v>
      </c>
      <c r="N160" s="265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230</v>
      </c>
      <c r="AT160" s="245" t="s">
        <v>571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220</v>
      </c>
      <c r="BM160" s="245" t="s">
        <v>275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608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3" s="12" customFormat="1" ht="22.8" customHeight="1">
      <c r="A162" s="12"/>
      <c r="B162" s="217"/>
      <c r="C162" s="218"/>
      <c r="D162" s="219" t="s">
        <v>72</v>
      </c>
      <c r="E162" s="231" t="s">
        <v>609</v>
      </c>
      <c r="F162" s="231" t="s">
        <v>610</v>
      </c>
      <c r="G162" s="218"/>
      <c r="H162" s="218"/>
      <c r="I162" s="221"/>
      <c r="J162" s="232">
        <f>BK162</f>
        <v>0</v>
      </c>
      <c r="K162" s="218"/>
      <c r="L162" s="223"/>
      <c r="M162" s="224"/>
      <c r="N162" s="225"/>
      <c r="O162" s="225"/>
      <c r="P162" s="226">
        <f>SUM(P163:P168)</f>
        <v>0</v>
      </c>
      <c r="Q162" s="225"/>
      <c r="R162" s="226">
        <f>SUM(R163:R168)</f>
        <v>0</v>
      </c>
      <c r="S162" s="225"/>
      <c r="T162" s="227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8" t="s">
        <v>80</v>
      </c>
      <c r="AT162" s="229" t="s">
        <v>72</v>
      </c>
      <c r="AU162" s="229" t="s">
        <v>80</v>
      </c>
      <c r="AY162" s="228" t="s">
        <v>213</v>
      </c>
      <c r="BK162" s="230">
        <f>SUM(BK163:BK168)</f>
        <v>0</v>
      </c>
    </row>
    <row r="163" spans="1:65" s="2" customFormat="1" ht="21.75" customHeight="1">
      <c r="A163" s="35"/>
      <c r="B163" s="36"/>
      <c r="C163" s="233" t="s">
        <v>280</v>
      </c>
      <c r="D163" s="233" t="s">
        <v>216</v>
      </c>
      <c r="E163" s="234" t="s">
        <v>611</v>
      </c>
      <c r="F163" s="235" t="s">
        <v>612</v>
      </c>
      <c r="G163" s="236" t="s">
        <v>237</v>
      </c>
      <c r="H163" s="237">
        <v>29.056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220</v>
      </c>
      <c r="AT163" s="245" t="s">
        <v>216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220</v>
      </c>
      <c r="BM163" s="245" t="s">
        <v>284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612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21.75" customHeight="1">
      <c r="A165" s="35"/>
      <c r="B165" s="36"/>
      <c r="C165" s="233" t="s">
        <v>249</v>
      </c>
      <c r="D165" s="233" t="s">
        <v>216</v>
      </c>
      <c r="E165" s="234" t="s">
        <v>613</v>
      </c>
      <c r="F165" s="235" t="s">
        <v>614</v>
      </c>
      <c r="G165" s="236" t="s">
        <v>237</v>
      </c>
      <c r="H165" s="237">
        <v>29.056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220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290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614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21.75" customHeight="1">
      <c r="A167" s="35"/>
      <c r="B167" s="36"/>
      <c r="C167" s="233" t="s">
        <v>293</v>
      </c>
      <c r="D167" s="233" t="s">
        <v>216</v>
      </c>
      <c r="E167" s="234" t="s">
        <v>615</v>
      </c>
      <c r="F167" s="235" t="s">
        <v>616</v>
      </c>
      <c r="G167" s="236" t="s">
        <v>237</v>
      </c>
      <c r="H167" s="237">
        <v>29.056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220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220</v>
      </c>
      <c r="BM167" s="245" t="s">
        <v>296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616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3" s="12" customFormat="1" ht="22.8" customHeight="1">
      <c r="A169" s="12"/>
      <c r="B169" s="217"/>
      <c r="C169" s="218"/>
      <c r="D169" s="219" t="s">
        <v>72</v>
      </c>
      <c r="E169" s="231" t="s">
        <v>617</v>
      </c>
      <c r="F169" s="231" t="s">
        <v>618</v>
      </c>
      <c r="G169" s="218"/>
      <c r="H169" s="218"/>
      <c r="I169" s="221"/>
      <c r="J169" s="232">
        <f>BK169</f>
        <v>0</v>
      </c>
      <c r="K169" s="218"/>
      <c r="L169" s="223"/>
      <c r="M169" s="224"/>
      <c r="N169" s="225"/>
      <c r="O169" s="225"/>
      <c r="P169" s="226">
        <f>SUM(P170:P171)</f>
        <v>0</v>
      </c>
      <c r="Q169" s="225"/>
      <c r="R169" s="226">
        <f>SUM(R170:R171)</f>
        <v>0</v>
      </c>
      <c r="S169" s="225"/>
      <c r="T169" s="227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8" t="s">
        <v>80</v>
      </c>
      <c r="AT169" s="229" t="s">
        <v>72</v>
      </c>
      <c r="AU169" s="229" t="s">
        <v>80</v>
      </c>
      <c r="AY169" s="228" t="s">
        <v>213</v>
      </c>
      <c r="BK169" s="230">
        <f>SUM(BK170:BK171)</f>
        <v>0</v>
      </c>
    </row>
    <row r="170" spans="1:65" s="2" customFormat="1" ht="44.25" customHeight="1">
      <c r="A170" s="35"/>
      <c r="B170" s="36"/>
      <c r="C170" s="233" t="s">
        <v>255</v>
      </c>
      <c r="D170" s="233" t="s">
        <v>216</v>
      </c>
      <c r="E170" s="234" t="s">
        <v>619</v>
      </c>
      <c r="F170" s="235" t="s">
        <v>620</v>
      </c>
      <c r="G170" s="236" t="s">
        <v>254</v>
      </c>
      <c r="H170" s="237">
        <v>10.761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220</v>
      </c>
      <c r="AT170" s="245" t="s">
        <v>216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220</v>
      </c>
      <c r="BM170" s="245" t="s">
        <v>303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620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3" s="12" customFormat="1" ht="25.9" customHeight="1">
      <c r="A172" s="12"/>
      <c r="B172" s="217"/>
      <c r="C172" s="218"/>
      <c r="D172" s="219" t="s">
        <v>72</v>
      </c>
      <c r="E172" s="220" t="s">
        <v>297</v>
      </c>
      <c r="F172" s="220" t="s">
        <v>463</v>
      </c>
      <c r="G172" s="218"/>
      <c r="H172" s="218"/>
      <c r="I172" s="221"/>
      <c r="J172" s="222">
        <f>BK172</f>
        <v>0</v>
      </c>
      <c r="K172" s="218"/>
      <c r="L172" s="223"/>
      <c r="M172" s="224"/>
      <c r="N172" s="225"/>
      <c r="O172" s="225"/>
      <c r="P172" s="226">
        <f>SUM(P173:P174)</f>
        <v>0</v>
      </c>
      <c r="Q172" s="225"/>
      <c r="R172" s="226">
        <f>SUM(R173:R174)</f>
        <v>0</v>
      </c>
      <c r="S172" s="225"/>
      <c r="T172" s="227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8" t="s">
        <v>220</v>
      </c>
      <c r="AT172" s="229" t="s">
        <v>72</v>
      </c>
      <c r="AU172" s="229" t="s">
        <v>73</v>
      </c>
      <c r="AY172" s="228" t="s">
        <v>213</v>
      </c>
      <c r="BK172" s="230">
        <f>SUM(BK173:BK174)</f>
        <v>0</v>
      </c>
    </row>
    <row r="173" spans="1:65" s="2" customFormat="1" ht="33" customHeight="1">
      <c r="A173" s="35"/>
      <c r="B173" s="36"/>
      <c r="C173" s="233" t="s">
        <v>7</v>
      </c>
      <c r="D173" s="233" t="s">
        <v>216</v>
      </c>
      <c r="E173" s="234" t="s">
        <v>464</v>
      </c>
      <c r="F173" s="235" t="s">
        <v>621</v>
      </c>
      <c r="G173" s="236" t="s">
        <v>301</v>
      </c>
      <c r="H173" s="237">
        <v>8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302</v>
      </c>
      <c r="AT173" s="245" t="s">
        <v>216</v>
      </c>
      <c r="AU173" s="245" t="s">
        <v>80</v>
      </c>
      <c r="AY173" s="14" t="s">
        <v>213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80</v>
      </c>
      <c r="BK173" s="246">
        <f>ROUND(I173*H173,2)</f>
        <v>0</v>
      </c>
      <c r="BL173" s="14" t="s">
        <v>302</v>
      </c>
      <c r="BM173" s="245" t="s">
        <v>306</v>
      </c>
    </row>
    <row r="174" spans="1:47" s="2" customFormat="1" ht="12">
      <c r="A174" s="35"/>
      <c r="B174" s="36"/>
      <c r="C174" s="37"/>
      <c r="D174" s="247" t="s">
        <v>221</v>
      </c>
      <c r="E174" s="37"/>
      <c r="F174" s="248" t="s">
        <v>621</v>
      </c>
      <c r="G174" s="37"/>
      <c r="H174" s="37"/>
      <c r="I174" s="141"/>
      <c r="J174" s="37"/>
      <c r="K174" s="37"/>
      <c r="L174" s="41"/>
      <c r="M174" s="251"/>
      <c r="N174" s="252"/>
      <c r="O174" s="253"/>
      <c r="P174" s="253"/>
      <c r="Q174" s="253"/>
      <c r="R174" s="253"/>
      <c r="S174" s="253"/>
      <c r="T174" s="254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221</v>
      </c>
      <c r="AU174" s="14" t="s">
        <v>80</v>
      </c>
    </row>
    <row r="175" spans="1:31" s="2" customFormat="1" ht="6.95" customHeight="1">
      <c r="A175" s="35"/>
      <c r="B175" s="63"/>
      <c r="C175" s="64"/>
      <c r="D175" s="64"/>
      <c r="E175" s="64"/>
      <c r="F175" s="64"/>
      <c r="G175" s="64"/>
      <c r="H175" s="64"/>
      <c r="I175" s="180"/>
      <c r="J175" s="64"/>
      <c r="K175" s="64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password="CC35" sheet="1" objects="1" scenarios="1" formatColumns="0" formatRows="0" autoFilter="0"/>
  <autoFilter ref="C123:K17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622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ROUND((SUM(BE128:BE224)),2)</f>
        <v>0</v>
      </c>
      <c r="G33" s="35"/>
      <c r="H33" s="35"/>
      <c r="I33" s="159">
        <v>0.21</v>
      </c>
      <c r="J33" s="158">
        <f>ROUND(((SUM(BE128:BE224))*I33),2)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ROUND((SUM(BF128:BF224)),2)</f>
        <v>0</v>
      </c>
      <c r="G34" s="35"/>
      <c r="H34" s="35"/>
      <c r="I34" s="159">
        <v>0.15</v>
      </c>
      <c r="J34" s="158">
        <f>ROUND(((SUM(BF128:BF224))*I34),2)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ROUND((SUM(BG128:BG224)),2)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ROUND((SUM(BH128:BH224)),2)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ROUND((SUM(BI128:BI224)),2)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2019-138-14 - Nové kce -1...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585</v>
      </c>
      <c r="E98" s="200"/>
      <c r="F98" s="200"/>
      <c r="G98" s="200"/>
      <c r="H98" s="200"/>
      <c r="I98" s="201"/>
      <c r="J98" s="202">
        <f>J130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623</v>
      </c>
      <c r="E99" s="200"/>
      <c r="F99" s="200"/>
      <c r="G99" s="200"/>
      <c r="H99" s="200"/>
      <c r="I99" s="201"/>
      <c r="J99" s="202">
        <f>J147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624</v>
      </c>
      <c r="E100" s="200"/>
      <c r="F100" s="200"/>
      <c r="G100" s="200"/>
      <c r="H100" s="200"/>
      <c r="I100" s="201"/>
      <c r="J100" s="202">
        <f>J156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310</v>
      </c>
      <c r="E101" s="200"/>
      <c r="F101" s="200"/>
      <c r="G101" s="200"/>
      <c r="H101" s="200"/>
      <c r="I101" s="201"/>
      <c r="J101" s="202">
        <f>J169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586</v>
      </c>
      <c r="E102" s="200"/>
      <c r="F102" s="200"/>
      <c r="G102" s="200"/>
      <c r="H102" s="200"/>
      <c r="I102" s="201"/>
      <c r="J102" s="202">
        <f>J174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587</v>
      </c>
      <c r="E103" s="200"/>
      <c r="F103" s="200"/>
      <c r="G103" s="200"/>
      <c r="H103" s="200"/>
      <c r="I103" s="201"/>
      <c r="J103" s="202">
        <f>J177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193</v>
      </c>
      <c r="E104" s="193"/>
      <c r="F104" s="193"/>
      <c r="G104" s="193"/>
      <c r="H104" s="193"/>
      <c r="I104" s="194"/>
      <c r="J104" s="195">
        <f>J180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7"/>
      <c r="C105" s="198"/>
      <c r="D105" s="199" t="s">
        <v>625</v>
      </c>
      <c r="E105" s="200"/>
      <c r="F105" s="200"/>
      <c r="G105" s="200"/>
      <c r="H105" s="200"/>
      <c r="I105" s="201"/>
      <c r="J105" s="202">
        <f>J181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626</v>
      </c>
      <c r="E106" s="200"/>
      <c r="F106" s="200"/>
      <c r="G106" s="200"/>
      <c r="H106" s="200"/>
      <c r="I106" s="201"/>
      <c r="J106" s="202">
        <f>J190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627</v>
      </c>
      <c r="E107" s="200"/>
      <c r="F107" s="200"/>
      <c r="G107" s="200"/>
      <c r="H107" s="200"/>
      <c r="I107" s="201"/>
      <c r="J107" s="202">
        <f>J203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456</v>
      </c>
      <c r="E108" s="193"/>
      <c r="F108" s="193"/>
      <c r="G108" s="193"/>
      <c r="H108" s="193"/>
      <c r="I108" s="194"/>
      <c r="J108" s="195">
        <f>J222</f>
        <v>0</v>
      </c>
      <c r="K108" s="191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63"/>
      <c r="C110" s="64"/>
      <c r="D110" s="64"/>
      <c r="E110" s="64"/>
      <c r="F110" s="64"/>
      <c r="G110" s="64"/>
      <c r="H110" s="64"/>
      <c r="I110" s="180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183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198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184" t="str">
        <f>E7</f>
        <v xml:space="preserve">OTEVŘENÝ  pavilon D (zadání) - DO KROSU</v>
      </c>
      <c r="F118" s="29"/>
      <c r="G118" s="29"/>
      <c r="H118" s="29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183</v>
      </c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73" t="str">
        <f>E9</f>
        <v>2019-138-14 - Nové kce -1...</v>
      </c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F12</f>
        <v xml:space="preserve"> </v>
      </c>
      <c r="G122" s="37"/>
      <c r="H122" s="37"/>
      <c r="I122" s="144" t="s">
        <v>22</v>
      </c>
      <c r="J122" s="76" t="str">
        <f>IF(J12="","",J12)</f>
        <v>20. 12. 2019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24</v>
      </c>
      <c r="D124" s="37"/>
      <c r="E124" s="37"/>
      <c r="F124" s="24" t="str">
        <f>E15</f>
        <v xml:space="preserve"> </v>
      </c>
      <c r="G124" s="37"/>
      <c r="H124" s="37"/>
      <c r="I124" s="144" t="s">
        <v>29</v>
      </c>
      <c r="J124" s="33" t="str">
        <f>E21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27</v>
      </c>
      <c r="D125" s="37"/>
      <c r="E125" s="37"/>
      <c r="F125" s="24" t="str">
        <f>IF(E18="","",E18)</f>
        <v>Vyplň údaj</v>
      </c>
      <c r="G125" s="37"/>
      <c r="H125" s="37"/>
      <c r="I125" s="144" t="s">
        <v>30</v>
      </c>
      <c r="J125" s="33" t="str">
        <f>E24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204"/>
      <c r="B127" s="205"/>
      <c r="C127" s="206" t="s">
        <v>199</v>
      </c>
      <c r="D127" s="207" t="s">
        <v>58</v>
      </c>
      <c r="E127" s="207" t="s">
        <v>54</v>
      </c>
      <c r="F127" s="207" t="s">
        <v>55</v>
      </c>
      <c r="G127" s="207" t="s">
        <v>200</v>
      </c>
      <c r="H127" s="207" t="s">
        <v>201</v>
      </c>
      <c r="I127" s="208" t="s">
        <v>202</v>
      </c>
      <c r="J127" s="209" t="s">
        <v>187</v>
      </c>
      <c r="K127" s="210" t="s">
        <v>203</v>
      </c>
      <c r="L127" s="211"/>
      <c r="M127" s="97" t="s">
        <v>1</v>
      </c>
      <c r="N127" s="98" t="s">
        <v>37</v>
      </c>
      <c r="O127" s="98" t="s">
        <v>204</v>
      </c>
      <c r="P127" s="98" t="s">
        <v>205</v>
      </c>
      <c r="Q127" s="98" t="s">
        <v>206</v>
      </c>
      <c r="R127" s="98" t="s">
        <v>207</v>
      </c>
      <c r="S127" s="98" t="s">
        <v>208</v>
      </c>
      <c r="T127" s="99" t="s">
        <v>209</v>
      </c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</row>
    <row r="128" spans="1:63" s="2" customFormat="1" ht="22.8" customHeight="1">
      <c r="A128" s="35"/>
      <c r="B128" s="36"/>
      <c r="C128" s="104" t="s">
        <v>210</v>
      </c>
      <c r="D128" s="37"/>
      <c r="E128" s="37"/>
      <c r="F128" s="37"/>
      <c r="G128" s="37"/>
      <c r="H128" s="37"/>
      <c r="I128" s="141"/>
      <c r="J128" s="212">
        <f>BK128</f>
        <v>0</v>
      </c>
      <c r="K128" s="37"/>
      <c r="L128" s="41"/>
      <c r="M128" s="100"/>
      <c r="N128" s="213"/>
      <c r="O128" s="101"/>
      <c r="P128" s="214">
        <f>P129+P180+P222</f>
        <v>0</v>
      </c>
      <c r="Q128" s="101"/>
      <c r="R128" s="214">
        <f>R129+R180+R222</f>
        <v>0</v>
      </c>
      <c r="S128" s="101"/>
      <c r="T128" s="215">
        <f>T129+T180+T222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72</v>
      </c>
      <c r="AU128" s="14" t="s">
        <v>189</v>
      </c>
      <c r="BK128" s="216">
        <f>BK129+BK180+BK222</f>
        <v>0</v>
      </c>
    </row>
    <row r="129" spans="1:63" s="12" customFormat="1" ht="25.9" customHeight="1">
      <c r="A129" s="12"/>
      <c r="B129" s="217"/>
      <c r="C129" s="218"/>
      <c r="D129" s="219" t="s">
        <v>72</v>
      </c>
      <c r="E129" s="220" t="s">
        <v>211</v>
      </c>
      <c r="F129" s="220" t="s">
        <v>212</v>
      </c>
      <c r="G129" s="218"/>
      <c r="H129" s="218"/>
      <c r="I129" s="221"/>
      <c r="J129" s="222">
        <f>BK129</f>
        <v>0</v>
      </c>
      <c r="K129" s="218"/>
      <c r="L129" s="223"/>
      <c r="M129" s="224"/>
      <c r="N129" s="225"/>
      <c r="O129" s="225"/>
      <c r="P129" s="226">
        <f>P130+P147+P156+P169+P174+P177</f>
        <v>0</v>
      </c>
      <c r="Q129" s="225"/>
      <c r="R129" s="226">
        <f>R130+R147+R156+R169+R174+R177</f>
        <v>0</v>
      </c>
      <c r="S129" s="225"/>
      <c r="T129" s="227">
        <f>T130+T147+T156+T169+T174+T177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73</v>
      </c>
      <c r="AY129" s="228" t="s">
        <v>213</v>
      </c>
      <c r="BK129" s="230">
        <f>BK130+BK147+BK156+BK169+BK174+BK177</f>
        <v>0</v>
      </c>
    </row>
    <row r="130" spans="1:63" s="12" customFormat="1" ht="22.8" customHeight="1">
      <c r="A130" s="12"/>
      <c r="B130" s="217"/>
      <c r="C130" s="218"/>
      <c r="D130" s="219" t="s">
        <v>72</v>
      </c>
      <c r="E130" s="231" t="s">
        <v>82</v>
      </c>
      <c r="F130" s="231" t="s">
        <v>594</v>
      </c>
      <c r="G130" s="218"/>
      <c r="H130" s="218"/>
      <c r="I130" s="221"/>
      <c r="J130" s="232">
        <f>BK130</f>
        <v>0</v>
      </c>
      <c r="K130" s="218"/>
      <c r="L130" s="223"/>
      <c r="M130" s="224"/>
      <c r="N130" s="225"/>
      <c r="O130" s="225"/>
      <c r="P130" s="226">
        <f>SUM(P131:P146)</f>
        <v>0</v>
      </c>
      <c r="Q130" s="225"/>
      <c r="R130" s="226">
        <f>SUM(R131:R146)</f>
        <v>0</v>
      </c>
      <c r="S130" s="225"/>
      <c r="T130" s="227">
        <f>SUM(T131:T146)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80</v>
      </c>
      <c r="AT130" s="229" t="s">
        <v>72</v>
      </c>
      <c r="AU130" s="229" t="s">
        <v>80</v>
      </c>
      <c r="AY130" s="228" t="s">
        <v>213</v>
      </c>
      <c r="BK130" s="230">
        <f>SUM(BK131:BK146)</f>
        <v>0</v>
      </c>
    </row>
    <row r="131" spans="1:65" s="2" customFormat="1" ht="33" customHeight="1">
      <c r="A131" s="35"/>
      <c r="B131" s="36"/>
      <c r="C131" s="233" t="s">
        <v>80</v>
      </c>
      <c r="D131" s="233" t="s">
        <v>216</v>
      </c>
      <c r="E131" s="234" t="s">
        <v>595</v>
      </c>
      <c r="F131" s="235" t="s">
        <v>596</v>
      </c>
      <c r="G131" s="236" t="s">
        <v>237</v>
      </c>
      <c r="H131" s="237">
        <v>86.4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82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596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33" customHeight="1">
      <c r="A133" s="35"/>
      <c r="B133" s="36"/>
      <c r="C133" s="233" t="s">
        <v>82</v>
      </c>
      <c r="D133" s="233" t="s">
        <v>216</v>
      </c>
      <c r="E133" s="234" t="s">
        <v>597</v>
      </c>
      <c r="F133" s="235" t="s">
        <v>598</v>
      </c>
      <c r="G133" s="236" t="s">
        <v>237</v>
      </c>
      <c r="H133" s="237">
        <v>86.4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220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220</v>
      </c>
      <c r="BM133" s="245" t="s">
        <v>220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598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16.5" customHeight="1">
      <c r="A135" s="35"/>
      <c r="B135" s="36"/>
      <c r="C135" s="255" t="s">
        <v>224</v>
      </c>
      <c r="D135" s="255" t="s">
        <v>571</v>
      </c>
      <c r="E135" s="256" t="s">
        <v>628</v>
      </c>
      <c r="F135" s="257" t="s">
        <v>629</v>
      </c>
      <c r="G135" s="258" t="s">
        <v>237</v>
      </c>
      <c r="H135" s="259">
        <v>99.36</v>
      </c>
      <c r="I135" s="260"/>
      <c r="J135" s="261">
        <f>ROUND(I135*H135,2)</f>
        <v>0</v>
      </c>
      <c r="K135" s="262"/>
      <c r="L135" s="263"/>
      <c r="M135" s="264" t="s">
        <v>1</v>
      </c>
      <c r="N135" s="265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230</v>
      </c>
      <c r="AT135" s="245" t="s">
        <v>571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220</v>
      </c>
      <c r="BM135" s="245" t="s">
        <v>227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629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21.75" customHeight="1">
      <c r="A137" s="35"/>
      <c r="B137" s="36"/>
      <c r="C137" s="233" t="s">
        <v>220</v>
      </c>
      <c r="D137" s="233" t="s">
        <v>216</v>
      </c>
      <c r="E137" s="234" t="s">
        <v>630</v>
      </c>
      <c r="F137" s="235" t="s">
        <v>631</v>
      </c>
      <c r="G137" s="236" t="s">
        <v>219</v>
      </c>
      <c r="H137" s="237">
        <v>12.96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230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631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21.75" customHeight="1">
      <c r="A139" s="35"/>
      <c r="B139" s="36"/>
      <c r="C139" s="233" t="s">
        <v>231</v>
      </c>
      <c r="D139" s="233" t="s">
        <v>216</v>
      </c>
      <c r="E139" s="234" t="s">
        <v>632</v>
      </c>
      <c r="F139" s="235" t="s">
        <v>633</v>
      </c>
      <c r="G139" s="236" t="s">
        <v>219</v>
      </c>
      <c r="H139" s="237">
        <v>6.493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234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633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16.5" customHeight="1">
      <c r="A141" s="35"/>
      <c r="B141" s="36"/>
      <c r="C141" s="233" t="s">
        <v>227</v>
      </c>
      <c r="D141" s="233" t="s">
        <v>216</v>
      </c>
      <c r="E141" s="234" t="s">
        <v>634</v>
      </c>
      <c r="F141" s="235" t="s">
        <v>635</v>
      </c>
      <c r="G141" s="236" t="s">
        <v>237</v>
      </c>
      <c r="H141" s="237">
        <v>13.613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238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635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16.5" customHeight="1">
      <c r="A143" s="35"/>
      <c r="B143" s="36"/>
      <c r="C143" s="233" t="s">
        <v>239</v>
      </c>
      <c r="D143" s="233" t="s">
        <v>216</v>
      </c>
      <c r="E143" s="234" t="s">
        <v>636</v>
      </c>
      <c r="F143" s="235" t="s">
        <v>637</v>
      </c>
      <c r="G143" s="236" t="s">
        <v>237</v>
      </c>
      <c r="H143" s="237">
        <v>13.613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242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637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21.75" customHeight="1">
      <c r="A145" s="35"/>
      <c r="B145" s="36"/>
      <c r="C145" s="233" t="s">
        <v>230</v>
      </c>
      <c r="D145" s="233" t="s">
        <v>216</v>
      </c>
      <c r="E145" s="234" t="s">
        <v>638</v>
      </c>
      <c r="F145" s="235" t="s">
        <v>639</v>
      </c>
      <c r="G145" s="236" t="s">
        <v>254</v>
      </c>
      <c r="H145" s="237">
        <v>0.231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245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639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640</v>
      </c>
      <c r="F147" s="231" t="s">
        <v>641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SUM(P148:P155)</f>
        <v>0</v>
      </c>
      <c r="Q147" s="225"/>
      <c r="R147" s="226">
        <f>SUM(R148:R155)</f>
        <v>0</v>
      </c>
      <c r="S147" s="225"/>
      <c r="T147" s="227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80</v>
      </c>
      <c r="AT147" s="229" t="s">
        <v>72</v>
      </c>
      <c r="AU147" s="229" t="s">
        <v>80</v>
      </c>
      <c r="AY147" s="228" t="s">
        <v>213</v>
      </c>
      <c r="BK147" s="230">
        <f>SUM(BK148:BK155)</f>
        <v>0</v>
      </c>
    </row>
    <row r="148" spans="1:65" s="2" customFormat="1" ht="16.5" customHeight="1">
      <c r="A148" s="35"/>
      <c r="B148" s="36"/>
      <c r="C148" s="233" t="s">
        <v>246</v>
      </c>
      <c r="D148" s="233" t="s">
        <v>216</v>
      </c>
      <c r="E148" s="234" t="s">
        <v>329</v>
      </c>
      <c r="F148" s="235" t="s">
        <v>432</v>
      </c>
      <c r="G148" s="236" t="s">
        <v>237</v>
      </c>
      <c r="H148" s="237">
        <v>4.544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249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432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21.75" customHeight="1">
      <c r="A150" s="35"/>
      <c r="B150" s="36"/>
      <c r="C150" s="233" t="s">
        <v>234</v>
      </c>
      <c r="D150" s="233" t="s">
        <v>216</v>
      </c>
      <c r="E150" s="234" t="s">
        <v>331</v>
      </c>
      <c r="F150" s="235" t="s">
        <v>332</v>
      </c>
      <c r="G150" s="236" t="s">
        <v>237</v>
      </c>
      <c r="H150" s="237">
        <v>4.544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255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332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16.5" customHeight="1">
      <c r="A152" s="35"/>
      <c r="B152" s="36"/>
      <c r="C152" s="233" t="s">
        <v>256</v>
      </c>
      <c r="D152" s="233" t="s">
        <v>216</v>
      </c>
      <c r="E152" s="234" t="s">
        <v>642</v>
      </c>
      <c r="F152" s="235" t="s">
        <v>643</v>
      </c>
      <c r="G152" s="236" t="s">
        <v>237</v>
      </c>
      <c r="H152" s="237">
        <v>4.544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259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643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33" customHeight="1">
      <c r="A154" s="35"/>
      <c r="B154" s="36"/>
      <c r="C154" s="233" t="s">
        <v>238</v>
      </c>
      <c r="D154" s="233" t="s">
        <v>216</v>
      </c>
      <c r="E154" s="234" t="s">
        <v>644</v>
      </c>
      <c r="F154" s="235" t="s">
        <v>645</v>
      </c>
      <c r="G154" s="236" t="s">
        <v>237</v>
      </c>
      <c r="H154" s="237">
        <v>4.544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262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645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3" s="12" customFormat="1" ht="22.8" customHeight="1">
      <c r="A156" s="12"/>
      <c r="B156" s="217"/>
      <c r="C156" s="218"/>
      <c r="D156" s="219" t="s">
        <v>72</v>
      </c>
      <c r="E156" s="231" t="s">
        <v>646</v>
      </c>
      <c r="F156" s="231" t="s">
        <v>647</v>
      </c>
      <c r="G156" s="218"/>
      <c r="H156" s="218"/>
      <c r="I156" s="221"/>
      <c r="J156" s="232">
        <f>BK156</f>
        <v>0</v>
      </c>
      <c r="K156" s="218"/>
      <c r="L156" s="223"/>
      <c r="M156" s="224"/>
      <c r="N156" s="225"/>
      <c r="O156" s="225"/>
      <c r="P156" s="226">
        <f>SUM(P157:P168)</f>
        <v>0</v>
      </c>
      <c r="Q156" s="225"/>
      <c r="R156" s="226">
        <f>SUM(R157:R168)</f>
        <v>0</v>
      </c>
      <c r="S156" s="225"/>
      <c r="T156" s="227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80</v>
      </c>
      <c r="AT156" s="229" t="s">
        <v>72</v>
      </c>
      <c r="AU156" s="229" t="s">
        <v>80</v>
      </c>
      <c r="AY156" s="228" t="s">
        <v>213</v>
      </c>
      <c r="BK156" s="230">
        <f>SUM(BK157:BK168)</f>
        <v>0</v>
      </c>
    </row>
    <row r="157" spans="1:65" s="2" customFormat="1" ht="44.25" customHeight="1">
      <c r="A157" s="35"/>
      <c r="B157" s="36"/>
      <c r="C157" s="233" t="s">
        <v>263</v>
      </c>
      <c r="D157" s="233" t="s">
        <v>216</v>
      </c>
      <c r="E157" s="234" t="s">
        <v>648</v>
      </c>
      <c r="F157" s="235" t="s">
        <v>649</v>
      </c>
      <c r="G157" s="236" t="s">
        <v>237</v>
      </c>
      <c r="H157" s="237">
        <v>18.5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220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220</v>
      </c>
      <c r="BM157" s="245" t="s">
        <v>266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649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44.25" customHeight="1">
      <c r="A159" s="35"/>
      <c r="B159" s="36"/>
      <c r="C159" s="233" t="s">
        <v>242</v>
      </c>
      <c r="D159" s="233" t="s">
        <v>216</v>
      </c>
      <c r="E159" s="234" t="s">
        <v>650</v>
      </c>
      <c r="F159" s="235" t="s">
        <v>651</v>
      </c>
      <c r="G159" s="236" t="s">
        <v>237</v>
      </c>
      <c r="H159" s="237">
        <v>84.875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220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220</v>
      </c>
      <c r="BM159" s="245" t="s">
        <v>269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651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44.25" customHeight="1">
      <c r="A161" s="35"/>
      <c r="B161" s="36"/>
      <c r="C161" s="233" t="s">
        <v>8</v>
      </c>
      <c r="D161" s="233" t="s">
        <v>216</v>
      </c>
      <c r="E161" s="234" t="s">
        <v>652</v>
      </c>
      <c r="F161" s="235" t="s">
        <v>653</v>
      </c>
      <c r="G161" s="236" t="s">
        <v>237</v>
      </c>
      <c r="H161" s="237">
        <v>0.699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220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220</v>
      </c>
      <c r="BM161" s="245" t="s">
        <v>272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653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5" s="2" customFormat="1" ht="21.75" customHeight="1">
      <c r="A163" s="35"/>
      <c r="B163" s="36"/>
      <c r="C163" s="233" t="s">
        <v>245</v>
      </c>
      <c r="D163" s="233" t="s">
        <v>216</v>
      </c>
      <c r="E163" s="234" t="s">
        <v>654</v>
      </c>
      <c r="F163" s="235" t="s">
        <v>655</v>
      </c>
      <c r="G163" s="236" t="s">
        <v>237</v>
      </c>
      <c r="H163" s="237">
        <v>279.889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220</v>
      </c>
      <c r="AT163" s="245" t="s">
        <v>216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220</v>
      </c>
      <c r="BM163" s="245" t="s">
        <v>275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655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21.75" customHeight="1">
      <c r="A165" s="35"/>
      <c r="B165" s="36"/>
      <c r="C165" s="233" t="s">
        <v>280</v>
      </c>
      <c r="D165" s="233" t="s">
        <v>216</v>
      </c>
      <c r="E165" s="234" t="s">
        <v>656</v>
      </c>
      <c r="F165" s="235" t="s">
        <v>657</v>
      </c>
      <c r="G165" s="236" t="s">
        <v>237</v>
      </c>
      <c r="H165" s="237">
        <v>279.889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220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284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657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21.75" customHeight="1">
      <c r="A167" s="35"/>
      <c r="B167" s="36"/>
      <c r="C167" s="233" t="s">
        <v>249</v>
      </c>
      <c r="D167" s="233" t="s">
        <v>216</v>
      </c>
      <c r="E167" s="234" t="s">
        <v>658</v>
      </c>
      <c r="F167" s="235" t="s">
        <v>659</v>
      </c>
      <c r="G167" s="236" t="s">
        <v>283</v>
      </c>
      <c r="H167" s="237">
        <v>22.62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220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220</v>
      </c>
      <c r="BM167" s="245" t="s">
        <v>290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659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3" s="12" customFormat="1" ht="22.8" customHeight="1">
      <c r="A169" s="12"/>
      <c r="B169" s="217"/>
      <c r="C169" s="218"/>
      <c r="D169" s="219" t="s">
        <v>72</v>
      </c>
      <c r="E169" s="231" t="s">
        <v>333</v>
      </c>
      <c r="F169" s="231" t="s">
        <v>334</v>
      </c>
      <c r="G169" s="218"/>
      <c r="H169" s="218"/>
      <c r="I169" s="221"/>
      <c r="J169" s="232">
        <f>BK169</f>
        <v>0</v>
      </c>
      <c r="K169" s="218"/>
      <c r="L169" s="223"/>
      <c r="M169" s="224"/>
      <c r="N169" s="225"/>
      <c r="O169" s="225"/>
      <c r="P169" s="226">
        <f>SUM(P170:P173)</f>
        <v>0</v>
      </c>
      <c r="Q169" s="225"/>
      <c r="R169" s="226">
        <f>SUM(R170:R173)</f>
        <v>0</v>
      </c>
      <c r="S169" s="225"/>
      <c r="T169" s="227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8" t="s">
        <v>80</v>
      </c>
      <c r="AT169" s="229" t="s">
        <v>72</v>
      </c>
      <c r="AU169" s="229" t="s">
        <v>80</v>
      </c>
      <c r="AY169" s="228" t="s">
        <v>213</v>
      </c>
      <c r="BK169" s="230">
        <f>SUM(BK170:BK173)</f>
        <v>0</v>
      </c>
    </row>
    <row r="170" spans="1:65" s="2" customFormat="1" ht="21.75" customHeight="1">
      <c r="A170" s="35"/>
      <c r="B170" s="36"/>
      <c r="C170" s="233" t="s">
        <v>293</v>
      </c>
      <c r="D170" s="233" t="s">
        <v>216</v>
      </c>
      <c r="E170" s="234" t="s">
        <v>459</v>
      </c>
      <c r="F170" s="235" t="s">
        <v>460</v>
      </c>
      <c r="G170" s="236" t="s">
        <v>237</v>
      </c>
      <c r="H170" s="237">
        <v>383.963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220</v>
      </c>
      <c r="AT170" s="245" t="s">
        <v>216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220</v>
      </c>
      <c r="BM170" s="245" t="s">
        <v>296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460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33" customHeight="1">
      <c r="A172" s="35"/>
      <c r="B172" s="36"/>
      <c r="C172" s="233" t="s">
        <v>255</v>
      </c>
      <c r="D172" s="233" t="s">
        <v>216</v>
      </c>
      <c r="E172" s="234" t="s">
        <v>660</v>
      </c>
      <c r="F172" s="235" t="s">
        <v>661</v>
      </c>
      <c r="G172" s="236" t="s">
        <v>237</v>
      </c>
      <c r="H172" s="237">
        <v>91.643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220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220</v>
      </c>
      <c r="BM172" s="245" t="s">
        <v>303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661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3" s="12" customFormat="1" ht="22.8" customHeight="1">
      <c r="A174" s="12"/>
      <c r="B174" s="217"/>
      <c r="C174" s="218"/>
      <c r="D174" s="219" t="s">
        <v>72</v>
      </c>
      <c r="E174" s="231" t="s">
        <v>609</v>
      </c>
      <c r="F174" s="231" t="s">
        <v>610</v>
      </c>
      <c r="G174" s="218"/>
      <c r="H174" s="218"/>
      <c r="I174" s="221"/>
      <c r="J174" s="232">
        <f>BK174</f>
        <v>0</v>
      </c>
      <c r="K174" s="218"/>
      <c r="L174" s="223"/>
      <c r="M174" s="224"/>
      <c r="N174" s="225"/>
      <c r="O174" s="225"/>
      <c r="P174" s="226">
        <f>SUM(P175:P176)</f>
        <v>0</v>
      </c>
      <c r="Q174" s="225"/>
      <c r="R174" s="226">
        <f>SUM(R175:R176)</f>
        <v>0</v>
      </c>
      <c r="S174" s="225"/>
      <c r="T174" s="227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8" t="s">
        <v>80</v>
      </c>
      <c r="AT174" s="229" t="s">
        <v>72</v>
      </c>
      <c r="AU174" s="229" t="s">
        <v>80</v>
      </c>
      <c r="AY174" s="228" t="s">
        <v>213</v>
      </c>
      <c r="BK174" s="230">
        <f>SUM(BK175:BK176)</f>
        <v>0</v>
      </c>
    </row>
    <row r="175" spans="1:65" s="2" customFormat="1" ht="21.75" customHeight="1">
      <c r="A175" s="35"/>
      <c r="B175" s="36"/>
      <c r="C175" s="233" t="s">
        <v>7</v>
      </c>
      <c r="D175" s="233" t="s">
        <v>216</v>
      </c>
      <c r="E175" s="234" t="s">
        <v>611</v>
      </c>
      <c r="F175" s="235" t="s">
        <v>612</v>
      </c>
      <c r="G175" s="236" t="s">
        <v>237</v>
      </c>
      <c r="H175" s="237">
        <v>383.963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220</v>
      </c>
      <c r="AT175" s="245" t="s">
        <v>216</v>
      </c>
      <c r="AU175" s="245" t="s">
        <v>82</v>
      </c>
      <c r="AY175" s="14" t="s">
        <v>213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80</v>
      </c>
      <c r="BK175" s="246">
        <f>ROUND(I175*H175,2)</f>
        <v>0</v>
      </c>
      <c r="BL175" s="14" t="s">
        <v>220</v>
      </c>
      <c r="BM175" s="245" t="s">
        <v>306</v>
      </c>
    </row>
    <row r="176" spans="1:47" s="2" customFormat="1" ht="12">
      <c r="A176" s="35"/>
      <c r="B176" s="36"/>
      <c r="C176" s="37"/>
      <c r="D176" s="247" t="s">
        <v>221</v>
      </c>
      <c r="E176" s="37"/>
      <c r="F176" s="248" t="s">
        <v>612</v>
      </c>
      <c r="G176" s="37"/>
      <c r="H176" s="37"/>
      <c r="I176" s="141"/>
      <c r="J176" s="37"/>
      <c r="K176" s="37"/>
      <c r="L176" s="41"/>
      <c r="M176" s="249"/>
      <c r="N176" s="25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221</v>
      </c>
      <c r="AU176" s="14" t="s">
        <v>82</v>
      </c>
    </row>
    <row r="177" spans="1:63" s="12" customFormat="1" ht="22.8" customHeight="1">
      <c r="A177" s="12"/>
      <c r="B177" s="217"/>
      <c r="C177" s="218"/>
      <c r="D177" s="219" t="s">
        <v>72</v>
      </c>
      <c r="E177" s="231" t="s">
        <v>617</v>
      </c>
      <c r="F177" s="231" t="s">
        <v>618</v>
      </c>
      <c r="G177" s="218"/>
      <c r="H177" s="218"/>
      <c r="I177" s="221"/>
      <c r="J177" s="232">
        <f>BK177</f>
        <v>0</v>
      </c>
      <c r="K177" s="218"/>
      <c r="L177" s="223"/>
      <c r="M177" s="224"/>
      <c r="N177" s="225"/>
      <c r="O177" s="225"/>
      <c r="P177" s="226">
        <f>SUM(P178:P179)</f>
        <v>0</v>
      </c>
      <c r="Q177" s="225"/>
      <c r="R177" s="226">
        <f>SUM(R178:R179)</f>
        <v>0</v>
      </c>
      <c r="S177" s="225"/>
      <c r="T177" s="227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8" t="s">
        <v>80</v>
      </c>
      <c r="AT177" s="229" t="s">
        <v>72</v>
      </c>
      <c r="AU177" s="229" t="s">
        <v>80</v>
      </c>
      <c r="AY177" s="228" t="s">
        <v>213</v>
      </c>
      <c r="BK177" s="230">
        <f>SUM(BK178:BK179)</f>
        <v>0</v>
      </c>
    </row>
    <row r="178" spans="1:65" s="2" customFormat="1" ht="44.25" customHeight="1">
      <c r="A178" s="35"/>
      <c r="B178" s="36"/>
      <c r="C178" s="233" t="s">
        <v>259</v>
      </c>
      <c r="D178" s="233" t="s">
        <v>216</v>
      </c>
      <c r="E178" s="234" t="s">
        <v>619</v>
      </c>
      <c r="F178" s="235" t="s">
        <v>620</v>
      </c>
      <c r="G178" s="236" t="s">
        <v>254</v>
      </c>
      <c r="H178" s="237">
        <v>59.088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220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220</v>
      </c>
      <c r="BM178" s="245" t="s">
        <v>355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620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3" s="12" customFormat="1" ht="25.9" customHeight="1">
      <c r="A180" s="12"/>
      <c r="B180" s="217"/>
      <c r="C180" s="218"/>
      <c r="D180" s="219" t="s">
        <v>72</v>
      </c>
      <c r="E180" s="220" t="s">
        <v>276</v>
      </c>
      <c r="F180" s="220" t="s">
        <v>277</v>
      </c>
      <c r="G180" s="218"/>
      <c r="H180" s="218"/>
      <c r="I180" s="221"/>
      <c r="J180" s="222">
        <f>BK180</f>
        <v>0</v>
      </c>
      <c r="K180" s="218"/>
      <c r="L180" s="223"/>
      <c r="M180" s="224"/>
      <c r="N180" s="225"/>
      <c r="O180" s="225"/>
      <c r="P180" s="226">
        <f>P181+P190+P203</f>
        <v>0</v>
      </c>
      <c r="Q180" s="225"/>
      <c r="R180" s="226">
        <f>R181+R190+R203</f>
        <v>0</v>
      </c>
      <c r="S180" s="225"/>
      <c r="T180" s="227">
        <f>T181+T190+T203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8" t="s">
        <v>82</v>
      </c>
      <c r="AT180" s="229" t="s">
        <v>72</v>
      </c>
      <c r="AU180" s="229" t="s">
        <v>73</v>
      </c>
      <c r="AY180" s="228" t="s">
        <v>213</v>
      </c>
      <c r="BK180" s="230">
        <f>BK181+BK190+BK203</f>
        <v>0</v>
      </c>
    </row>
    <row r="181" spans="1:63" s="12" customFormat="1" ht="22.8" customHeight="1">
      <c r="A181" s="12"/>
      <c r="B181" s="217"/>
      <c r="C181" s="218"/>
      <c r="D181" s="219" t="s">
        <v>72</v>
      </c>
      <c r="E181" s="231" t="s">
        <v>662</v>
      </c>
      <c r="F181" s="231" t="s">
        <v>663</v>
      </c>
      <c r="G181" s="218"/>
      <c r="H181" s="218"/>
      <c r="I181" s="221"/>
      <c r="J181" s="232">
        <f>BK181</f>
        <v>0</v>
      </c>
      <c r="K181" s="218"/>
      <c r="L181" s="223"/>
      <c r="M181" s="224"/>
      <c r="N181" s="225"/>
      <c r="O181" s="225"/>
      <c r="P181" s="226">
        <f>SUM(P182:P189)</f>
        <v>0</v>
      </c>
      <c r="Q181" s="225"/>
      <c r="R181" s="226">
        <f>SUM(R182:R189)</f>
        <v>0</v>
      </c>
      <c r="S181" s="225"/>
      <c r="T181" s="227">
        <f>SUM(T182:T189)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8" t="s">
        <v>82</v>
      </c>
      <c r="AT181" s="229" t="s">
        <v>72</v>
      </c>
      <c r="AU181" s="229" t="s">
        <v>80</v>
      </c>
      <c r="AY181" s="228" t="s">
        <v>213</v>
      </c>
      <c r="BK181" s="230">
        <f>SUM(BK182:BK189)</f>
        <v>0</v>
      </c>
    </row>
    <row r="182" spans="1:65" s="2" customFormat="1" ht="33" customHeight="1">
      <c r="A182" s="35"/>
      <c r="B182" s="36"/>
      <c r="C182" s="233" t="s">
        <v>356</v>
      </c>
      <c r="D182" s="233" t="s">
        <v>216</v>
      </c>
      <c r="E182" s="234" t="s">
        <v>664</v>
      </c>
      <c r="F182" s="235" t="s">
        <v>665</v>
      </c>
      <c r="G182" s="236" t="s">
        <v>237</v>
      </c>
      <c r="H182" s="237">
        <v>64.931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245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245</v>
      </c>
      <c r="BM182" s="245" t="s">
        <v>359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665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16.5" customHeight="1">
      <c r="A184" s="35"/>
      <c r="B184" s="36"/>
      <c r="C184" s="255" t="s">
        <v>262</v>
      </c>
      <c r="D184" s="255" t="s">
        <v>571</v>
      </c>
      <c r="E184" s="256" t="s">
        <v>666</v>
      </c>
      <c r="F184" s="257" t="s">
        <v>667</v>
      </c>
      <c r="G184" s="258" t="s">
        <v>237</v>
      </c>
      <c r="H184" s="259">
        <v>81.164</v>
      </c>
      <c r="I184" s="260"/>
      <c r="J184" s="261">
        <f>ROUND(I184*H184,2)</f>
        <v>0</v>
      </c>
      <c r="K184" s="262"/>
      <c r="L184" s="263"/>
      <c r="M184" s="264" t="s">
        <v>1</v>
      </c>
      <c r="N184" s="265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275</v>
      </c>
      <c r="AT184" s="245" t="s">
        <v>571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245</v>
      </c>
      <c r="BM184" s="245" t="s">
        <v>362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667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5" s="2" customFormat="1" ht="44.25" customHeight="1">
      <c r="A186" s="35"/>
      <c r="B186" s="36"/>
      <c r="C186" s="233" t="s">
        <v>363</v>
      </c>
      <c r="D186" s="233" t="s">
        <v>216</v>
      </c>
      <c r="E186" s="234" t="s">
        <v>668</v>
      </c>
      <c r="F186" s="235" t="s">
        <v>669</v>
      </c>
      <c r="G186" s="236" t="s">
        <v>254</v>
      </c>
      <c r="H186" s="237">
        <v>0.218</v>
      </c>
      <c r="I186" s="238"/>
      <c r="J186" s="239">
        <f>ROUND(I186*H186,2)</f>
        <v>0</v>
      </c>
      <c r="K186" s="240"/>
      <c r="L186" s="41"/>
      <c r="M186" s="241" t="s">
        <v>1</v>
      </c>
      <c r="N186" s="242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245</v>
      </c>
      <c r="AT186" s="245" t="s">
        <v>216</v>
      </c>
      <c r="AU186" s="245" t="s">
        <v>82</v>
      </c>
      <c r="AY186" s="14" t="s">
        <v>213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80</v>
      </c>
      <c r="BK186" s="246">
        <f>ROUND(I186*H186,2)</f>
        <v>0</v>
      </c>
      <c r="BL186" s="14" t="s">
        <v>245</v>
      </c>
      <c r="BM186" s="245" t="s">
        <v>364</v>
      </c>
    </row>
    <row r="187" spans="1:47" s="2" customFormat="1" ht="12">
      <c r="A187" s="35"/>
      <c r="B187" s="36"/>
      <c r="C187" s="37"/>
      <c r="D187" s="247" t="s">
        <v>221</v>
      </c>
      <c r="E187" s="37"/>
      <c r="F187" s="248" t="s">
        <v>669</v>
      </c>
      <c r="G187" s="37"/>
      <c r="H187" s="37"/>
      <c r="I187" s="141"/>
      <c r="J187" s="37"/>
      <c r="K187" s="37"/>
      <c r="L187" s="41"/>
      <c r="M187" s="249"/>
      <c r="N187" s="250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221</v>
      </c>
      <c r="AU187" s="14" t="s">
        <v>82</v>
      </c>
    </row>
    <row r="188" spans="1:65" s="2" customFormat="1" ht="44.25" customHeight="1">
      <c r="A188" s="35"/>
      <c r="B188" s="36"/>
      <c r="C188" s="233" t="s">
        <v>266</v>
      </c>
      <c r="D188" s="233" t="s">
        <v>216</v>
      </c>
      <c r="E188" s="234" t="s">
        <v>670</v>
      </c>
      <c r="F188" s="235" t="s">
        <v>671</v>
      </c>
      <c r="G188" s="236" t="s">
        <v>254</v>
      </c>
      <c r="H188" s="237">
        <v>0.218</v>
      </c>
      <c r="I188" s="238"/>
      <c r="J188" s="239">
        <f>ROUND(I188*H188,2)</f>
        <v>0</v>
      </c>
      <c r="K188" s="240"/>
      <c r="L188" s="41"/>
      <c r="M188" s="241" t="s">
        <v>1</v>
      </c>
      <c r="N188" s="242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245</v>
      </c>
      <c r="AT188" s="245" t="s">
        <v>216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245</v>
      </c>
      <c r="BM188" s="245" t="s">
        <v>367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671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3" s="12" customFormat="1" ht="22.8" customHeight="1">
      <c r="A190" s="12"/>
      <c r="B190" s="217"/>
      <c r="C190" s="218"/>
      <c r="D190" s="219" t="s">
        <v>72</v>
      </c>
      <c r="E190" s="231" t="s">
        <v>672</v>
      </c>
      <c r="F190" s="231" t="s">
        <v>673</v>
      </c>
      <c r="G190" s="218"/>
      <c r="H190" s="218"/>
      <c r="I190" s="221"/>
      <c r="J190" s="232">
        <f>BK190</f>
        <v>0</v>
      </c>
      <c r="K190" s="218"/>
      <c r="L190" s="223"/>
      <c r="M190" s="224"/>
      <c r="N190" s="225"/>
      <c r="O190" s="225"/>
      <c r="P190" s="226">
        <f>SUM(P191:P202)</f>
        <v>0</v>
      </c>
      <c r="Q190" s="225"/>
      <c r="R190" s="226">
        <f>SUM(R191:R202)</f>
        <v>0</v>
      </c>
      <c r="S190" s="225"/>
      <c r="T190" s="227">
        <f>SUM(T191:T202)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8" t="s">
        <v>82</v>
      </c>
      <c r="AT190" s="229" t="s">
        <v>72</v>
      </c>
      <c r="AU190" s="229" t="s">
        <v>80</v>
      </c>
      <c r="AY190" s="228" t="s">
        <v>213</v>
      </c>
      <c r="BK190" s="230">
        <f>SUM(BK191:BK202)</f>
        <v>0</v>
      </c>
    </row>
    <row r="191" spans="1:65" s="2" customFormat="1" ht="21.75" customHeight="1">
      <c r="A191" s="35"/>
      <c r="B191" s="36"/>
      <c r="C191" s="233" t="s">
        <v>368</v>
      </c>
      <c r="D191" s="233" t="s">
        <v>216</v>
      </c>
      <c r="E191" s="234" t="s">
        <v>674</v>
      </c>
      <c r="F191" s="235" t="s">
        <v>675</v>
      </c>
      <c r="G191" s="236" t="s">
        <v>237</v>
      </c>
      <c r="H191" s="237">
        <v>64.931</v>
      </c>
      <c r="I191" s="238"/>
      <c r="J191" s="239">
        <f>ROUND(I191*H191,2)</f>
        <v>0</v>
      </c>
      <c r="K191" s="240"/>
      <c r="L191" s="41"/>
      <c r="M191" s="241" t="s">
        <v>1</v>
      </c>
      <c r="N191" s="242" t="s">
        <v>38</v>
      </c>
      <c r="O191" s="88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245</v>
      </c>
      <c r="AT191" s="245" t="s">
        <v>216</v>
      </c>
      <c r="AU191" s="245" t="s">
        <v>82</v>
      </c>
      <c r="AY191" s="14" t="s">
        <v>213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4" t="s">
        <v>80</v>
      </c>
      <c r="BK191" s="246">
        <f>ROUND(I191*H191,2)</f>
        <v>0</v>
      </c>
      <c r="BL191" s="14" t="s">
        <v>245</v>
      </c>
      <c r="BM191" s="245" t="s">
        <v>371</v>
      </c>
    </row>
    <row r="192" spans="1:47" s="2" customFormat="1" ht="12">
      <c r="A192" s="35"/>
      <c r="B192" s="36"/>
      <c r="C192" s="37"/>
      <c r="D192" s="247" t="s">
        <v>221</v>
      </c>
      <c r="E192" s="37"/>
      <c r="F192" s="248" t="s">
        <v>675</v>
      </c>
      <c r="G192" s="37"/>
      <c r="H192" s="37"/>
      <c r="I192" s="141"/>
      <c r="J192" s="37"/>
      <c r="K192" s="37"/>
      <c r="L192" s="41"/>
      <c r="M192" s="249"/>
      <c r="N192" s="25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221</v>
      </c>
      <c r="AU192" s="14" t="s">
        <v>82</v>
      </c>
    </row>
    <row r="193" spans="1:65" s="2" customFormat="1" ht="16.5" customHeight="1">
      <c r="A193" s="35"/>
      <c r="B193" s="36"/>
      <c r="C193" s="233" t="s">
        <v>269</v>
      </c>
      <c r="D193" s="233" t="s">
        <v>216</v>
      </c>
      <c r="E193" s="234" t="s">
        <v>676</v>
      </c>
      <c r="F193" s="235" t="s">
        <v>677</v>
      </c>
      <c r="G193" s="236" t="s">
        <v>237</v>
      </c>
      <c r="H193" s="237">
        <v>64.931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245</v>
      </c>
      <c r="AT193" s="245" t="s">
        <v>216</v>
      </c>
      <c r="AU193" s="245" t="s">
        <v>82</v>
      </c>
      <c r="AY193" s="14" t="s">
        <v>213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80</v>
      </c>
      <c r="BK193" s="246">
        <f>ROUND(I193*H193,2)</f>
        <v>0</v>
      </c>
      <c r="BL193" s="14" t="s">
        <v>245</v>
      </c>
      <c r="BM193" s="245" t="s">
        <v>372</v>
      </c>
    </row>
    <row r="194" spans="1:47" s="2" customFormat="1" ht="12">
      <c r="A194" s="35"/>
      <c r="B194" s="36"/>
      <c r="C194" s="37"/>
      <c r="D194" s="247" t="s">
        <v>221</v>
      </c>
      <c r="E194" s="37"/>
      <c r="F194" s="248" t="s">
        <v>677</v>
      </c>
      <c r="G194" s="37"/>
      <c r="H194" s="37"/>
      <c r="I194" s="141"/>
      <c r="J194" s="37"/>
      <c r="K194" s="37"/>
      <c r="L194" s="41"/>
      <c r="M194" s="249"/>
      <c r="N194" s="25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221</v>
      </c>
      <c r="AU194" s="14" t="s">
        <v>82</v>
      </c>
    </row>
    <row r="195" spans="1:65" s="2" customFormat="1" ht="21.75" customHeight="1">
      <c r="A195" s="35"/>
      <c r="B195" s="36"/>
      <c r="C195" s="233" t="s">
        <v>373</v>
      </c>
      <c r="D195" s="233" t="s">
        <v>216</v>
      </c>
      <c r="E195" s="234" t="s">
        <v>678</v>
      </c>
      <c r="F195" s="235" t="s">
        <v>679</v>
      </c>
      <c r="G195" s="236" t="s">
        <v>237</v>
      </c>
      <c r="H195" s="237">
        <v>64.931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245</v>
      </c>
      <c r="AT195" s="245" t="s">
        <v>216</v>
      </c>
      <c r="AU195" s="245" t="s">
        <v>82</v>
      </c>
      <c r="AY195" s="14" t="s">
        <v>213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80</v>
      </c>
      <c r="BK195" s="246">
        <f>ROUND(I195*H195,2)</f>
        <v>0</v>
      </c>
      <c r="BL195" s="14" t="s">
        <v>245</v>
      </c>
      <c r="BM195" s="245" t="s">
        <v>374</v>
      </c>
    </row>
    <row r="196" spans="1:47" s="2" customFormat="1" ht="12">
      <c r="A196" s="35"/>
      <c r="B196" s="36"/>
      <c r="C196" s="37"/>
      <c r="D196" s="247" t="s">
        <v>221</v>
      </c>
      <c r="E196" s="37"/>
      <c r="F196" s="248" t="s">
        <v>679</v>
      </c>
      <c r="G196" s="37"/>
      <c r="H196" s="37"/>
      <c r="I196" s="141"/>
      <c r="J196" s="37"/>
      <c r="K196" s="37"/>
      <c r="L196" s="41"/>
      <c r="M196" s="249"/>
      <c r="N196" s="25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221</v>
      </c>
      <c r="AU196" s="14" t="s">
        <v>82</v>
      </c>
    </row>
    <row r="197" spans="1:65" s="2" customFormat="1" ht="21.75" customHeight="1">
      <c r="A197" s="35"/>
      <c r="B197" s="36"/>
      <c r="C197" s="233" t="s">
        <v>272</v>
      </c>
      <c r="D197" s="233" t="s">
        <v>216</v>
      </c>
      <c r="E197" s="234" t="s">
        <v>680</v>
      </c>
      <c r="F197" s="235" t="s">
        <v>681</v>
      </c>
      <c r="G197" s="236" t="s">
        <v>237</v>
      </c>
      <c r="H197" s="237">
        <v>64.931</v>
      </c>
      <c r="I197" s="238"/>
      <c r="J197" s="239">
        <f>ROUND(I197*H197,2)</f>
        <v>0</v>
      </c>
      <c r="K197" s="240"/>
      <c r="L197" s="41"/>
      <c r="M197" s="241" t="s">
        <v>1</v>
      </c>
      <c r="N197" s="242" t="s">
        <v>38</v>
      </c>
      <c r="O197" s="8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245</v>
      </c>
      <c r="AT197" s="245" t="s">
        <v>216</v>
      </c>
      <c r="AU197" s="245" t="s">
        <v>82</v>
      </c>
      <c r="AY197" s="14" t="s">
        <v>213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4" t="s">
        <v>80</v>
      </c>
      <c r="BK197" s="246">
        <f>ROUND(I197*H197,2)</f>
        <v>0</v>
      </c>
      <c r="BL197" s="14" t="s">
        <v>245</v>
      </c>
      <c r="BM197" s="245" t="s">
        <v>375</v>
      </c>
    </row>
    <row r="198" spans="1:47" s="2" customFormat="1" ht="12">
      <c r="A198" s="35"/>
      <c r="B198" s="36"/>
      <c r="C198" s="37"/>
      <c r="D198" s="247" t="s">
        <v>221</v>
      </c>
      <c r="E198" s="37"/>
      <c r="F198" s="248" t="s">
        <v>681</v>
      </c>
      <c r="G198" s="37"/>
      <c r="H198" s="37"/>
      <c r="I198" s="141"/>
      <c r="J198" s="37"/>
      <c r="K198" s="37"/>
      <c r="L198" s="41"/>
      <c r="M198" s="249"/>
      <c r="N198" s="25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221</v>
      </c>
      <c r="AU198" s="14" t="s">
        <v>82</v>
      </c>
    </row>
    <row r="199" spans="1:65" s="2" customFormat="1" ht="33" customHeight="1">
      <c r="A199" s="35"/>
      <c r="B199" s="36"/>
      <c r="C199" s="233" t="s">
        <v>376</v>
      </c>
      <c r="D199" s="233" t="s">
        <v>216</v>
      </c>
      <c r="E199" s="234" t="s">
        <v>682</v>
      </c>
      <c r="F199" s="235" t="s">
        <v>683</v>
      </c>
      <c r="G199" s="236" t="s">
        <v>254</v>
      </c>
      <c r="H199" s="237">
        <v>0.243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245</v>
      </c>
      <c r="AT199" s="245" t="s">
        <v>216</v>
      </c>
      <c r="AU199" s="245" t="s">
        <v>82</v>
      </c>
      <c r="AY199" s="14" t="s">
        <v>213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80</v>
      </c>
      <c r="BK199" s="246">
        <f>ROUND(I199*H199,2)</f>
        <v>0</v>
      </c>
      <c r="BL199" s="14" t="s">
        <v>245</v>
      </c>
      <c r="BM199" s="245" t="s">
        <v>377</v>
      </c>
    </row>
    <row r="200" spans="1:47" s="2" customFormat="1" ht="12">
      <c r="A200" s="35"/>
      <c r="B200" s="36"/>
      <c r="C200" s="37"/>
      <c r="D200" s="247" t="s">
        <v>221</v>
      </c>
      <c r="E200" s="37"/>
      <c r="F200" s="248" t="s">
        <v>683</v>
      </c>
      <c r="G200" s="37"/>
      <c r="H200" s="37"/>
      <c r="I200" s="141"/>
      <c r="J200" s="37"/>
      <c r="K200" s="37"/>
      <c r="L200" s="41"/>
      <c r="M200" s="249"/>
      <c r="N200" s="25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221</v>
      </c>
      <c r="AU200" s="14" t="s">
        <v>82</v>
      </c>
    </row>
    <row r="201" spans="1:65" s="2" customFormat="1" ht="44.25" customHeight="1">
      <c r="A201" s="35"/>
      <c r="B201" s="36"/>
      <c r="C201" s="233" t="s">
        <v>275</v>
      </c>
      <c r="D201" s="233" t="s">
        <v>216</v>
      </c>
      <c r="E201" s="234" t="s">
        <v>684</v>
      </c>
      <c r="F201" s="235" t="s">
        <v>685</v>
      </c>
      <c r="G201" s="236" t="s">
        <v>254</v>
      </c>
      <c r="H201" s="237">
        <v>0.243</v>
      </c>
      <c r="I201" s="238"/>
      <c r="J201" s="239">
        <f>ROUND(I201*H201,2)</f>
        <v>0</v>
      </c>
      <c r="K201" s="240"/>
      <c r="L201" s="41"/>
      <c r="M201" s="241" t="s">
        <v>1</v>
      </c>
      <c r="N201" s="242" t="s">
        <v>38</v>
      </c>
      <c r="O201" s="8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245</v>
      </c>
      <c r="AT201" s="245" t="s">
        <v>216</v>
      </c>
      <c r="AU201" s="245" t="s">
        <v>82</v>
      </c>
      <c r="AY201" s="14" t="s">
        <v>213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4" t="s">
        <v>80</v>
      </c>
      <c r="BK201" s="246">
        <f>ROUND(I201*H201,2)</f>
        <v>0</v>
      </c>
      <c r="BL201" s="14" t="s">
        <v>245</v>
      </c>
      <c r="BM201" s="245" t="s">
        <v>380</v>
      </c>
    </row>
    <row r="202" spans="1:47" s="2" customFormat="1" ht="12">
      <c r="A202" s="35"/>
      <c r="B202" s="36"/>
      <c r="C202" s="37"/>
      <c r="D202" s="247" t="s">
        <v>221</v>
      </c>
      <c r="E202" s="37"/>
      <c r="F202" s="248" t="s">
        <v>685</v>
      </c>
      <c r="G202" s="37"/>
      <c r="H202" s="37"/>
      <c r="I202" s="141"/>
      <c r="J202" s="37"/>
      <c r="K202" s="37"/>
      <c r="L202" s="41"/>
      <c r="M202" s="249"/>
      <c r="N202" s="25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221</v>
      </c>
      <c r="AU202" s="14" t="s">
        <v>82</v>
      </c>
    </row>
    <row r="203" spans="1:63" s="12" customFormat="1" ht="22.8" customHeight="1">
      <c r="A203" s="12"/>
      <c r="B203" s="217"/>
      <c r="C203" s="218"/>
      <c r="D203" s="219" t="s">
        <v>72</v>
      </c>
      <c r="E203" s="231" t="s">
        <v>686</v>
      </c>
      <c r="F203" s="231" t="s">
        <v>687</v>
      </c>
      <c r="G203" s="218"/>
      <c r="H203" s="218"/>
      <c r="I203" s="221"/>
      <c r="J203" s="232">
        <f>BK203</f>
        <v>0</v>
      </c>
      <c r="K203" s="218"/>
      <c r="L203" s="223"/>
      <c r="M203" s="224"/>
      <c r="N203" s="225"/>
      <c r="O203" s="225"/>
      <c r="P203" s="226">
        <f>SUM(P204:P221)</f>
        <v>0</v>
      </c>
      <c r="Q203" s="225"/>
      <c r="R203" s="226">
        <f>SUM(R204:R221)</f>
        <v>0</v>
      </c>
      <c r="S203" s="225"/>
      <c r="T203" s="227">
        <f>SUM(T204:T221)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8" t="s">
        <v>82</v>
      </c>
      <c r="AT203" s="229" t="s">
        <v>72</v>
      </c>
      <c r="AU203" s="229" t="s">
        <v>80</v>
      </c>
      <c r="AY203" s="228" t="s">
        <v>213</v>
      </c>
      <c r="BK203" s="230">
        <f>SUM(BK204:BK221)</f>
        <v>0</v>
      </c>
    </row>
    <row r="204" spans="1:65" s="2" customFormat="1" ht="21.75" customHeight="1">
      <c r="A204" s="35"/>
      <c r="B204" s="36"/>
      <c r="C204" s="233" t="s">
        <v>381</v>
      </c>
      <c r="D204" s="233" t="s">
        <v>216</v>
      </c>
      <c r="E204" s="234" t="s">
        <v>688</v>
      </c>
      <c r="F204" s="235" t="s">
        <v>689</v>
      </c>
      <c r="G204" s="236" t="s">
        <v>237</v>
      </c>
      <c r="H204" s="237">
        <v>91.643</v>
      </c>
      <c r="I204" s="238"/>
      <c r="J204" s="239">
        <f>ROUND(I204*H204,2)</f>
        <v>0</v>
      </c>
      <c r="K204" s="240"/>
      <c r="L204" s="41"/>
      <c r="M204" s="241" t="s">
        <v>1</v>
      </c>
      <c r="N204" s="242" t="s">
        <v>38</v>
      </c>
      <c r="O204" s="8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245</v>
      </c>
      <c r="AT204" s="245" t="s">
        <v>216</v>
      </c>
      <c r="AU204" s="245" t="s">
        <v>82</v>
      </c>
      <c r="AY204" s="14" t="s">
        <v>213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4" t="s">
        <v>80</v>
      </c>
      <c r="BK204" s="246">
        <f>ROUND(I204*H204,2)</f>
        <v>0</v>
      </c>
      <c r="BL204" s="14" t="s">
        <v>245</v>
      </c>
      <c r="BM204" s="245" t="s">
        <v>382</v>
      </c>
    </row>
    <row r="205" spans="1:47" s="2" customFormat="1" ht="12">
      <c r="A205" s="35"/>
      <c r="B205" s="36"/>
      <c r="C205" s="37"/>
      <c r="D205" s="247" t="s">
        <v>221</v>
      </c>
      <c r="E205" s="37"/>
      <c r="F205" s="248" t="s">
        <v>689</v>
      </c>
      <c r="G205" s="37"/>
      <c r="H205" s="37"/>
      <c r="I205" s="141"/>
      <c r="J205" s="37"/>
      <c r="K205" s="37"/>
      <c r="L205" s="41"/>
      <c r="M205" s="249"/>
      <c r="N205" s="25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221</v>
      </c>
      <c r="AU205" s="14" t="s">
        <v>82</v>
      </c>
    </row>
    <row r="206" spans="1:65" s="2" customFormat="1" ht="16.5" customHeight="1">
      <c r="A206" s="35"/>
      <c r="B206" s="36"/>
      <c r="C206" s="255" t="s">
        <v>284</v>
      </c>
      <c r="D206" s="255" t="s">
        <v>571</v>
      </c>
      <c r="E206" s="256" t="s">
        <v>690</v>
      </c>
      <c r="F206" s="257" t="s">
        <v>691</v>
      </c>
      <c r="G206" s="258" t="s">
        <v>237</v>
      </c>
      <c r="H206" s="259">
        <v>100.807</v>
      </c>
      <c r="I206" s="260"/>
      <c r="J206" s="261">
        <f>ROUND(I206*H206,2)</f>
        <v>0</v>
      </c>
      <c r="K206" s="262"/>
      <c r="L206" s="263"/>
      <c r="M206" s="264" t="s">
        <v>1</v>
      </c>
      <c r="N206" s="265" t="s">
        <v>38</v>
      </c>
      <c r="O206" s="88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275</v>
      </c>
      <c r="AT206" s="245" t="s">
        <v>571</v>
      </c>
      <c r="AU206" s="245" t="s">
        <v>82</v>
      </c>
      <c r="AY206" s="14" t="s">
        <v>213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4" t="s">
        <v>80</v>
      </c>
      <c r="BK206" s="246">
        <f>ROUND(I206*H206,2)</f>
        <v>0</v>
      </c>
      <c r="BL206" s="14" t="s">
        <v>245</v>
      </c>
      <c r="BM206" s="245" t="s">
        <v>383</v>
      </c>
    </row>
    <row r="207" spans="1:47" s="2" customFormat="1" ht="12">
      <c r="A207" s="35"/>
      <c r="B207" s="36"/>
      <c r="C207" s="37"/>
      <c r="D207" s="247" t="s">
        <v>221</v>
      </c>
      <c r="E207" s="37"/>
      <c r="F207" s="248" t="s">
        <v>691</v>
      </c>
      <c r="G207" s="37"/>
      <c r="H207" s="37"/>
      <c r="I207" s="141"/>
      <c r="J207" s="37"/>
      <c r="K207" s="37"/>
      <c r="L207" s="41"/>
      <c r="M207" s="249"/>
      <c r="N207" s="25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221</v>
      </c>
      <c r="AU207" s="14" t="s">
        <v>82</v>
      </c>
    </row>
    <row r="208" spans="1:65" s="2" customFormat="1" ht="33" customHeight="1">
      <c r="A208" s="35"/>
      <c r="B208" s="36"/>
      <c r="C208" s="233" t="s">
        <v>386</v>
      </c>
      <c r="D208" s="233" t="s">
        <v>216</v>
      </c>
      <c r="E208" s="234" t="s">
        <v>692</v>
      </c>
      <c r="F208" s="235" t="s">
        <v>693</v>
      </c>
      <c r="G208" s="236" t="s">
        <v>237</v>
      </c>
      <c r="H208" s="237">
        <v>10.926</v>
      </c>
      <c r="I208" s="238"/>
      <c r="J208" s="239">
        <f>ROUND(I208*H208,2)</f>
        <v>0</v>
      </c>
      <c r="K208" s="240"/>
      <c r="L208" s="41"/>
      <c r="M208" s="241" t="s">
        <v>1</v>
      </c>
      <c r="N208" s="242" t="s">
        <v>38</v>
      </c>
      <c r="O208" s="8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245</v>
      </c>
      <c r="AT208" s="245" t="s">
        <v>216</v>
      </c>
      <c r="AU208" s="245" t="s">
        <v>82</v>
      </c>
      <c r="AY208" s="14" t="s">
        <v>213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4" t="s">
        <v>80</v>
      </c>
      <c r="BK208" s="246">
        <f>ROUND(I208*H208,2)</f>
        <v>0</v>
      </c>
      <c r="BL208" s="14" t="s">
        <v>245</v>
      </c>
      <c r="BM208" s="245" t="s">
        <v>390</v>
      </c>
    </row>
    <row r="209" spans="1:47" s="2" customFormat="1" ht="12">
      <c r="A209" s="35"/>
      <c r="B209" s="36"/>
      <c r="C209" s="37"/>
      <c r="D209" s="247" t="s">
        <v>221</v>
      </c>
      <c r="E209" s="37"/>
      <c r="F209" s="248" t="s">
        <v>693</v>
      </c>
      <c r="G209" s="37"/>
      <c r="H209" s="37"/>
      <c r="I209" s="141"/>
      <c r="J209" s="37"/>
      <c r="K209" s="37"/>
      <c r="L209" s="41"/>
      <c r="M209" s="249"/>
      <c r="N209" s="25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221</v>
      </c>
      <c r="AU209" s="14" t="s">
        <v>82</v>
      </c>
    </row>
    <row r="210" spans="1:65" s="2" customFormat="1" ht="16.5" customHeight="1">
      <c r="A210" s="35"/>
      <c r="B210" s="36"/>
      <c r="C210" s="255" t="s">
        <v>290</v>
      </c>
      <c r="D210" s="255" t="s">
        <v>571</v>
      </c>
      <c r="E210" s="256" t="s">
        <v>690</v>
      </c>
      <c r="F210" s="257" t="s">
        <v>691</v>
      </c>
      <c r="G210" s="258" t="s">
        <v>237</v>
      </c>
      <c r="H210" s="259">
        <v>12.019</v>
      </c>
      <c r="I210" s="260"/>
      <c r="J210" s="261">
        <f>ROUND(I210*H210,2)</f>
        <v>0</v>
      </c>
      <c r="K210" s="262"/>
      <c r="L210" s="263"/>
      <c r="M210" s="264" t="s">
        <v>1</v>
      </c>
      <c r="N210" s="265" t="s">
        <v>38</v>
      </c>
      <c r="O210" s="88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275</v>
      </c>
      <c r="AT210" s="245" t="s">
        <v>571</v>
      </c>
      <c r="AU210" s="245" t="s">
        <v>82</v>
      </c>
      <c r="AY210" s="14" t="s">
        <v>213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4" t="s">
        <v>80</v>
      </c>
      <c r="BK210" s="246">
        <f>ROUND(I210*H210,2)</f>
        <v>0</v>
      </c>
      <c r="BL210" s="14" t="s">
        <v>245</v>
      </c>
      <c r="BM210" s="245" t="s">
        <v>393</v>
      </c>
    </row>
    <row r="211" spans="1:47" s="2" customFormat="1" ht="12">
      <c r="A211" s="35"/>
      <c r="B211" s="36"/>
      <c r="C211" s="37"/>
      <c r="D211" s="247" t="s">
        <v>221</v>
      </c>
      <c r="E211" s="37"/>
      <c r="F211" s="248" t="s">
        <v>691</v>
      </c>
      <c r="G211" s="37"/>
      <c r="H211" s="37"/>
      <c r="I211" s="141"/>
      <c r="J211" s="37"/>
      <c r="K211" s="37"/>
      <c r="L211" s="41"/>
      <c r="M211" s="249"/>
      <c r="N211" s="250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221</v>
      </c>
      <c r="AU211" s="14" t="s">
        <v>82</v>
      </c>
    </row>
    <row r="212" spans="1:65" s="2" customFormat="1" ht="21.75" customHeight="1">
      <c r="A212" s="35"/>
      <c r="B212" s="36"/>
      <c r="C212" s="233" t="s">
        <v>394</v>
      </c>
      <c r="D212" s="233" t="s">
        <v>216</v>
      </c>
      <c r="E212" s="234" t="s">
        <v>694</v>
      </c>
      <c r="F212" s="235" t="s">
        <v>695</v>
      </c>
      <c r="G212" s="236" t="s">
        <v>237</v>
      </c>
      <c r="H212" s="237">
        <v>383.963</v>
      </c>
      <c r="I212" s="238"/>
      <c r="J212" s="239">
        <f>ROUND(I212*H212,2)</f>
        <v>0</v>
      </c>
      <c r="K212" s="240"/>
      <c r="L212" s="41"/>
      <c r="M212" s="241" t="s">
        <v>1</v>
      </c>
      <c r="N212" s="242" t="s">
        <v>38</v>
      </c>
      <c r="O212" s="8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245</v>
      </c>
      <c r="AT212" s="245" t="s">
        <v>216</v>
      </c>
      <c r="AU212" s="245" t="s">
        <v>82</v>
      </c>
      <c r="AY212" s="14" t="s">
        <v>213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4" t="s">
        <v>80</v>
      </c>
      <c r="BK212" s="246">
        <f>ROUND(I212*H212,2)</f>
        <v>0</v>
      </c>
      <c r="BL212" s="14" t="s">
        <v>245</v>
      </c>
      <c r="BM212" s="245" t="s">
        <v>397</v>
      </c>
    </row>
    <row r="213" spans="1:47" s="2" customFormat="1" ht="12">
      <c r="A213" s="35"/>
      <c r="B213" s="36"/>
      <c r="C213" s="37"/>
      <c r="D213" s="247" t="s">
        <v>221</v>
      </c>
      <c r="E213" s="37"/>
      <c r="F213" s="248" t="s">
        <v>695</v>
      </c>
      <c r="G213" s="37"/>
      <c r="H213" s="37"/>
      <c r="I213" s="141"/>
      <c r="J213" s="37"/>
      <c r="K213" s="37"/>
      <c r="L213" s="41"/>
      <c r="M213" s="249"/>
      <c r="N213" s="25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221</v>
      </c>
      <c r="AU213" s="14" t="s">
        <v>82</v>
      </c>
    </row>
    <row r="214" spans="1:65" s="2" customFormat="1" ht="33" customHeight="1">
      <c r="A214" s="35"/>
      <c r="B214" s="36"/>
      <c r="C214" s="233" t="s">
        <v>296</v>
      </c>
      <c r="D214" s="233" t="s">
        <v>216</v>
      </c>
      <c r="E214" s="234" t="s">
        <v>696</v>
      </c>
      <c r="F214" s="235" t="s">
        <v>697</v>
      </c>
      <c r="G214" s="236" t="s">
        <v>237</v>
      </c>
      <c r="H214" s="237">
        <v>1.47</v>
      </c>
      <c r="I214" s="238"/>
      <c r="J214" s="239">
        <f>ROUND(I214*H214,2)</f>
        <v>0</v>
      </c>
      <c r="K214" s="240"/>
      <c r="L214" s="41"/>
      <c r="M214" s="241" t="s">
        <v>1</v>
      </c>
      <c r="N214" s="242" t="s">
        <v>38</v>
      </c>
      <c r="O214" s="8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245</v>
      </c>
      <c r="AT214" s="245" t="s">
        <v>216</v>
      </c>
      <c r="AU214" s="245" t="s">
        <v>82</v>
      </c>
      <c r="AY214" s="14" t="s">
        <v>213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4" t="s">
        <v>80</v>
      </c>
      <c r="BK214" s="246">
        <f>ROUND(I214*H214,2)</f>
        <v>0</v>
      </c>
      <c r="BL214" s="14" t="s">
        <v>245</v>
      </c>
      <c r="BM214" s="245" t="s">
        <v>400</v>
      </c>
    </row>
    <row r="215" spans="1:47" s="2" customFormat="1" ht="12">
      <c r="A215" s="35"/>
      <c r="B215" s="36"/>
      <c r="C215" s="37"/>
      <c r="D215" s="247" t="s">
        <v>221</v>
      </c>
      <c r="E215" s="37"/>
      <c r="F215" s="248" t="s">
        <v>697</v>
      </c>
      <c r="G215" s="37"/>
      <c r="H215" s="37"/>
      <c r="I215" s="141"/>
      <c r="J215" s="37"/>
      <c r="K215" s="37"/>
      <c r="L215" s="41"/>
      <c r="M215" s="249"/>
      <c r="N215" s="25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221</v>
      </c>
      <c r="AU215" s="14" t="s">
        <v>82</v>
      </c>
    </row>
    <row r="216" spans="1:65" s="2" customFormat="1" ht="21.75" customHeight="1">
      <c r="A216" s="35"/>
      <c r="B216" s="36"/>
      <c r="C216" s="233" t="s">
        <v>401</v>
      </c>
      <c r="D216" s="233" t="s">
        <v>216</v>
      </c>
      <c r="E216" s="234" t="s">
        <v>698</v>
      </c>
      <c r="F216" s="235" t="s">
        <v>699</v>
      </c>
      <c r="G216" s="236" t="s">
        <v>237</v>
      </c>
      <c r="H216" s="237">
        <v>9.456</v>
      </c>
      <c r="I216" s="238"/>
      <c r="J216" s="239">
        <f>ROUND(I216*H216,2)</f>
        <v>0</v>
      </c>
      <c r="K216" s="240"/>
      <c r="L216" s="41"/>
      <c r="M216" s="241" t="s">
        <v>1</v>
      </c>
      <c r="N216" s="242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245</v>
      </c>
      <c r="AT216" s="245" t="s">
        <v>216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245</v>
      </c>
      <c r="BM216" s="245" t="s">
        <v>404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699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5" s="2" customFormat="1" ht="21.75" customHeight="1">
      <c r="A218" s="35"/>
      <c r="B218" s="36"/>
      <c r="C218" s="233" t="s">
        <v>303</v>
      </c>
      <c r="D218" s="233" t="s">
        <v>216</v>
      </c>
      <c r="E218" s="234" t="s">
        <v>700</v>
      </c>
      <c r="F218" s="235" t="s">
        <v>701</v>
      </c>
      <c r="G218" s="236" t="s">
        <v>237</v>
      </c>
      <c r="H218" s="237">
        <v>91.643</v>
      </c>
      <c r="I218" s="238"/>
      <c r="J218" s="239">
        <f>ROUND(I218*H218,2)</f>
        <v>0</v>
      </c>
      <c r="K218" s="240"/>
      <c r="L218" s="41"/>
      <c r="M218" s="241" t="s">
        <v>1</v>
      </c>
      <c r="N218" s="242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245</v>
      </c>
      <c r="AT218" s="245" t="s">
        <v>216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245</v>
      </c>
      <c r="BM218" s="245" t="s">
        <v>407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701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5" s="2" customFormat="1" ht="21.75" customHeight="1">
      <c r="A220" s="35"/>
      <c r="B220" s="36"/>
      <c r="C220" s="233" t="s">
        <v>408</v>
      </c>
      <c r="D220" s="233" t="s">
        <v>216</v>
      </c>
      <c r="E220" s="234" t="s">
        <v>702</v>
      </c>
      <c r="F220" s="235" t="s">
        <v>703</v>
      </c>
      <c r="G220" s="236" t="s">
        <v>237</v>
      </c>
      <c r="H220" s="237">
        <v>383.963</v>
      </c>
      <c r="I220" s="238"/>
      <c r="J220" s="239">
        <f>ROUND(I220*H220,2)</f>
        <v>0</v>
      </c>
      <c r="K220" s="240"/>
      <c r="L220" s="41"/>
      <c r="M220" s="241" t="s">
        <v>1</v>
      </c>
      <c r="N220" s="242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245</v>
      </c>
      <c r="AT220" s="245" t="s">
        <v>216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245</v>
      </c>
      <c r="BM220" s="245" t="s">
        <v>409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703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3" s="12" customFormat="1" ht="25.9" customHeight="1">
      <c r="A222" s="12"/>
      <c r="B222" s="217"/>
      <c r="C222" s="218"/>
      <c r="D222" s="219" t="s">
        <v>72</v>
      </c>
      <c r="E222" s="220" t="s">
        <v>297</v>
      </c>
      <c r="F222" s="220" t="s">
        <v>463</v>
      </c>
      <c r="G222" s="218"/>
      <c r="H222" s="218"/>
      <c r="I222" s="221"/>
      <c r="J222" s="222">
        <f>BK222</f>
        <v>0</v>
      </c>
      <c r="K222" s="218"/>
      <c r="L222" s="223"/>
      <c r="M222" s="224"/>
      <c r="N222" s="225"/>
      <c r="O222" s="225"/>
      <c r="P222" s="226">
        <f>SUM(P223:P224)</f>
        <v>0</v>
      </c>
      <c r="Q222" s="225"/>
      <c r="R222" s="226">
        <f>SUM(R223:R224)</f>
        <v>0</v>
      </c>
      <c r="S222" s="225"/>
      <c r="T222" s="227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8" t="s">
        <v>220</v>
      </c>
      <c r="AT222" s="229" t="s">
        <v>72</v>
      </c>
      <c r="AU222" s="229" t="s">
        <v>73</v>
      </c>
      <c r="AY222" s="228" t="s">
        <v>213</v>
      </c>
      <c r="BK222" s="230">
        <f>SUM(BK223:BK224)</f>
        <v>0</v>
      </c>
    </row>
    <row r="223" spans="1:65" s="2" customFormat="1" ht="21.75" customHeight="1">
      <c r="A223" s="35"/>
      <c r="B223" s="36"/>
      <c r="C223" s="233" t="s">
        <v>306</v>
      </c>
      <c r="D223" s="233" t="s">
        <v>216</v>
      </c>
      <c r="E223" s="234" t="s">
        <v>464</v>
      </c>
      <c r="F223" s="235" t="s">
        <v>465</v>
      </c>
      <c r="G223" s="236" t="s">
        <v>301</v>
      </c>
      <c r="H223" s="237">
        <v>32</v>
      </c>
      <c r="I223" s="238"/>
      <c r="J223" s="239">
        <f>ROUND(I223*H223,2)</f>
        <v>0</v>
      </c>
      <c r="K223" s="240"/>
      <c r="L223" s="41"/>
      <c r="M223" s="241" t="s">
        <v>1</v>
      </c>
      <c r="N223" s="242" t="s">
        <v>38</v>
      </c>
      <c r="O223" s="88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302</v>
      </c>
      <c r="AT223" s="245" t="s">
        <v>216</v>
      </c>
      <c r="AU223" s="245" t="s">
        <v>80</v>
      </c>
      <c r="AY223" s="14" t="s">
        <v>213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4" t="s">
        <v>80</v>
      </c>
      <c r="BK223" s="246">
        <f>ROUND(I223*H223,2)</f>
        <v>0</v>
      </c>
      <c r="BL223" s="14" t="s">
        <v>302</v>
      </c>
      <c r="BM223" s="245" t="s">
        <v>412</v>
      </c>
    </row>
    <row r="224" spans="1:47" s="2" customFormat="1" ht="12">
      <c r="A224" s="35"/>
      <c r="B224" s="36"/>
      <c r="C224" s="37"/>
      <c r="D224" s="247" t="s">
        <v>221</v>
      </c>
      <c r="E224" s="37"/>
      <c r="F224" s="248" t="s">
        <v>465</v>
      </c>
      <c r="G224" s="37"/>
      <c r="H224" s="37"/>
      <c r="I224" s="141"/>
      <c r="J224" s="37"/>
      <c r="K224" s="37"/>
      <c r="L224" s="41"/>
      <c r="M224" s="251"/>
      <c r="N224" s="252"/>
      <c r="O224" s="253"/>
      <c r="P224" s="253"/>
      <c r="Q224" s="253"/>
      <c r="R224" s="253"/>
      <c r="S224" s="253"/>
      <c r="T224" s="254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221</v>
      </c>
      <c r="AU224" s="14" t="s">
        <v>80</v>
      </c>
    </row>
    <row r="225" spans="1:31" s="2" customFormat="1" ht="6.95" customHeight="1">
      <c r="A225" s="35"/>
      <c r="B225" s="63"/>
      <c r="C225" s="64"/>
      <c r="D225" s="64"/>
      <c r="E225" s="64"/>
      <c r="F225" s="64"/>
      <c r="G225" s="64"/>
      <c r="H225" s="64"/>
      <c r="I225" s="180"/>
      <c r="J225" s="64"/>
      <c r="K225" s="64"/>
      <c r="L225" s="41"/>
      <c r="M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</row>
  </sheetData>
  <sheetProtection password="CC35" sheet="1" objects="1" scenarios="1" formatColumns="0" formatRows="0" autoFilter="0"/>
  <autoFilter ref="C127:K22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704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ROUND((SUM(BE119:BE130)),2)</f>
        <v>0</v>
      </c>
      <c r="G33" s="35"/>
      <c r="H33" s="35"/>
      <c r="I33" s="159">
        <v>0.21</v>
      </c>
      <c r="J33" s="158">
        <f>ROUND(((SUM(BE119:BE130))*I33),2)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ROUND((SUM(BF119:BF130)),2)</f>
        <v>0</v>
      </c>
      <c r="G34" s="35"/>
      <c r="H34" s="35"/>
      <c r="I34" s="159">
        <v>0.15</v>
      </c>
      <c r="J34" s="158">
        <f>ROUND(((SUM(BF119:BF130))*I34),2)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ROUND((SUM(BG119:BG130)),2)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ROUND((SUM(BH119:BH130)),2)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ROUND((SUM(BI119:BI130)),2)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2019-138-15 -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705</v>
      </c>
      <c r="E98" s="200"/>
      <c r="F98" s="200"/>
      <c r="G98" s="200"/>
      <c r="H98" s="200"/>
      <c r="I98" s="201"/>
      <c r="J98" s="202">
        <f>J121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587</v>
      </c>
      <c r="E99" s="200"/>
      <c r="F99" s="200"/>
      <c r="G99" s="200"/>
      <c r="H99" s="200"/>
      <c r="I99" s="201"/>
      <c r="J99" s="202">
        <f>J128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141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180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183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198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4" t="str">
        <f>E7</f>
        <v xml:space="preserve">OTEVŘENÝ  pavilon D (zadání) - DO KROSU</v>
      </c>
      <c r="F109" s="29"/>
      <c r="G109" s="29"/>
      <c r="H109" s="29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183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2019-138-15 - Nové kce - ...</v>
      </c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144" t="s">
        <v>22</v>
      </c>
      <c r="J113" s="76" t="str">
        <f>IF(J12="","",J12)</f>
        <v>20. 12. 2019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144" t="s">
        <v>29</v>
      </c>
      <c r="J115" s="33" t="str">
        <f>E21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144" t="s">
        <v>30</v>
      </c>
      <c r="J116" s="33" t="str">
        <f>E24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204"/>
      <c r="B118" s="205"/>
      <c r="C118" s="206" t="s">
        <v>199</v>
      </c>
      <c r="D118" s="207" t="s">
        <v>58</v>
      </c>
      <c r="E118" s="207" t="s">
        <v>54</v>
      </c>
      <c r="F118" s="207" t="s">
        <v>55</v>
      </c>
      <c r="G118" s="207" t="s">
        <v>200</v>
      </c>
      <c r="H118" s="207" t="s">
        <v>201</v>
      </c>
      <c r="I118" s="208" t="s">
        <v>202</v>
      </c>
      <c r="J118" s="209" t="s">
        <v>187</v>
      </c>
      <c r="K118" s="210" t="s">
        <v>203</v>
      </c>
      <c r="L118" s="211"/>
      <c r="M118" s="97" t="s">
        <v>1</v>
      </c>
      <c r="N118" s="98" t="s">
        <v>37</v>
      </c>
      <c r="O118" s="98" t="s">
        <v>204</v>
      </c>
      <c r="P118" s="98" t="s">
        <v>205</v>
      </c>
      <c r="Q118" s="98" t="s">
        <v>206</v>
      </c>
      <c r="R118" s="98" t="s">
        <v>207</v>
      </c>
      <c r="S118" s="98" t="s">
        <v>208</v>
      </c>
      <c r="T118" s="99" t="s">
        <v>209</v>
      </c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pans="1:63" s="2" customFormat="1" ht="22.8" customHeight="1">
      <c r="A119" s="35"/>
      <c r="B119" s="36"/>
      <c r="C119" s="104" t="s">
        <v>210</v>
      </c>
      <c r="D119" s="37"/>
      <c r="E119" s="37"/>
      <c r="F119" s="37"/>
      <c r="G119" s="37"/>
      <c r="H119" s="37"/>
      <c r="I119" s="141"/>
      <c r="J119" s="212">
        <f>BK119</f>
        <v>0</v>
      </c>
      <c r="K119" s="37"/>
      <c r="L119" s="41"/>
      <c r="M119" s="100"/>
      <c r="N119" s="213"/>
      <c r="O119" s="101"/>
      <c r="P119" s="214">
        <f>P120</f>
        <v>0</v>
      </c>
      <c r="Q119" s="101"/>
      <c r="R119" s="214">
        <f>R120</f>
        <v>0</v>
      </c>
      <c r="S119" s="101"/>
      <c r="T119" s="215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72</v>
      </c>
      <c r="AU119" s="14" t="s">
        <v>189</v>
      </c>
      <c r="BK119" s="216">
        <f>BK120</f>
        <v>0</v>
      </c>
    </row>
    <row r="120" spans="1:63" s="12" customFormat="1" ht="25.9" customHeight="1">
      <c r="A120" s="12"/>
      <c r="B120" s="217"/>
      <c r="C120" s="218"/>
      <c r="D120" s="219" t="s">
        <v>72</v>
      </c>
      <c r="E120" s="220" t="s">
        <v>211</v>
      </c>
      <c r="F120" s="220" t="s">
        <v>212</v>
      </c>
      <c r="G120" s="218"/>
      <c r="H120" s="218"/>
      <c r="I120" s="221"/>
      <c r="J120" s="222">
        <f>BK120</f>
        <v>0</v>
      </c>
      <c r="K120" s="218"/>
      <c r="L120" s="223"/>
      <c r="M120" s="224"/>
      <c r="N120" s="225"/>
      <c r="O120" s="225"/>
      <c r="P120" s="226">
        <f>P121+P128</f>
        <v>0</v>
      </c>
      <c r="Q120" s="225"/>
      <c r="R120" s="226">
        <f>R121+R128</f>
        <v>0</v>
      </c>
      <c r="S120" s="225"/>
      <c r="T120" s="227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80</v>
      </c>
      <c r="AT120" s="229" t="s">
        <v>72</v>
      </c>
      <c r="AU120" s="229" t="s">
        <v>73</v>
      </c>
      <c r="AY120" s="228" t="s">
        <v>213</v>
      </c>
      <c r="BK120" s="230">
        <f>BK121+BK128</f>
        <v>0</v>
      </c>
    </row>
    <row r="121" spans="1:63" s="12" customFormat="1" ht="22.8" customHeight="1">
      <c r="A121" s="12"/>
      <c r="B121" s="217"/>
      <c r="C121" s="218"/>
      <c r="D121" s="219" t="s">
        <v>72</v>
      </c>
      <c r="E121" s="231" t="s">
        <v>224</v>
      </c>
      <c r="F121" s="231" t="s">
        <v>706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SUM(P122:P127)</f>
        <v>0</v>
      </c>
      <c r="Q121" s="225"/>
      <c r="R121" s="226">
        <f>SUM(R122:R127)</f>
        <v>0</v>
      </c>
      <c r="S121" s="225"/>
      <c r="T121" s="227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80</v>
      </c>
      <c r="AT121" s="229" t="s">
        <v>72</v>
      </c>
      <c r="AU121" s="229" t="s">
        <v>80</v>
      </c>
      <c r="AY121" s="228" t="s">
        <v>213</v>
      </c>
      <c r="BK121" s="230">
        <f>SUM(BK122:BK127)</f>
        <v>0</v>
      </c>
    </row>
    <row r="122" spans="1:65" s="2" customFormat="1" ht="21.75" customHeight="1">
      <c r="A122" s="35"/>
      <c r="B122" s="36"/>
      <c r="C122" s="233" t="s">
        <v>80</v>
      </c>
      <c r="D122" s="233" t="s">
        <v>216</v>
      </c>
      <c r="E122" s="234" t="s">
        <v>707</v>
      </c>
      <c r="F122" s="235" t="s">
        <v>708</v>
      </c>
      <c r="G122" s="236" t="s">
        <v>237</v>
      </c>
      <c r="H122" s="237">
        <v>3.375</v>
      </c>
      <c r="I122" s="238"/>
      <c r="J122" s="239">
        <f>ROUND(I122*H122,2)</f>
        <v>0</v>
      </c>
      <c r="K122" s="240"/>
      <c r="L122" s="41"/>
      <c r="M122" s="241" t="s">
        <v>1</v>
      </c>
      <c r="N122" s="242" t="s">
        <v>38</v>
      </c>
      <c r="O122" s="8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5" t="s">
        <v>220</v>
      </c>
      <c r="AT122" s="245" t="s">
        <v>216</v>
      </c>
      <c r="AU122" s="245" t="s">
        <v>82</v>
      </c>
      <c r="AY122" s="14" t="s">
        <v>213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4" t="s">
        <v>80</v>
      </c>
      <c r="BK122" s="246">
        <f>ROUND(I122*H122,2)</f>
        <v>0</v>
      </c>
      <c r="BL122" s="14" t="s">
        <v>220</v>
      </c>
      <c r="BM122" s="245" t="s">
        <v>82</v>
      </c>
    </row>
    <row r="123" spans="1:47" s="2" customFormat="1" ht="12">
      <c r="A123" s="35"/>
      <c r="B123" s="36"/>
      <c r="C123" s="37"/>
      <c r="D123" s="247" t="s">
        <v>221</v>
      </c>
      <c r="E123" s="37"/>
      <c r="F123" s="248" t="s">
        <v>708</v>
      </c>
      <c r="G123" s="37"/>
      <c r="H123" s="37"/>
      <c r="I123" s="141"/>
      <c r="J123" s="37"/>
      <c r="K123" s="37"/>
      <c r="L123" s="41"/>
      <c r="M123" s="249"/>
      <c r="N123" s="250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221</v>
      </c>
      <c r="AU123" s="14" t="s">
        <v>82</v>
      </c>
    </row>
    <row r="124" spans="1:65" s="2" customFormat="1" ht="21.75" customHeight="1">
      <c r="A124" s="35"/>
      <c r="B124" s="36"/>
      <c r="C124" s="233" t="s">
        <v>82</v>
      </c>
      <c r="D124" s="233" t="s">
        <v>216</v>
      </c>
      <c r="E124" s="234" t="s">
        <v>709</v>
      </c>
      <c r="F124" s="235" t="s">
        <v>710</v>
      </c>
      <c r="G124" s="236" t="s">
        <v>237</v>
      </c>
      <c r="H124" s="237">
        <v>60.553</v>
      </c>
      <c r="I124" s="238"/>
      <c r="J124" s="239">
        <f>ROUND(I124*H124,2)</f>
        <v>0</v>
      </c>
      <c r="K124" s="240"/>
      <c r="L124" s="41"/>
      <c r="M124" s="241" t="s">
        <v>1</v>
      </c>
      <c r="N124" s="242" t="s">
        <v>38</v>
      </c>
      <c r="O124" s="8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5" t="s">
        <v>220</v>
      </c>
      <c r="AT124" s="245" t="s">
        <v>216</v>
      </c>
      <c r="AU124" s="245" t="s">
        <v>82</v>
      </c>
      <c r="AY124" s="14" t="s">
        <v>213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4" t="s">
        <v>80</v>
      </c>
      <c r="BK124" s="246">
        <f>ROUND(I124*H124,2)</f>
        <v>0</v>
      </c>
      <c r="BL124" s="14" t="s">
        <v>220</v>
      </c>
      <c r="BM124" s="245" t="s">
        <v>220</v>
      </c>
    </row>
    <row r="125" spans="1:47" s="2" customFormat="1" ht="12">
      <c r="A125" s="35"/>
      <c r="B125" s="36"/>
      <c r="C125" s="37"/>
      <c r="D125" s="247" t="s">
        <v>221</v>
      </c>
      <c r="E125" s="37"/>
      <c r="F125" s="248" t="s">
        <v>710</v>
      </c>
      <c r="G125" s="37"/>
      <c r="H125" s="37"/>
      <c r="I125" s="141"/>
      <c r="J125" s="37"/>
      <c r="K125" s="37"/>
      <c r="L125" s="41"/>
      <c r="M125" s="249"/>
      <c r="N125" s="250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221</v>
      </c>
      <c r="AU125" s="14" t="s">
        <v>82</v>
      </c>
    </row>
    <row r="126" spans="1:65" s="2" customFormat="1" ht="21.75" customHeight="1">
      <c r="A126" s="35"/>
      <c r="B126" s="36"/>
      <c r="C126" s="233" t="s">
        <v>224</v>
      </c>
      <c r="D126" s="233" t="s">
        <v>216</v>
      </c>
      <c r="E126" s="234" t="s">
        <v>711</v>
      </c>
      <c r="F126" s="235" t="s">
        <v>712</v>
      </c>
      <c r="G126" s="236" t="s">
        <v>237</v>
      </c>
      <c r="H126" s="237">
        <v>0.34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227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712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3" s="12" customFormat="1" ht="22.8" customHeight="1">
      <c r="A128" s="12"/>
      <c r="B128" s="217"/>
      <c r="C128" s="218"/>
      <c r="D128" s="219" t="s">
        <v>72</v>
      </c>
      <c r="E128" s="231" t="s">
        <v>617</v>
      </c>
      <c r="F128" s="231" t="s">
        <v>618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SUM(P129:P130)</f>
        <v>0</v>
      </c>
      <c r="Q128" s="225"/>
      <c r="R128" s="226">
        <f>SUM(R129:R130)</f>
        <v>0</v>
      </c>
      <c r="S128" s="225"/>
      <c r="T128" s="227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80</v>
      </c>
      <c r="AT128" s="229" t="s">
        <v>72</v>
      </c>
      <c r="AU128" s="229" t="s">
        <v>80</v>
      </c>
      <c r="AY128" s="228" t="s">
        <v>213</v>
      </c>
      <c r="BK128" s="230">
        <f>SUM(BK129:BK130)</f>
        <v>0</v>
      </c>
    </row>
    <row r="129" spans="1:65" s="2" customFormat="1" ht="44.25" customHeight="1">
      <c r="A129" s="35"/>
      <c r="B129" s="36"/>
      <c r="C129" s="233" t="s">
        <v>220</v>
      </c>
      <c r="D129" s="233" t="s">
        <v>216</v>
      </c>
      <c r="E129" s="234" t="s">
        <v>619</v>
      </c>
      <c r="F129" s="235" t="s">
        <v>620</v>
      </c>
      <c r="G129" s="236" t="s">
        <v>254</v>
      </c>
      <c r="H129" s="237">
        <v>1.595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220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220</v>
      </c>
      <c r="BM129" s="245" t="s">
        <v>230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620</v>
      </c>
      <c r="G130" s="37"/>
      <c r="H130" s="37"/>
      <c r="I130" s="141"/>
      <c r="J130" s="37"/>
      <c r="K130" s="37"/>
      <c r="L130" s="41"/>
      <c r="M130" s="251"/>
      <c r="N130" s="252"/>
      <c r="O130" s="253"/>
      <c r="P130" s="253"/>
      <c r="Q130" s="253"/>
      <c r="R130" s="253"/>
      <c r="S130" s="253"/>
      <c r="T130" s="254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31" s="2" customFormat="1" ht="6.95" customHeight="1">
      <c r="A131" s="35"/>
      <c r="B131" s="63"/>
      <c r="C131" s="64"/>
      <c r="D131" s="64"/>
      <c r="E131" s="64"/>
      <c r="F131" s="64"/>
      <c r="G131" s="64"/>
      <c r="H131" s="64"/>
      <c r="I131" s="180"/>
      <c r="J131" s="64"/>
      <c r="K131" s="64"/>
      <c r="L131" s="41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713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ROUND(J133,2)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ROUND((SUM(BE133:BE326)),2)</f>
        <v>0</v>
      </c>
      <c r="G33" s="35"/>
      <c r="H33" s="35"/>
      <c r="I33" s="159">
        <v>0.21</v>
      </c>
      <c r="J33" s="158">
        <f>ROUND(((SUM(BE133:BE326))*I33),2)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ROUND((SUM(BF133:BF326)),2)</f>
        <v>0</v>
      </c>
      <c r="G34" s="35"/>
      <c r="H34" s="35"/>
      <c r="I34" s="159">
        <v>0.15</v>
      </c>
      <c r="J34" s="158">
        <f>ROUND(((SUM(BF133:BF326))*I34),2)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ROUND((SUM(BG133:BG326)),2)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ROUND((SUM(BH133:BH326)),2)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ROUND((SUM(BI133:BI326)),2)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2019-138-16 - Nové kce -1...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J133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J134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308</v>
      </c>
      <c r="E98" s="200"/>
      <c r="F98" s="200"/>
      <c r="G98" s="200"/>
      <c r="H98" s="200"/>
      <c r="I98" s="201"/>
      <c r="J98" s="202">
        <f>J135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585</v>
      </c>
      <c r="E99" s="200"/>
      <c r="F99" s="200"/>
      <c r="G99" s="200"/>
      <c r="H99" s="200"/>
      <c r="I99" s="201"/>
      <c r="J99" s="202">
        <f>J152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705</v>
      </c>
      <c r="E100" s="200"/>
      <c r="F100" s="200"/>
      <c r="G100" s="200"/>
      <c r="H100" s="200"/>
      <c r="I100" s="201"/>
      <c r="J100" s="202">
        <f>J179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624</v>
      </c>
      <c r="E101" s="200"/>
      <c r="F101" s="200"/>
      <c r="G101" s="200"/>
      <c r="H101" s="200"/>
      <c r="I101" s="201"/>
      <c r="J101" s="202">
        <f>J192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623</v>
      </c>
      <c r="E102" s="200"/>
      <c r="F102" s="200"/>
      <c r="G102" s="200"/>
      <c r="H102" s="200"/>
      <c r="I102" s="201"/>
      <c r="J102" s="202">
        <f>J201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310</v>
      </c>
      <c r="E103" s="200"/>
      <c r="F103" s="200"/>
      <c r="G103" s="200"/>
      <c r="H103" s="200"/>
      <c r="I103" s="201"/>
      <c r="J103" s="202">
        <f>J210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586</v>
      </c>
      <c r="E104" s="200"/>
      <c r="F104" s="200"/>
      <c r="G104" s="200"/>
      <c r="H104" s="200"/>
      <c r="I104" s="201"/>
      <c r="J104" s="202">
        <f>J215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587</v>
      </c>
      <c r="E105" s="200"/>
      <c r="F105" s="200"/>
      <c r="G105" s="200"/>
      <c r="H105" s="200"/>
      <c r="I105" s="201"/>
      <c r="J105" s="202">
        <f>J218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193</v>
      </c>
      <c r="E106" s="193"/>
      <c r="F106" s="193"/>
      <c r="G106" s="193"/>
      <c r="H106" s="193"/>
      <c r="I106" s="194"/>
      <c r="J106" s="195">
        <f>J221</f>
        <v>0</v>
      </c>
      <c r="K106" s="191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7"/>
      <c r="C107" s="198"/>
      <c r="D107" s="199" t="s">
        <v>625</v>
      </c>
      <c r="E107" s="200"/>
      <c r="F107" s="200"/>
      <c r="G107" s="200"/>
      <c r="H107" s="200"/>
      <c r="I107" s="201"/>
      <c r="J107" s="202">
        <f>J222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98"/>
      <c r="D108" s="199" t="s">
        <v>714</v>
      </c>
      <c r="E108" s="200"/>
      <c r="F108" s="200"/>
      <c r="G108" s="200"/>
      <c r="H108" s="200"/>
      <c r="I108" s="201"/>
      <c r="J108" s="202">
        <f>J237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98"/>
      <c r="D109" s="199" t="s">
        <v>715</v>
      </c>
      <c r="E109" s="200"/>
      <c r="F109" s="200"/>
      <c r="G109" s="200"/>
      <c r="H109" s="200"/>
      <c r="I109" s="201"/>
      <c r="J109" s="202">
        <f>J246</f>
        <v>0</v>
      </c>
      <c r="K109" s="198"/>
      <c r="L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98"/>
      <c r="D110" s="199" t="s">
        <v>196</v>
      </c>
      <c r="E110" s="200"/>
      <c r="F110" s="200"/>
      <c r="G110" s="200"/>
      <c r="H110" s="200"/>
      <c r="I110" s="201"/>
      <c r="J110" s="202">
        <f>J267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98"/>
      <c r="D111" s="199" t="s">
        <v>716</v>
      </c>
      <c r="E111" s="200"/>
      <c r="F111" s="200"/>
      <c r="G111" s="200"/>
      <c r="H111" s="200"/>
      <c r="I111" s="201"/>
      <c r="J111" s="202">
        <f>J284</f>
        <v>0</v>
      </c>
      <c r="K111" s="198"/>
      <c r="L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7"/>
      <c r="C112" s="198"/>
      <c r="D112" s="199" t="s">
        <v>627</v>
      </c>
      <c r="E112" s="200"/>
      <c r="F112" s="200"/>
      <c r="G112" s="200"/>
      <c r="H112" s="200"/>
      <c r="I112" s="201"/>
      <c r="J112" s="202">
        <f>J305</f>
        <v>0</v>
      </c>
      <c r="K112" s="198"/>
      <c r="L112" s="20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90"/>
      <c r="C113" s="191"/>
      <c r="D113" s="192" t="s">
        <v>456</v>
      </c>
      <c r="E113" s="193"/>
      <c r="F113" s="193"/>
      <c r="G113" s="193"/>
      <c r="H113" s="193"/>
      <c r="I113" s="194"/>
      <c r="J113" s="195">
        <f>J324</f>
        <v>0</v>
      </c>
      <c r="K113" s="191"/>
      <c r="L113" s="19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63"/>
      <c r="C115" s="64"/>
      <c r="D115" s="64"/>
      <c r="E115" s="64"/>
      <c r="F115" s="64"/>
      <c r="G115" s="64"/>
      <c r="H115" s="64"/>
      <c r="I115" s="180"/>
      <c r="J115" s="64"/>
      <c r="K115" s="64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65"/>
      <c r="C119" s="66"/>
      <c r="D119" s="66"/>
      <c r="E119" s="66"/>
      <c r="F119" s="66"/>
      <c r="G119" s="66"/>
      <c r="H119" s="66"/>
      <c r="I119" s="183"/>
      <c r="J119" s="66"/>
      <c r="K119" s="66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0" t="s">
        <v>198</v>
      </c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16</v>
      </c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184" t="str">
        <f>E7</f>
        <v xml:space="preserve">OTEVŘENÝ  pavilon D (zadání) - DO KROSU</v>
      </c>
      <c r="F123" s="29"/>
      <c r="G123" s="29"/>
      <c r="H123" s="29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183</v>
      </c>
      <c r="D124" s="37"/>
      <c r="E124" s="37"/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73" t="str">
        <f>E9</f>
        <v>2019-138-16 - Nové kce -1...</v>
      </c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20</v>
      </c>
      <c r="D127" s="37"/>
      <c r="E127" s="37"/>
      <c r="F127" s="24" t="str">
        <f>F12</f>
        <v xml:space="preserve"> </v>
      </c>
      <c r="G127" s="37"/>
      <c r="H127" s="37"/>
      <c r="I127" s="144" t="s">
        <v>22</v>
      </c>
      <c r="J127" s="76" t="str">
        <f>IF(J12="","",J12)</f>
        <v>20. 12. 2019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141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24</v>
      </c>
      <c r="D129" s="37"/>
      <c r="E129" s="37"/>
      <c r="F129" s="24" t="str">
        <f>E15</f>
        <v xml:space="preserve"> </v>
      </c>
      <c r="G129" s="37"/>
      <c r="H129" s="37"/>
      <c r="I129" s="144" t="s">
        <v>29</v>
      </c>
      <c r="J129" s="33" t="str">
        <f>E21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27</v>
      </c>
      <c r="D130" s="37"/>
      <c r="E130" s="37"/>
      <c r="F130" s="24" t="str">
        <f>IF(E18="","",E18)</f>
        <v>Vyplň údaj</v>
      </c>
      <c r="G130" s="37"/>
      <c r="H130" s="37"/>
      <c r="I130" s="144" t="s">
        <v>30</v>
      </c>
      <c r="J130" s="33" t="str">
        <f>E24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" customHeight="1">
      <c r="A131" s="35"/>
      <c r="B131" s="36"/>
      <c r="C131" s="37"/>
      <c r="D131" s="37"/>
      <c r="E131" s="37"/>
      <c r="F131" s="37"/>
      <c r="G131" s="37"/>
      <c r="H131" s="37"/>
      <c r="I131" s="141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204"/>
      <c r="B132" s="205"/>
      <c r="C132" s="206" t="s">
        <v>199</v>
      </c>
      <c r="D132" s="207" t="s">
        <v>58</v>
      </c>
      <c r="E132" s="207" t="s">
        <v>54</v>
      </c>
      <c r="F132" s="207" t="s">
        <v>55</v>
      </c>
      <c r="G132" s="207" t="s">
        <v>200</v>
      </c>
      <c r="H132" s="207" t="s">
        <v>201</v>
      </c>
      <c r="I132" s="208" t="s">
        <v>202</v>
      </c>
      <c r="J132" s="209" t="s">
        <v>187</v>
      </c>
      <c r="K132" s="210" t="s">
        <v>203</v>
      </c>
      <c r="L132" s="211"/>
      <c r="M132" s="97" t="s">
        <v>1</v>
      </c>
      <c r="N132" s="98" t="s">
        <v>37</v>
      </c>
      <c r="O132" s="98" t="s">
        <v>204</v>
      </c>
      <c r="P132" s="98" t="s">
        <v>205</v>
      </c>
      <c r="Q132" s="98" t="s">
        <v>206</v>
      </c>
      <c r="R132" s="98" t="s">
        <v>207</v>
      </c>
      <c r="S132" s="98" t="s">
        <v>208</v>
      </c>
      <c r="T132" s="99" t="s">
        <v>209</v>
      </c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</row>
    <row r="133" spans="1:63" s="2" customFormat="1" ht="22.8" customHeight="1">
      <c r="A133" s="35"/>
      <c r="B133" s="36"/>
      <c r="C133" s="104" t="s">
        <v>210</v>
      </c>
      <c r="D133" s="37"/>
      <c r="E133" s="37"/>
      <c r="F133" s="37"/>
      <c r="G133" s="37"/>
      <c r="H133" s="37"/>
      <c r="I133" s="141"/>
      <c r="J133" s="212">
        <f>BK133</f>
        <v>0</v>
      </c>
      <c r="K133" s="37"/>
      <c r="L133" s="41"/>
      <c r="M133" s="100"/>
      <c r="N133" s="213"/>
      <c r="O133" s="101"/>
      <c r="P133" s="214">
        <f>P134+P221+P324</f>
        <v>0</v>
      </c>
      <c r="Q133" s="101"/>
      <c r="R133" s="214">
        <f>R134+R221+R324</f>
        <v>0</v>
      </c>
      <c r="S133" s="101"/>
      <c r="T133" s="215">
        <f>T134+T221+T324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72</v>
      </c>
      <c r="AU133" s="14" t="s">
        <v>189</v>
      </c>
      <c r="BK133" s="216">
        <f>BK134+BK221+BK324</f>
        <v>0</v>
      </c>
    </row>
    <row r="134" spans="1:63" s="12" customFormat="1" ht="25.9" customHeight="1">
      <c r="A134" s="12"/>
      <c r="B134" s="217"/>
      <c r="C134" s="218"/>
      <c r="D134" s="219" t="s">
        <v>72</v>
      </c>
      <c r="E134" s="220" t="s">
        <v>211</v>
      </c>
      <c r="F134" s="220" t="s">
        <v>212</v>
      </c>
      <c r="G134" s="218"/>
      <c r="H134" s="218"/>
      <c r="I134" s="221"/>
      <c r="J134" s="222">
        <f>BK134</f>
        <v>0</v>
      </c>
      <c r="K134" s="218"/>
      <c r="L134" s="223"/>
      <c r="M134" s="224"/>
      <c r="N134" s="225"/>
      <c r="O134" s="225"/>
      <c r="P134" s="226">
        <f>P135+P152+P179+P192+P201+P210+P215+P218</f>
        <v>0</v>
      </c>
      <c r="Q134" s="225"/>
      <c r="R134" s="226">
        <f>R135+R152+R179+R192+R201+R210+R215+R218</f>
        <v>0</v>
      </c>
      <c r="S134" s="225"/>
      <c r="T134" s="227">
        <f>T135+T152+T179+T192+T201+T210+T215+T218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8" t="s">
        <v>80</v>
      </c>
      <c r="AT134" s="229" t="s">
        <v>72</v>
      </c>
      <c r="AU134" s="229" t="s">
        <v>73</v>
      </c>
      <c r="AY134" s="228" t="s">
        <v>213</v>
      </c>
      <c r="BK134" s="230">
        <f>BK135+BK152+BK179+BK192+BK201+BK210+BK215+BK218</f>
        <v>0</v>
      </c>
    </row>
    <row r="135" spans="1:63" s="12" customFormat="1" ht="22.8" customHeight="1">
      <c r="A135" s="12"/>
      <c r="B135" s="217"/>
      <c r="C135" s="218"/>
      <c r="D135" s="219" t="s">
        <v>72</v>
      </c>
      <c r="E135" s="231" t="s">
        <v>80</v>
      </c>
      <c r="F135" s="231" t="s">
        <v>313</v>
      </c>
      <c r="G135" s="218"/>
      <c r="H135" s="218"/>
      <c r="I135" s="221"/>
      <c r="J135" s="232">
        <f>BK135</f>
        <v>0</v>
      </c>
      <c r="K135" s="218"/>
      <c r="L135" s="223"/>
      <c r="M135" s="224"/>
      <c r="N135" s="225"/>
      <c r="O135" s="225"/>
      <c r="P135" s="226">
        <f>SUM(P136:P151)</f>
        <v>0</v>
      </c>
      <c r="Q135" s="225"/>
      <c r="R135" s="226">
        <f>SUM(R136:R151)</f>
        <v>0</v>
      </c>
      <c r="S135" s="225"/>
      <c r="T135" s="227">
        <f>SUM(T136:T151)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8" t="s">
        <v>80</v>
      </c>
      <c r="AT135" s="229" t="s">
        <v>72</v>
      </c>
      <c r="AU135" s="229" t="s">
        <v>80</v>
      </c>
      <c r="AY135" s="228" t="s">
        <v>213</v>
      </c>
      <c r="BK135" s="230">
        <f>SUM(BK136:BK151)</f>
        <v>0</v>
      </c>
    </row>
    <row r="136" spans="1:65" s="2" customFormat="1" ht="44.25" customHeight="1">
      <c r="A136" s="35"/>
      <c r="B136" s="36"/>
      <c r="C136" s="233" t="s">
        <v>80</v>
      </c>
      <c r="D136" s="233" t="s">
        <v>216</v>
      </c>
      <c r="E136" s="234" t="s">
        <v>717</v>
      </c>
      <c r="F136" s="235" t="s">
        <v>718</v>
      </c>
      <c r="G136" s="236" t="s">
        <v>219</v>
      </c>
      <c r="H136" s="237">
        <v>1.58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82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718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44.25" customHeight="1">
      <c r="A138" s="35"/>
      <c r="B138" s="36"/>
      <c r="C138" s="233" t="s">
        <v>82</v>
      </c>
      <c r="D138" s="233" t="s">
        <v>216</v>
      </c>
      <c r="E138" s="234" t="s">
        <v>719</v>
      </c>
      <c r="F138" s="235" t="s">
        <v>720</v>
      </c>
      <c r="G138" s="236" t="s">
        <v>219</v>
      </c>
      <c r="H138" s="237">
        <v>1.58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220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720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44.25" customHeight="1">
      <c r="A140" s="35"/>
      <c r="B140" s="36"/>
      <c r="C140" s="233" t="s">
        <v>224</v>
      </c>
      <c r="D140" s="233" t="s">
        <v>216</v>
      </c>
      <c r="E140" s="234" t="s">
        <v>316</v>
      </c>
      <c r="F140" s="235" t="s">
        <v>317</v>
      </c>
      <c r="G140" s="236" t="s">
        <v>219</v>
      </c>
      <c r="H140" s="237">
        <v>1.58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227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317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44.25" customHeight="1">
      <c r="A142" s="35"/>
      <c r="B142" s="36"/>
      <c r="C142" s="233" t="s">
        <v>220</v>
      </c>
      <c r="D142" s="233" t="s">
        <v>216</v>
      </c>
      <c r="E142" s="234" t="s">
        <v>318</v>
      </c>
      <c r="F142" s="235" t="s">
        <v>319</v>
      </c>
      <c r="G142" s="236" t="s">
        <v>219</v>
      </c>
      <c r="H142" s="237">
        <v>1.58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220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220</v>
      </c>
      <c r="BM142" s="245" t="s">
        <v>230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319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55.5" customHeight="1">
      <c r="A144" s="35"/>
      <c r="B144" s="36"/>
      <c r="C144" s="233" t="s">
        <v>231</v>
      </c>
      <c r="D144" s="233" t="s">
        <v>216</v>
      </c>
      <c r="E144" s="234" t="s">
        <v>320</v>
      </c>
      <c r="F144" s="235" t="s">
        <v>321</v>
      </c>
      <c r="G144" s="236" t="s">
        <v>219</v>
      </c>
      <c r="H144" s="237">
        <v>1.58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220</v>
      </c>
      <c r="AT144" s="245" t="s">
        <v>216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220</v>
      </c>
      <c r="BM144" s="245" t="s">
        <v>234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321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33" customHeight="1">
      <c r="A146" s="35"/>
      <c r="B146" s="36"/>
      <c r="C146" s="233" t="s">
        <v>227</v>
      </c>
      <c r="D146" s="233" t="s">
        <v>216</v>
      </c>
      <c r="E146" s="234" t="s">
        <v>322</v>
      </c>
      <c r="F146" s="235" t="s">
        <v>323</v>
      </c>
      <c r="G146" s="236" t="s">
        <v>219</v>
      </c>
      <c r="H146" s="237">
        <v>1.58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220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220</v>
      </c>
      <c r="BM146" s="245" t="s">
        <v>238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323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16.5" customHeight="1">
      <c r="A148" s="35"/>
      <c r="B148" s="36"/>
      <c r="C148" s="233" t="s">
        <v>239</v>
      </c>
      <c r="D148" s="233" t="s">
        <v>216</v>
      </c>
      <c r="E148" s="234" t="s">
        <v>324</v>
      </c>
      <c r="F148" s="235" t="s">
        <v>325</v>
      </c>
      <c r="G148" s="236" t="s">
        <v>219</v>
      </c>
      <c r="H148" s="237">
        <v>1.58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242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325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33" t="s">
        <v>230</v>
      </c>
      <c r="D150" s="233" t="s">
        <v>216</v>
      </c>
      <c r="E150" s="234" t="s">
        <v>326</v>
      </c>
      <c r="F150" s="235" t="s">
        <v>327</v>
      </c>
      <c r="G150" s="236" t="s">
        <v>254</v>
      </c>
      <c r="H150" s="237">
        <v>2.844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245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327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3" s="12" customFormat="1" ht="22.8" customHeight="1">
      <c r="A152" s="12"/>
      <c r="B152" s="217"/>
      <c r="C152" s="218"/>
      <c r="D152" s="219" t="s">
        <v>72</v>
      </c>
      <c r="E152" s="231" t="s">
        <v>82</v>
      </c>
      <c r="F152" s="231" t="s">
        <v>594</v>
      </c>
      <c r="G152" s="218"/>
      <c r="H152" s="218"/>
      <c r="I152" s="221"/>
      <c r="J152" s="232">
        <f>BK152</f>
        <v>0</v>
      </c>
      <c r="K152" s="218"/>
      <c r="L152" s="223"/>
      <c r="M152" s="224"/>
      <c r="N152" s="225"/>
      <c r="O152" s="225"/>
      <c r="P152" s="226">
        <f>SUM(P153:P178)</f>
        <v>0</v>
      </c>
      <c r="Q152" s="225"/>
      <c r="R152" s="226">
        <f>SUM(R153:R178)</f>
        <v>0</v>
      </c>
      <c r="S152" s="225"/>
      <c r="T152" s="227">
        <f>SUM(T153:T178)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80</v>
      </c>
      <c r="AT152" s="229" t="s">
        <v>72</v>
      </c>
      <c r="AU152" s="229" t="s">
        <v>80</v>
      </c>
      <c r="AY152" s="228" t="s">
        <v>213</v>
      </c>
      <c r="BK152" s="230">
        <f>SUM(BK153:BK178)</f>
        <v>0</v>
      </c>
    </row>
    <row r="153" spans="1:65" s="2" customFormat="1" ht="33" customHeight="1">
      <c r="A153" s="35"/>
      <c r="B153" s="36"/>
      <c r="C153" s="233" t="s">
        <v>246</v>
      </c>
      <c r="D153" s="233" t="s">
        <v>216</v>
      </c>
      <c r="E153" s="234" t="s">
        <v>597</v>
      </c>
      <c r="F153" s="235" t="s">
        <v>598</v>
      </c>
      <c r="G153" s="236" t="s">
        <v>237</v>
      </c>
      <c r="H153" s="237">
        <v>26.46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220</v>
      </c>
      <c r="AT153" s="245" t="s">
        <v>216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220</v>
      </c>
      <c r="BM153" s="245" t="s">
        <v>249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598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16.5" customHeight="1">
      <c r="A155" s="35"/>
      <c r="B155" s="36"/>
      <c r="C155" s="255" t="s">
        <v>234</v>
      </c>
      <c r="D155" s="255" t="s">
        <v>571</v>
      </c>
      <c r="E155" s="256" t="s">
        <v>628</v>
      </c>
      <c r="F155" s="257" t="s">
        <v>629</v>
      </c>
      <c r="G155" s="258" t="s">
        <v>237</v>
      </c>
      <c r="H155" s="259">
        <v>30.429</v>
      </c>
      <c r="I155" s="260"/>
      <c r="J155" s="261">
        <f>ROUND(I155*H155,2)</f>
        <v>0</v>
      </c>
      <c r="K155" s="262"/>
      <c r="L155" s="263"/>
      <c r="M155" s="264" t="s">
        <v>1</v>
      </c>
      <c r="N155" s="265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230</v>
      </c>
      <c r="AT155" s="245" t="s">
        <v>571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220</v>
      </c>
      <c r="BM155" s="245" t="s">
        <v>255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629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33" customHeight="1">
      <c r="A157" s="35"/>
      <c r="B157" s="36"/>
      <c r="C157" s="233" t="s">
        <v>256</v>
      </c>
      <c r="D157" s="233" t="s">
        <v>216</v>
      </c>
      <c r="E157" s="234" t="s">
        <v>597</v>
      </c>
      <c r="F157" s="235" t="s">
        <v>598</v>
      </c>
      <c r="G157" s="236" t="s">
        <v>237</v>
      </c>
      <c r="H157" s="237">
        <v>26.46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220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220</v>
      </c>
      <c r="BM157" s="245" t="s">
        <v>259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598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16.5" customHeight="1">
      <c r="A159" s="35"/>
      <c r="B159" s="36"/>
      <c r="C159" s="255" t="s">
        <v>238</v>
      </c>
      <c r="D159" s="255" t="s">
        <v>571</v>
      </c>
      <c r="E159" s="256" t="s">
        <v>599</v>
      </c>
      <c r="F159" s="257" t="s">
        <v>600</v>
      </c>
      <c r="G159" s="258" t="s">
        <v>237</v>
      </c>
      <c r="H159" s="259">
        <v>26.46</v>
      </c>
      <c r="I159" s="260"/>
      <c r="J159" s="261">
        <f>ROUND(I159*H159,2)</f>
        <v>0</v>
      </c>
      <c r="K159" s="262"/>
      <c r="L159" s="263"/>
      <c r="M159" s="264" t="s">
        <v>1</v>
      </c>
      <c r="N159" s="265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230</v>
      </c>
      <c r="AT159" s="245" t="s">
        <v>571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220</v>
      </c>
      <c r="BM159" s="245" t="s">
        <v>262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600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33" customHeight="1">
      <c r="A161" s="35"/>
      <c r="B161" s="36"/>
      <c r="C161" s="233" t="s">
        <v>263</v>
      </c>
      <c r="D161" s="233" t="s">
        <v>216</v>
      </c>
      <c r="E161" s="234" t="s">
        <v>595</v>
      </c>
      <c r="F161" s="235" t="s">
        <v>596</v>
      </c>
      <c r="G161" s="236" t="s">
        <v>237</v>
      </c>
      <c r="H161" s="237">
        <v>24.6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220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220</v>
      </c>
      <c r="BM161" s="245" t="s">
        <v>266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596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5" s="2" customFormat="1" ht="33" customHeight="1">
      <c r="A163" s="35"/>
      <c r="B163" s="36"/>
      <c r="C163" s="233" t="s">
        <v>242</v>
      </c>
      <c r="D163" s="233" t="s">
        <v>216</v>
      </c>
      <c r="E163" s="234" t="s">
        <v>721</v>
      </c>
      <c r="F163" s="235" t="s">
        <v>722</v>
      </c>
      <c r="G163" s="236" t="s">
        <v>219</v>
      </c>
      <c r="H163" s="237">
        <v>4.28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220</v>
      </c>
      <c r="AT163" s="245" t="s">
        <v>216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220</v>
      </c>
      <c r="BM163" s="245" t="s">
        <v>269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722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21.75" customHeight="1">
      <c r="A165" s="35"/>
      <c r="B165" s="36"/>
      <c r="C165" s="233" t="s">
        <v>8</v>
      </c>
      <c r="D165" s="233" t="s">
        <v>216</v>
      </c>
      <c r="E165" s="234" t="s">
        <v>632</v>
      </c>
      <c r="F165" s="235" t="s">
        <v>633</v>
      </c>
      <c r="G165" s="236" t="s">
        <v>219</v>
      </c>
      <c r="H165" s="237">
        <v>4.435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220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272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633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16.5" customHeight="1">
      <c r="A167" s="35"/>
      <c r="B167" s="36"/>
      <c r="C167" s="233" t="s">
        <v>245</v>
      </c>
      <c r="D167" s="233" t="s">
        <v>216</v>
      </c>
      <c r="E167" s="234" t="s">
        <v>634</v>
      </c>
      <c r="F167" s="235" t="s">
        <v>635</v>
      </c>
      <c r="G167" s="236" t="s">
        <v>237</v>
      </c>
      <c r="H167" s="237">
        <v>1.025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220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220</v>
      </c>
      <c r="BM167" s="245" t="s">
        <v>275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635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5" s="2" customFormat="1" ht="16.5" customHeight="1">
      <c r="A169" s="35"/>
      <c r="B169" s="36"/>
      <c r="C169" s="233" t="s">
        <v>280</v>
      </c>
      <c r="D169" s="233" t="s">
        <v>216</v>
      </c>
      <c r="E169" s="234" t="s">
        <v>636</v>
      </c>
      <c r="F169" s="235" t="s">
        <v>637</v>
      </c>
      <c r="G169" s="236" t="s">
        <v>237</v>
      </c>
      <c r="H169" s="237">
        <v>1.025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220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220</v>
      </c>
      <c r="BM169" s="245" t="s">
        <v>284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637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5" s="2" customFormat="1" ht="21.75" customHeight="1">
      <c r="A171" s="35"/>
      <c r="B171" s="36"/>
      <c r="C171" s="233" t="s">
        <v>249</v>
      </c>
      <c r="D171" s="233" t="s">
        <v>216</v>
      </c>
      <c r="E171" s="234" t="s">
        <v>638</v>
      </c>
      <c r="F171" s="235" t="s">
        <v>639</v>
      </c>
      <c r="G171" s="236" t="s">
        <v>254</v>
      </c>
      <c r="H171" s="237">
        <v>0.144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220</v>
      </c>
      <c r="AT171" s="245" t="s">
        <v>216</v>
      </c>
      <c r="AU171" s="245" t="s">
        <v>82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220</v>
      </c>
      <c r="BM171" s="245" t="s">
        <v>290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639</v>
      </c>
      <c r="G172" s="37"/>
      <c r="H172" s="37"/>
      <c r="I172" s="141"/>
      <c r="J172" s="37"/>
      <c r="K172" s="37"/>
      <c r="L172" s="41"/>
      <c r="M172" s="249"/>
      <c r="N172" s="25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82</v>
      </c>
    </row>
    <row r="173" spans="1:65" s="2" customFormat="1" ht="21.75" customHeight="1">
      <c r="A173" s="35"/>
      <c r="B173" s="36"/>
      <c r="C173" s="233" t="s">
        <v>293</v>
      </c>
      <c r="D173" s="233" t="s">
        <v>216</v>
      </c>
      <c r="E173" s="234" t="s">
        <v>723</v>
      </c>
      <c r="F173" s="235" t="s">
        <v>724</v>
      </c>
      <c r="G173" s="236" t="s">
        <v>219</v>
      </c>
      <c r="H173" s="237">
        <v>1.58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220</v>
      </c>
      <c r="AT173" s="245" t="s">
        <v>216</v>
      </c>
      <c r="AU173" s="245" t="s">
        <v>82</v>
      </c>
      <c r="AY173" s="14" t="s">
        <v>213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80</v>
      </c>
      <c r="BK173" s="246">
        <f>ROUND(I173*H173,2)</f>
        <v>0</v>
      </c>
      <c r="BL173" s="14" t="s">
        <v>220</v>
      </c>
      <c r="BM173" s="245" t="s">
        <v>296</v>
      </c>
    </row>
    <row r="174" spans="1:47" s="2" customFormat="1" ht="12">
      <c r="A174" s="35"/>
      <c r="B174" s="36"/>
      <c r="C174" s="37"/>
      <c r="D174" s="247" t="s">
        <v>221</v>
      </c>
      <c r="E174" s="37"/>
      <c r="F174" s="248" t="s">
        <v>724</v>
      </c>
      <c r="G174" s="37"/>
      <c r="H174" s="37"/>
      <c r="I174" s="141"/>
      <c r="J174" s="37"/>
      <c r="K174" s="37"/>
      <c r="L174" s="41"/>
      <c r="M174" s="249"/>
      <c r="N174" s="250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221</v>
      </c>
      <c r="AU174" s="14" t="s">
        <v>82</v>
      </c>
    </row>
    <row r="175" spans="1:65" s="2" customFormat="1" ht="16.5" customHeight="1">
      <c r="A175" s="35"/>
      <c r="B175" s="36"/>
      <c r="C175" s="233" t="s">
        <v>255</v>
      </c>
      <c r="D175" s="233" t="s">
        <v>216</v>
      </c>
      <c r="E175" s="234" t="s">
        <v>725</v>
      </c>
      <c r="F175" s="235" t="s">
        <v>726</v>
      </c>
      <c r="G175" s="236" t="s">
        <v>237</v>
      </c>
      <c r="H175" s="237">
        <v>3.2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220</v>
      </c>
      <c r="AT175" s="245" t="s">
        <v>216</v>
      </c>
      <c r="AU175" s="245" t="s">
        <v>82</v>
      </c>
      <c r="AY175" s="14" t="s">
        <v>213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80</v>
      </c>
      <c r="BK175" s="246">
        <f>ROUND(I175*H175,2)</f>
        <v>0</v>
      </c>
      <c r="BL175" s="14" t="s">
        <v>220</v>
      </c>
      <c r="BM175" s="245" t="s">
        <v>303</v>
      </c>
    </row>
    <row r="176" spans="1:47" s="2" customFormat="1" ht="12">
      <c r="A176" s="35"/>
      <c r="B176" s="36"/>
      <c r="C176" s="37"/>
      <c r="D176" s="247" t="s">
        <v>221</v>
      </c>
      <c r="E176" s="37"/>
      <c r="F176" s="248" t="s">
        <v>726</v>
      </c>
      <c r="G176" s="37"/>
      <c r="H176" s="37"/>
      <c r="I176" s="141"/>
      <c r="J176" s="37"/>
      <c r="K176" s="37"/>
      <c r="L176" s="41"/>
      <c r="M176" s="249"/>
      <c r="N176" s="25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221</v>
      </c>
      <c r="AU176" s="14" t="s">
        <v>82</v>
      </c>
    </row>
    <row r="177" spans="1:65" s="2" customFormat="1" ht="16.5" customHeight="1">
      <c r="A177" s="35"/>
      <c r="B177" s="36"/>
      <c r="C177" s="233" t="s">
        <v>7</v>
      </c>
      <c r="D177" s="233" t="s">
        <v>216</v>
      </c>
      <c r="E177" s="234" t="s">
        <v>727</v>
      </c>
      <c r="F177" s="235" t="s">
        <v>728</v>
      </c>
      <c r="G177" s="236" t="s">
        <v>237</v>
      </c>
      <c r="H177" s="237">
        <v>3.2</v>
      </c>
      <c r="I177" s="238"/>
      <c r="J177" s="239">
        <f>ROUND(I177*H177,2)</f>
        <v>0</v>
      </c>
      <c r="K177" s="240"/>
      <c r="L177" s="41"/>
      <c r="M177" s="241" t="s">
        <v>1</v>
      </c>
      <c r="N177" s="242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220</v>
      </c>
      <c r="AT177" s="245" t="s">
        <v>216</v>
      </c>
      <c r="AU177" s="245" t="s">
        <v>82</v>
      </c>
      <c r="AY177" s="14" t="s">
        <v>213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80</v>
      </c>
      <c r="BK177" s="246">
        <f>ROUND(I177*H177,2)</f>
        <v>0</v>
      </c>
      <c r="BL177" s="14" t="s">
        <v>220</v>
      </c>
      <c r="BM177" s="245" t="s">
        <v>306</v>
      </c>
    </row>
    <row r="178" spans="1:47" s="2" customFormat="1" ht="12">
      <c r="A178" s="35"/>
      <c r="B178" s="36"/>
      <c r="C178" s="37"/>
      <c r="D178" s="247" t="s">
        <v>221</v>
      </c>
      <c r="E178" s="37"/>
      <c r="F178" s="248" t="s">
        <v>728</v>
      </c>
      <c r="G178" s="37"/>
      <c r="H178" s="37"/>
      <c r="I178" s="141"/>
      <c r="J178" s="37"/>
      <c r="K178" s="37"/>
      <c r="L178" s="41"/>
      <c r="M178" s="249"/>
      <c r="N178" s="25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221</v>
      </c>
      <c r="AU178" s="14" t="s">
        <v>82</v>
      </c>
    </row>
    <row r="179" spans="1:63" s="12" customFormat="1" ht="22.8" customHeight="1">
      <c r="A179" s="12"/>
      <c r="B179" s="217"/>
      <c r="C179" s="218"/>
      <c r="D179" s="219" t="s">
        <v>72</v>
      </c>
      <c r="E179" s="231" t="s">
        <v>224</v>
      </c>
      <c r="F179" s="231" t="s">
        <v>706</v>
      </c>
      <c r="G179" s="218"/>
      <c r="H179" s="218"/>
      <c r="I179" s="221"/>
      <c r="J179" s="232">
        <f>BK179</f>
        <v>0</v>
      </c>
      <c r="K179" s="218"/>
      <c r="L179" s="223"/>
      <c r="M179" s="224"/>
      <c r="N179" s="225"/>
      <c r="O179" s="225"/>
      <c r="P179" s="226">
        <f>SUM(P180:P191)</f>
        <v>0</v>
      </c>
      <c r="Q179" s="225"/>
      <c r="R179" s="226">
        <f>SUM(R180:R191)</f>
        <v>0</v>
      </c>
      <c r="S179" s="225"/>
      <c r="T179" s="227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8" t="s">
        <v>80</v>
      </c>
      <c r="AT179" s="229" t="s">
        <v>72</v>
      </c>
      <c r="AU179" s="229" t="s">
        <v>80</v>
      </c>
      <c r="AY179" s="228" t="s">
        <v>213</v>
      </c>
      <c r="BK179" s="230">
        <f>SUM(BK180:BK191)</f>
        <v>0</v>
      </c>
    </row>
    <row r="180" spans="1:65" s="2" customFormat="1" ht="33" customHeight="1">
      <c r="A180" s="35"/>
      <c r="B180" s="36"/>
      <c r="C180" s="233" t="s">
        <v>259</v>
      </c>
      <c r="D180" s="233" t="s">
        <v>216</v>
      </c>
      <c r="E180" s="234" t="s">
        <v>729</v>
      </c>
      <c r="F180" s="235" t="s">
        <v>730</v>
      </c>
      <c r="G180" s="236" t="s">
        <v>219</v>
      </c>
      <c r="H180" s="237">
        <v>0.063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220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220</v>
      </c>
      <c r="BM180" s="245" t="s">
        <v>355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730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33" customHeight="1">
      <c r="A182" s="35"/>
      <c r="B182" s="36"/>
      <c r="C182" s="233" t="s">
        <v>356</v>
      </c>
      <c r="D182" s="233" t="s">
        <v>216</v>
      </c>
      <c r="E182" s="234" t="s">
        <v>731</v>
      </c>
      <c r="F182" s="235" t="s">
        <v>732</v>
      </c>
      <c r="G182" s="236" t="s">
        <v>219</v>
      </c>
      <c r="H182" s="237">
        <v>0.907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220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220</v>
      </c>
      <c r="BM182" s="245" t="s">
        <v>359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732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33" customHeight="1">
      <c r="A184" s="35"/>
      <c r="B184" s="36"/>
      <c r="C184" s="233" t="s">
        <v>262</v>
      </c>
      <c r="D184" s="233" t="s">
        <v>216</v>
      </c>
      <c r="E184" s="234" t="s">
        <v>733</v>
      </c>
      <c r="F184" s="235" t="s">
        <v>734</v>
      </c>
      <c r="G184" s="236" t="s">
        <v>289</v>
      </c>
      <c r="H184" s="237">
        <v>4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220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220</v>
      </c>
      <c r="BM184" s="245" t="s">
        <v>362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734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5" s="2" customFormat="1" ht="33" customHeight="1">
      <c r="A186" s="35"/>
      <c r="B186" s="36"/>
      <c r="C186" s="233" t="s">
        <v>363</v>
      </c>
      <c r="D186" s="233" t="s">
        <v>216</v>
      </c>
      <c r="E186" s="234" t="s">
        <v>735</v>
      </c>
      <c r="F186" s="235" t="s">
        <v>736</v>
      </c>
      <c r="G186" s="236" t="s">
        <v>289</v>
      </c>
      <c r="H186" s="237">
        <v>2</v>
      </c>
      <c r="I186" s="238"/>
      <c r="J186" s="239">
        <f>ROUND(I186*H186,2)</f>
        <v>0</v>
      </c>
      <c r="K186" s="240"/>
      <c r="L186" s="41"/>
      <c r="M186" s="241" t="s">
        <v>1</v>
      </c>
      <c r="N186" s="242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220</v>
      </c>
      <c r="AT186" s="245" t="s">
        <v>216</v>
      </c>
      <c r="AU186" s="245" t="s">
        <v>82</v>
      </c>
      <c r="AY186" s="14" t="s">
        <v>213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80</v>
      </c>
      <c r="BK186" s="246">
        <f>ROUND(I186*H186,2)</f>
        <v>0</v>
      </c>
      <c r="BL186" s="14" t="s">
        <v>220</v>
      </c>
      <c r="BM186" s="245" t="s">
        <v>364</v>
      </c>
    </row>
    <row r="187" spans="1:47" s="2" customFormat="1" ht="12">
      <c r="A187" s="35"/>
      <c r="B187" s="36"/>
      <c r="C187" s="37"/>
      <c r="D187" s="247" t="s">
        <v>221</v>
      </c>
      <c r="E187" s="37"/>
      <c r="F187" s="248" t="s">
        <v>736</v>
      </c>
      <c r="G187" s="37"/>
      <c r="H187" s="37"/>
      <c r="I187" s="141"/>
      <c r="J187" s="37"/>
      <c r="K187" s="37"/>
      <c r="L187" s="41"/>
      <c r="M187" s="249"/>
      <c r="N187" s="250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221</v>
      </c>
      <c r="AU187" s="14" t="s">
        <v>82</v>
      </c>
    </row>
    <row r="188" spans="1:65" s="2" customFormat="1" ht="21.75" customHeight="1">
      <c r="A188" s="35"/>
      <c r="B188" s="36"/>
      <c r="C188" s="233" t="s">
        <v>266</v>
      </c>
      <c r="D188" s="233" t="s">
        <v>216</v>
      </c>
      <c r="E188" s="234" t="s">
        <v>737</v>
      </c>
      <c r="F188" s="235" t="s">
        <v>738</v>
      </c>
      <c r="G188" s="236" t="s">
        <v>283</v>
      </c>
      <c r="H188" s="237">
        <v>4.75</v>
      </c>
      <c r="I188" s="238"/>
      <c r="J188" s="239">
        <f>ROUND(I188*H188,2)</f>
        <v>0</v>
      </c>
      <c r="K188" s="240"/>
      <c r="L188" s="41"/>
      <c r="M188" s="241" t="s">
        <v>1</v>
      </c>
      <c r="N188" s="242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220</v>
      </c>
      <c r="AT188" s="245" t="s">
        <v>216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220</v>
      </c>
      <c r="BM188" s="245" t="s">
        <v>367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738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5" s="2" customFormat="1" ht="21.75" customHeight="1">
      <c r="A190" s="35"/>
      <c r="B190" s="36"/>
      <c r="C190" s="233" t="s">
        <v>368</v>
      </c>
      <c r="D190" s="233" t="s">
        <v>216</v>
      </c>
      <c r="E190" s="234" t="s">
        <v>739</v>
      </c>
      <c r="F190" s="235" t="s">
        <v>740</v>
      </c>
      <c r="G190" s="236" t="s">
        <v>283</v>
      </c>
      <c r="H190" s="237">
        <v>4.75</v>
      </c>
      <c r="I190" s="238"/>
      <c r="J190" s="239">
        <f>ROUND(I190*H190,2)</f>
        <v>0</v>
      </c>
      <c r="K190" s="240"/>
      <c r="L190" s="41"/>
      <c r="M190" s="241" t="s">
        <v>1</v>
      </c>
      <c r="N190" s="242" t="s">
        <v>38</v>
      </c>
      <c r="O190" s="8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220</v>
      </c>
      <c r="AT190" s="245" t="s">
        <v>216</v>
      </c>
      <c r="AU190" s="245" t="s">
        <v>82</v>
      </c>
      <c r="AY190" s="14" t="s">
        <v>213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4" t="s">
        <v>80</v>
      </c>
      <c r="BK190" s="246">
        <f>ROUND(I190*H190,2)</f>
        <v>0</v>
      </c>
      <c r="BL190" s="14" t="s">
        <v>220</v>
      </c>
      <c r="BM190" s="245" t="s">
        <v>371</v>
      </c>
    </row>
    <row r="191" spans="1:47" s="2" customFormat="1" ht="12">
      <c r="A191" s="35"/>
      <c r="B191" s="36"/>
      <c r="C191" s="37"/>
      <c r="D191" s="247" t="s">
        <v>221</v>
      </c>
      <c r="E191" s="37"/>
      <c r="F191" s="248" t="s">
        <v>740</v>
      </c>
      <c r="G191" s="37"/>
      <c r="H191" s="37"/>
      <c r="I191" s="141"/>
      <c r="J191" s="37"/>
      <c r="K191" s="37"/>
      <c r="L191" s="41"/>
      <c r="M191" s="249"/>
      <c r="N191" s="25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221</v>
      </c>
      <c r="AU191" s="14" t="s">
        <v>82</v>
      </c>
    </row>
    <row r="192" spans="1:63" s="12" customFormat="1" ht="22.8" customHeight="1">
      <c r="A192" s="12"/>
      <c r="B192" s="217"/>
      <c r="C192" s="218"/>
      <c r="D192" s="219" t="s">
        <v>72</v>
      </c>
      <c r="E192" s="231" t="s">
        <v>646</v>
      </c>
      <c r="F192" s="231" t="s">
        <v>647</v>
      </c>
      <c r="G192" s="218"/>
      <c r="H192" s="218"/>
      <c r="I192" s="221"/>
      <c r="J192" s="232">
        <f>BK192</f>
        <v>0</v>
      </c>
      <c r="K192" s="218"/>
      <c r="L192" s="223"/>
      <c r="M192" s="224"/>
      <c r="N192" s="225"/>
      <c r="O192" s="225"/>
      <c r="P192" s="226">
        <f>SUM(P193:P200)</f>
        <v>0</v>
      </c>
      <c r="Q192" s="225"/>
      <c r="R192" s="226">
        <f>SUM(R193:R200)</f>
        <v>0</v>
      </c>
      <c r="S192" s="225"/>
      <c r="T192" s="227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8" t="s">
        <v>80</v>
      </c>
      <c r="AT192" s="229" t="s">
        <v>72</v>
      </c>
      <c r="AU192" s="229" t="s">
        <v>80</v>
      </c>
      <c r="AY192" s="228" t="s">
        <v>213</v>
      </c>
      <c r="BK192" s="230">
        <f>SUM(BK193:BK200)</f>
        <v>0</v>
      </c>
    </row>
    <row r="193" spans="1:65" s="2" customFormat="1" ht="44.25" customHeight="1">
      <c r="A193" s="35"/>
      <c r="B193" s="36"/>
      <c r="C193" s="233" t="s">
        <v>269</v>
      </c>
      <c r="D193" s="233" t="s">
        <v>216</v>
      </c>
      <c r="E193" s="234" t="s">
        <v>741</v>
      </c>
      <c r="F193" s="235" t="s">
        <v>742</v>
      </c>
      <c r="G193" s="236" t="s">
        <v>237</v>
      </c>
      <c r="H193" s="237">
        <v>3.2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220</v>
      </c>
      <c r="AT193" s="245" t="s">
        <v>216</v>
      </c>
      <c r="AU193" s="245" t="s">
        <v>82</v>
      </c>
      <c r="AY193" s="14" t="s">
        <v>213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80</v>
      </c>
      <c r="BK193" s="246">
        <f>ROUND(I193*H193,2)</f>
        <v>0</v>
      </c>
      <c r="BL193" s="14" t="s">
        <v>220</v>
      </c>
      <c r="BM193" s="245" t="s">
        <v>372</v>
      </c>
    </row>
    <row r="194" spans="1:47" s="2" customFormat="1" ht="12">
      <c r="A194" s="35"/>
      <c r="B194" s="36"/>
      <c r="C194" s="37"/>
      <c r="D194" s="247" t="s">
        <v>221</v>
      </c>
      <c r="E194" s="37"/>
      <c r="F194" s="248" t="s">
        <v>742</v>
      </c>
      <c r="G194" s="37"/>
      <c r="H194" s="37"/>
      <c r="I194" s="141"/>
      <c r="J194" s="37"/>
      <c r="K194" s="37"/>
      <c r="L194" s="41"/>
      <c r="M194" s="249"/>
      <c r="N194" s="25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221</v>
      </c>
      <c r="AU194" s="14" t="s">
        <v>82</v>
      </c>
    </row>
    <row r="195" spans="1:65" s="2" customFormat="1" ht="44.25" customHeight="1">
      <c r="A195" s="35"/>
      <c r="B195" s="36"/>
      <c r="C195" s="233" t="s">
        <v>373</v>
      </c>
      <c r="D195" s="233" t="s">
        <v>216</v>
      </c>
      <c r="E195" s="234" t="s">
        <v>648</v>
      </c>
      <c r="F195" s="235" t="s">
        <v>649</v>
      </c>
      <c r="G195" s="236" t="s">
        <v>237</v>
      </c>
      <c r="H195" s="237">
        <v>24.6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220</v>
      </c>
      <c r="AT195" s="245" t="s">
        <v>216</v>
      </c>
      <c r="AU195" s="245" t="s">
        <v>82</v>
      </c>
      <c r="AY195" s="14" t="s">
        <v>213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80</v>
      </c>
      <c r="BK195" s="246">
        <f>ROUND(I195*H195,2)</f>
        <v>0</v>
      </c>
      <c r="BL195" s="14" t="s">
        <v>220</v>
      </c>
      <c r="BM195" s="245" t="s">
        <v>374</v>
      </c>
    </row>
    <row r="196" spans="1:47" s="2" customFormat="1" ht="12">
      <c r="A196" s="35"/>
      <c r="B196" s="36"/>
      <c r="C196" s="37"/>
      <c r="D196" s="247" t="s">
        <v>221</v>
      </c>
      <c r="E196" s="37"/>
      <c r="F196" s="248" t="s">
        <v>649</v>
      </c>
      <c r="G196" s="37"/>
      <c r="H196" s="37"/>
      <c r="I196" s="141"/>
      <c r="J196" s="37"/>
      <c r="K196" s="37"/>
      <c r="L196" s="41"/>
      <c r="M196" s="249"/>
      <c r="N196" s="25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221</v>
      </c>
      <c r="AU196" s="14" t="s">
        <v>82</v>
      </c>
    </row>
    <row r="197" spans="1:65" s="2" customFormat="1" ht="33" customHeight="1">
      <c r="A197" s="35"/>
      <c r="B197" s="36"/>
      <c r="C197" s="233" t="s">
        <v>272</v>
      </c>
      <c r="D197" s="233" t="s">
        <v>216</v>
      </c>
      <c r="E197" s="234" t="s">
        <v>743</v>
      </c>
      <c r="F197" s="235" t="s">
        <v>744</v>
      </c>
      <c r="G197" s="236" t="s">
        <v>237</v>
      </c>
      <c r="H197" s="237">
        <v>90.15</v>
      </c>
      <c r="I197" s="238"/>
      <c r="J197" s="239">
        <f>ROUND(I197*H197,2)</f>
        <v>0</v>
      </c>
      <c r="K197" s="240"/>
      <c r="L197" s="41"/>
      <c r="M197" s="241" t="s">
        <v>1</v>
      </c>
      <c r="N197" s="242" t="s">
        <v>38</v>
      </c>
      <c r="O197" s="8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220</v>
      </c>
      <c r="AT197" s="245" t="s">
        <v>216</v>
      </c>
      <c r="AU197" s="245" t="s">
        <v>82</v>
      </c>
      <c r="AY197" s="14" t="s">
        <v>213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4" t="s">
        <v>80</v>
      </c>
      <c r="BK197" s="246">
        <f>ROUND(I197*H197,2)</f>
        <v>0</v>
      </c>
      <c r="BL197" s="14" t="s">
        <v>220</v>
      </c>
      <c r="BM197" s="245" t="s">
        <v>375</v>
      </c>
    </row>
    <row r="198" spans="1:47" s="2" customFormat="1" ht="12">
      <c r="A198" s="35"/>
      <c r="B198" s="36"/>
      <c r="C198" s="37"/>
      <c r="D198" s="247" t="s">
        <v>221</v>
      </c>
      <c r="E198" s="37"/>
      <c r="F198" s="248" t="s">
        <v>744</v>
      </c>
      <c r="G198" s="37"/>
      <c r="H198" s="37"/>
      <c r="I198" s="141"/>
      <c r="J198" s="37"/>
      <c r="K198" s="37"/>
      <c r="L198" s="41"/>
      <c r="M198" s="249"/>
      <c r="N198" s="25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221</v>
      </c>
      <c r="AU198" s="14" t="s">
        <v>82</v>
      </c>
    </row>
    <row r="199" spans="1:65" s="2" customFormat="1" ht="21.75" customHeight="1">
      <c r="A199" s="35"/>
      <c r="B199" s="36"/>
      <c r="C199" s="233" t="s">
        <v>376</v>
      </c>
      <c r="D199" s="233" t="s">
        <v>216</v>
      </c>
      <c r="E199" s="234" t="s">
        <v>658</v>
      </c>
      <c r="F199" s="235" t="s">
        <v>659</v>
      </c>
      <c r="G199" s="236" t="s">
        <v>283</v>
      </c>
      <c r="H199" s="237">
        <v>32.42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220</v>
      </c>
      <c r="AT199" s="245" t="s">
        <v>216</v>
      </c>
      <c r="AU199" s="245" t="s">
        <v>82</v>
      </c>
      <c r="AY199" s="14" t="s">
        <v>213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80</v>
      </c>
      <c r="BK199" s="246">
        <f>ROUND(I199*H199,2)</f>
        <v>0</v>
      </c>
      <c r="BL199" s="14" t="s">
        <v>220</v>
      </c>
      <c r="BM199" s="245" t="s">
        <v>377</v>
      </c>
    </row>
    <row r="200" spans="1:47" s="2" customFormat="1" ht="12">
      <c r="A200" s="35"/>
      <c r="B200" s="36"/>
      <c r="C200" s="37"/>
      <c r="D200" s="247" t="s">
        <v>221</v>
      </c>
      <c r="E200" s="37"/>
      <c r="F200" s="248" t="s">
        <v>659</v>
      </c>
      <c r="G200" s="37"/>
      <c r="H200" s="37"/>
      <c r="I200" s="141"/>
      <c r="J200" s="37"/>
      <c r="K200" s="37"/>
      <c r="L200" s="41"/>
      <c r="M200" s="249"/>
      <c r="N200" s="25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221</v>
      </c>
      <c r="AU200" s="14" t="s">
        <v>82</v>
      </c>
    </row>
    <row r="201" spans="1:63" s="12" customFormat="1" ht="22.8" customHeight="1">
      <c r="A201" s="12"/>
      <c r="B201" s="217"/>
      <c r="C201" s="218"/>
      <c r="D201" s="219" t="s">
        <v>72</v>
      </c>
      <c r="E201" s="231" t="s">
        <v>640</v>
      </c>
      <c r="F201" s="231" t="s">
        <v>641</v>
      </c>
      <c r="G201" s="218"/>
      <c r="H201" s="218"/>
      <c r="I201" s="221"/>
      <c r="J201" s="232">
        <f>BK201</f>
        <v>0</v>
      </c>
      <c r="K201" s="218"/>
      <c r="L201" s="223"/>
      <c r="M201" s="224"/>
      <c r="N201" s="225"/>
      <c r="O201" s="225"/>
      <c r="P201" s="226">
        <f>SUM(P202:P209)</f>
        <v>0</v>
      </c>
      <c r="Q201" s="225"/>
      <c r="R201" s="226">
        <f>SUM(R202:R209)</f>
        <v>0</v>
      </c>
      <c r="S201" s="225"/>
      <c r="T201" s="227">
        <f>SUM(T202:T209)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8" t="s">
        <v>80</v>
      </c>
      <c r="AT201" s="229" t="s">
        <v>72</v>
      </c>
      <c r="AU201" s="229" t="s">
        <v>80</v>
      </c>
      <c r="AY201" s="228" t="s">
        <v>213</v>
      </c>
      <c r="BK201" s="230">
        <f>SUM(BK202:BK209)</f>
        <v>0</v>
      </c>
    </row>
    <row r="202" spans="1:65" s="2" customFormat="1" ht="21.75" customHeight="1">
      <c r="A202" s="35"/>
      <c r="B202" s="36"/>
      <c r="C202" s="233" t="s">
        <v>275</v>
      </c>
      <c r="D202" s="233" t="s">
        <v>216</v>
      </c>
      <c r="E202" s="234" t="s">
        <v>745</v>
      </c>
      <c r="F202" s="235" t="s">
        <v>746</v>
      </c>
      <c r="G202" s="236" t="s">
        <v>219</v>
      </c>
      <c r="H202" s="237">
        <v>1.323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220</v>
      </c>
      <c r="AT202" s="245" t="s">
        <v>216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220</v>
      </c>
      <c r="BM202" s="245" t="s">
        <v>380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746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5" s="2" customFormat="1" ht="21.75" customHeight="1">
      <c r="A204" s="35"/>
      <c r="B204" s="36"/>
      <c r="C204" s="233" t="s">
        <v>381</v>
      </c>
      <c r="D204" s="233" t="s">
        <v>216</v>
      </c>
      <c r="E204" s="234" t="s">
        <v>747</v>
      </c>
      <c r="F204" s="235" t="s">
        <v>748</v>
      </c>
      <c r="G204" s="236" t="s">
        <v>219</v>
      </c>
      <c r="H204" s="237">
        <v>1.323</v>
      </c>
      <c r="I204" s="238"/>
      <c r="J204" s="239">
        <f>ROUND(I204*H204,2)</f>
        <v>0</v>
      </c>
      <c r="K204" s="240"/>
      <c r="L204" s="41"/>
      <c r="M204" s="241" t="s">
        <v>1</v>
      </c>
      <c r="N204" s="242" t="s">
        <v>38</v>
      </c>
      <c r="O204" s="8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220</v>
      </c>
      <c r="AT204" s="245" t="s">
        <v>216</v>
      </c>
      <c r="AU204" s="245" t="s">
        <v>82</v>
      </c>
      <c r="AY204" s="14" t="s">
        <v>213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4" t="s">
        <v>80</v>
      </c>
      <c r="BK204" s="246">
        <f>ROUND(I204*H204,2)</f>
        <v>0</v>
      </c>
      <c r="BL204" s="14" t="s">
        <v>220</v>
      </c>
      <c r="BM204" s="245" t="s">
        <v>382</v>
      </c>
    </row>
    <row r="205" spans="1:47" s="2" customFormat="1" ht="12">
      <c r="A205" s="35"/>
      <c r="B205" s="36"/>
      <c r="C205" s="37"/>
      <c r="D205" s="247" t="s">
        <v>221</v>
      </c>
      <c r="E205" s="37"/>
      <c r="F205" s="248" t="s">
        <v>748</v>
      </c>
      <c r="G205" s="37"/>
      <c r="H205" s="37"/>
      <c r="I205" s="141"/>
      <c r="J205" s="37"/>
      <c r="K205" s="37"/>
      <c r="L205" s="41"/>
      <c r="M205" s="249"/>
      <c r="N205" s="25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221</v>
      </c>
      <c r="AU205" s="14" t="s">
        <v>82</v>
      </c>
    </row>
    <row r="206" spans="1:65" s="2" customFormat="1" ht="21.75" customHeight="1">
      <c r="A206" s="35"/>
      <c r="B206" s="36"/>
      <c r="C206" s="233" t="s">
        <v>284</v>
      </c>
      <c r="D206" s="233" t="s">
        <v>216</v>
      </c>
      <c r="E206" s="234" t="s">
        <v>749</v>
      </c>
      <c r="F206" s="235" t="s">
        <v>750</v>
      </c>
      <c r="G206" s="236" t="s">
        <v>237</v>
      </c>
      <c r="H206" s="237">
        <v>5.61</v>
      </c>
      <c r="I206" s="238"/>
      <c r="J206" s="239">
        <f>ROUND(I206*H206,2)</f>
        <v>0</v>
      </c>
      <c r="K206" s="240"/>
      <c r="L206" s="41"/>
      <c r="M206" s="241" t="s">
        <v>1</v>
      </c>
      <c r="N206" s="242" t="s">
        <v>38</v>
      </c>
      <c r="O206" s="88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220</v>
      </c>
      <c r="AT206" s="245" t="s">
        <v>216</v>
      </c>
      <c r="AU206" s="245" t="s">
        <v>82</v>
      </c>
      <c r="AY206" s="14" t="s">
        <v>213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4" t="s">
        <v>80</v>
      </c>
      <c r="BK206" s="246">
        <f>ROUND(I206*H206,2)</f>
        <v>0</v>
      </c>
      <c r="BL206" s="14" t="s">
        <v>220</v>
      </c>
      <c r="BM206" s="245" t="s">
        <v>383</v>
      </c>
    </row>
    <row r="207" spans="1:47" s="2" customFormat="1" ht="12">
      <c r="A207" s="35"/>
      <c r="B207" s="36"/>
      <c r="C207" s="37"/>
      <c r="D207" s="247" t="s">
        <v>221</v>
      </c>
      <c r="E207" s="37"/>
      <c r="F207" s="248" t="s">
        <v>750</v>
      </c>
      <c r="G207" s="37"/>
      <c r="H207" s="37"/>
      <c r="I207" s="141"/>
      <c r="J207" s="37"/>
      <c r="K207" s="37"/>
      <c r="L207" s="41"/>
      <c r="M207" s="249"/>
      <c r="N207" s="25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221</v>
      </c>
      <c r="AU207" s="14" t="s">
        <v>82</v>
      </c>
    </row>
    <row r="208" spans="1:65" s="2" customFormat="1" ht="33" customHeight="1">
      <c r="A208" s="35"/>
      <c r="B208" s="36"/>
      <c r="C208" s="233" t="s">
        <v>386</v>
      </c>
      <c r="D208" s="233" t="s">
        <v>216</v>
      </c>
      <c r="E208" s="234" t="s">
        <v>751</v>
      </c>
      <c r="F208" s="235" t="s">
        <v>752</v>
      </c>
      <c r="G208" s="236" t="s">
        <v>283</v>
      </c>
      <c r="H208" s="237">
        <v>21.2</v>
      </c>
      <c r="I208" s="238"/>
      <c r="J208" s="239">
        <f>ROUND(I208*H208,2)</f>
        <v>0</v>
      </c>
      <c r="K208" s="240"/>
      <c r="L208" s="41"/>
      <c r="M208" s="241" t="s">
        <v>1</v>
      </c>
      <c r="N208" s="242" t="s">
        <v>38</v>
      </c>
      <c r="O208" s="8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220</v>
      </c>
      <c r="AT208" s="245" t="s">
        <v>216</v>
      </c>
      <c r="AU208" s="245" t="s">
        <v>82</v>
      </c>
      <c r="AY208" s="14" t="s">
        <v>213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4" t="s">
        <v>80</v>
      </c>
      <c r="BK208" s="246">
        <f>ROUND(I208*H208,2)</f>
        <v>0</v>
      </c>
      <c r="BL208" s="14" t="s">
        <v>220</v>
      </c>
      <c r="BM208" s="245" t="s">
        <v>390</v>
      </c>
    </row>
    <row r="209" spans="1:47" s="2" customFormat="1" ht="12">
      <c r="A209" s="35"/>
      <c r="B209" s="36"/>
      <c r="C209" s="37"/>
      <c r="D209" s="247" t="s">
        <v>221</v>
      </c>
      <c r="E209" s="37"/>
      <c r="F209" s="248" t="s">
        <v>752</v>
      </c>
      <c r="G209" s="37"/>
      <c r="H209" s="37"/>
      <c r="I209" s="141"/>
      <c r="J209" s="37"/>
      <c r="K209" s="37"/>
      <c r="L209" s="41"/>
      <c r="M209" s="249"/>
      <c r="N209" s="25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221</v>
      </c>
      <c r="AU209" s="14" t="s">
        <v>82</v>
      </c>
    </row>
    <row r="210" spans="1:63" s="12" customFormat="1" ht="22.8" customHeight="1">
      <c r="A210" s="12"/>
      <c r="B210" s="217"/>
      <c r="C210" s="218"/>
      <c r="D210" s="219" t="s">
        <v>72</v>
      </c>
      <c r="E210" s="231" t="s">
        <v>333</v>
      </c>
      <c r="F210" s="231" t="s">
        <v>334</v>
      </c>
      <c r="G210" s="218"/>
      <c r="H210" s="218"/>
      <c r="I210" s="221"/>
      <c r="J210" s="232">
        <f>BK210</f>
        <v>0</v>
      </c>
      <c r="K210" s="218"/>
      <c r="L210" s="223"/>
      <c r="M210" s="224"/>
      <c r="N210" s="225"/>
      <c r="O210" s="225"/>
      <c r="P210" s="226">
        <f>SUM(P211:P214)</f>
        <v>0</v>
      </c>
      <c r="Q210" s="225"/>
      <c r="R210" s="226">
        <f>SUM(R211:R214)</f>
        <v>0</v>
      </c>
      <c r="S210" s="225"/>
      <c r="T210" s="227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8" t="s">
        <v>80</v>
      </c>
      <c r="AT210" s="229" t="s">
        <v>72</v>
      </c>
      <c r="AU210" s="229" t="s">
        <v>80</v>
      </c>
      <c r="AY210" s="228" t="s">
        <v>213</v>
      </c>
      <c r="BK210" s="230">
        <f>SUM(BK211:BK214)</f>
        <v>0</v>
      </c>
    </row>
    <row r="211" spans="1:65" s="2" customFormat="1" ht="33" customHeight="1">
      <c r="A211" s="35"/>
      <c r="B211" s="36"/>
      <c r="C211" s="233" t="s">
        <v>290</v>
      </c>
      <c r="D211" s="233" t="s">
        <v>216</v>
      </c>
      <c r="E211" s="234" t="s">
        <v>753</v>
      </c>
      <c r="F211" s="235" t="s">
        <v>754</v>
      </c>
      <c r="G211" s="236" t="s">
        <v>237</v>
      </c>
      <c r="H211" s="237">
        <v>3.2</v>
      </c>
      <c r="I211" s="238"/>
      <c r="J211" s="239">
        <f>ROUND(I211*H211,2)</f>
        <v>0</v>
      </c>
      <c r="K211" s="240"/>
      <c r="L211" s="41"/>
      <c r="M211" s="241" t="s">
        <v>1</v>
      </c>
      <c r="N211" s="242" t="s">
        <v>38</v>
      </c>
      <c r="O211" s="88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220</v>
      </c>
      <c r="AT211" s="245" t="s">
        <v>216</v>
      </c>
      <c r="AU211" s="245" t="s">
        <v>82</v>
      </c>
      <c r="AY211" s="14" t="s">
        <v>213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4" t="s">
        <v>80</v>
      </c>
      <c r="BK211" s="246">
        <f>ROUND(I211*H211,2)</f>
        <v>0</v>
      </c>
      <c r="BL211" s="14" t="s">
        <v>220</v>
      </c>
      <c r="BM211" s="245" t="s">
        <v>393</v>
      </c>
    </row>
    <row r="212" spans="1:47" s="2" customFormat="1" ht="12">
      <c r="A212" s="35"/>
      <c r="B212" s="36"/>
      <c r="C212" s="37"/>
      <c r="D212" s="247" t="s">
        <v>221</v>
      </c>
      <c r="E212" s="37"/>
      <c r="F212" s="248" t="s">
        <v>754</v>
      </c>
      <c r="G212" s="37"/>
      <c r="H212" s="37"/>
      <c r="I212" s="141"/>
      <c r="J212" s="37"/>
      <c r="K212" s="37"/>
      <c r="L212" s="41"/>
      <c r="M212" s="249"/>
      <c r="N212" s="250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221</v>
      </c>
      <c r="AU212" s="14" t="s">
        <v>82</v>
      </c>
    </row>
    <row r="213" spans="1:65" s="2" customFormat="1" ht="33" customHeight="1">
      <c r="A213" s="35"/>
      <c r="B213" s="36"/>
      <c r="C213" s="233" t="s">
        <v>394</v>
      </c>
      <c r="D213" s="233" t="s">
        <v>216</v>
      </c>
      <c r="E213" s="234" t="s">
        <v>660</v>
      </c>
      <c r="F213" s="235" t="s">
        <v>661</v>
      </c>
      <c r="G213" s="236" t="s">
        <v>237</v>
      </c>
      <c r="H213" s="237">
        <v>26.46</v>
      </c>
      <c r="I213" s="238"/>
      <c r="J213" s="239">
        <f>ROUND(I213*H213,2)</f>
        <v>0</v>
      </c>
      <c r="K213" s="240"/>
      <c r="L213" s="41"/>
      <c r="M213" s="241" t="s">
        <v>1</v>
      </c>
      <c r="N213" s="242" t="s">
        <v>38</v>
      </c>
      <c r="O213" s="88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5" t="s">
        <v>220</v>
      </c>
      <c r="AT213" s="245" t="s">
        <v>216</v>
      </c>
      <c r="AU213" s="245" t="s">
        <v>82</v>
      </c>
      <c r="AY213" s="14" t="s">
        <v>213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4" t="s">
        <v>80</v>
      </c>
      <c r="BK213" s="246">
        <f>ROUND(I213*H213,2)</f>
        <v>0</v>
      </c>
      <c r="BL213" s="14" t="s">
        <v>220</v>
      </c>
      <c r="BM213" s="245" t="s">
        <v>397</v>
      </c>
    </row>
    <row r="214" spans="1:47" s="2" customFormat="1" ht="12">
      <c r="A214" s="35"/>
      <c r="B214" s="36"/>
      <c r="C214" s="37"/>
      <c r="D214" s="247" t="s">
        <v>221</v>
      </c>
      <c r="E214" s="37"/>
      <c r="F214" s="248" t="s">
        <v>661</v>
      </c>
      <c r="G214" s="37"/>
      <c r="H214" s="37"/>
      <c r="I214" s="141"/>
      <c r="J214" s="37"/>
      <c r="K214" s="37"/>
      <c r="L214" s="41"/>
      <c r="M214" s="249"/>
      <c r="N214" s="250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221</v>
      </c>
      <c r="AU214" s="14" t="s">
        <v>82</v>
      </c>
    </row>
    <row r="215" spans="1:63" s="12" customFormat="1" ht="22.8" customHeight="1">
      <c r="A215" s="12"/>
      <c r="B215" s="217"/>
      <c r="C215" s="218"/>
      <c r="D215" s="219" t="s">
        <v>72</v>
      </c>
      <c r="E215" s="231" t="s">
        <v>609</v>
      </c>
      <c r="F215" s="231" t="s">
        <v>610</v>
      </c>
      <c r="G215" s="218"/>
      <c r="H215" s="218"/>
      <c r="I215" s="221"/>
      <c r="J215" s="232">
        <f>BK215</f>
        <v>0</v>
      </c>
      <c r="K215" s="218"/>
      <c r="L215" s="223"/>
      <c r="M215" s="224"/>
      <c r="N215" s="225"/>
      <c r="O215" s="225"/>
      <c r="P215" s="226">
        <f>SUM(P216:P217)</f>
        <v>0</v>
      </c>
      <c r="Q215" s="225"/>
      <c r="R215" s="226">
        <f>SUM(R216:R217)</f>
        <v>0</v>
      </c>
      <c r="S215" s="225"/>
      <c r="T215" s="227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8" t="s">
        <v>80</v>
      </c>
      <c r="AT215" s="229" t="s">
        <v>72</v>
      </c>
      <c r="AU215" s="229" t="s">
        <v>80</v>
      </c>
      <c r="AY215" s="228" t="s">
        <v>213</v>
      </c>
      <c r="BK215" s="230">
        <f>SUM(BK216:BK217)</f>
        <v>0</v>
      </c>
    </row>
    <row r="216" spans="1:65" s="2" customFormat="1" ht="21.75" customHeight="1">
      <c r="A216" s="35"/>
      <c r="B216" s="36"/>
      <c r="C216" s="233" t="s">
        <v>296</v>
      </c>
      <c r="D216" s="233" t="s">
        <v>216</v>
      </c>
      <c r="E216" s="234" t="s">
        <v>615</v>
      </c>
      <c r="F216" s="235" t="s">
        <v>616</v>
      </c>
      <c r="G216" s="236" t="s">
        <v>237</v>
      </c>
      <c r="H216" s="237">
        <v>3.2</v>
      </c>
      <c r="I216" s="238"/>
      <c r="J216" s="239">
        <f>ROUND(I216*H216,2)</f>
        <v>0</v>
      </c>
      <c r="K216" s="240"/>
      <c r="L216" s="41"/>
      <c r="M216" s="241" t="s">
        <v>1</v>
      </c>
      <c r="N216" s="242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220</v>
      </c>
      <c r="AT216" s="245" t="s">
        <v>216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220</v>
      </c>
      <c r="BM216" s="245" t="s">
        <v>400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616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3" s="12" customFormat="1" ht="22.8" customHeight="1">
      <c r="A218" s="12"/>
      <c r="B218" s="217"/>
      <c r="C218" s="218"/>
      <c r="D218" s="219" t="s">
        <v>72</v>
      </c>
      <c r="E218" s="231" t="s">
        <v>617</v>
      </c>
      <c r="F218" s="231" t="s">
        <v>618</v>
      </c>
      <c r="G218" s="218"/>
      <c r="H218" s="218"/>
      <c r="I218" s="221"/>
      <c r="J218" s="232">
        <f>BK218</f>
        <v>0</v>
      </c>
      <c r="K218" s="218"/>
      <c r="L218" s="223"/>
      <c r="M218" s="224"/>
      <c r="N218" s="225"/>
      <c r="O218" s="225"/>
      <c r="P218" s="226">
        <f>SUM(P219:P220)</f>
        <v>0</v>
      </c>
      <c r="Q218" s="225"/>
      <c r="R218" s="226">
        <f>SUM(R219:R220)</f>
        <v>0</v>
      </c>
      <c r="S218" s="225"/>
      <c r="T218" s="227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8" t="s">
        <v>80</v>
      </c>
      <c r="AT218" s="229" t="s">
        <v>72</v>
      </c>
      <c r="AU218" s="229" t="s">
        <v>80</v>
      </c>
      <c r="AY218" s="228" t="s">
        <v>213</v>
      </c>
      <c r="BK218" s="230">
        <f>SUM(BK219:BK220)</f>
        <v>0</v>
      </c>
    </row>
    <row r="219" spans="1:65" s="2" customFormat="1" ht="44.25" customHeight="1">
      <c r="A219" s="35"/>
      <c r="B219" s="36"/>
      <c r="C219" s="233" t="s">
        <v>401</v>
      </c>
      <c r="D219" s="233" t="s">
        <v>216</v>
      </c>
      <c r="E219" s="234" t="s">
        <v>619</v>
      </c>
      <c r="F219" s="235" t="s">
        <v>620</v>
      </c>
      <c r="G219" s="236" t="s">
        <v>254</v>
      </c>
      <c r="H219" s="237">
        <v>30.473</v>
      </c>
      <c r="I219" s="238"/>
      <c r="J219" s="239">
        <f>ROUND(I219*H219,2)</f>
        <v>0</v>
      </c>
      <c r="K219" s="240"/>
      <c r="L219" s="41"/>
      <c r="M219" s="241" t="s">
        <v>1</v>
      </c>
      <c r="N219" s="242" t="s">
        <v>38</v>
      </c>
      <c r="O219" s="88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5" t="s">
        <v>220</v>
      </c>
      <c r="AT219" s="245" t="s">
        <v>216</v>
      </c>
      <c r="AU219" s="245" t="s">
        <v>82</v>
      </c>
      <c r="AY219" s="14" t="s">
        <v>213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4" t="s">
        <v>80</v>
      </c>
      <c r="BK219" s="246">
        <f>ROUND(I219*H219,2)</f>
        <v>0</v>
      </c>
      <c r="BL219" s="14" t="s">
        <v>220</v>
      </c>
      <c r="BM219" s="245" t="s">
        <v>404</v>
      </c>
    </row>
    <row r="220" spans="1:47" s="2" customFormat="1" ht="12">
      <c r="A220" s="35"/>
      <c r="B220" s="36"/>
      <c r="C220" s="37"/>
      <c r="D220" s="247" t="s">
        <v>221</v>
      </c>
      <c r="E220" s="37"/>
      <c r="F220" s="248" t="s">
        <v>620</v>
      </c>
      <c r="G220" s="37"/>
      <c r="H220" s="37"/>
      <c r="I220" s="141"/>
      <c r="J220" s="37"/>
      <c r="K220" s="37"/>
      <c r="L220" s="41"/>
      <c r="M220" s="249"/>
      <c r="N220" s="250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221</v>
      </c>
      <c r="AU220" s="14" t="s">
        <v>82</v>
      </c>
    </row>
    <row r="221" spans="1:63" s="12" customFormat="1" ht="25.9" customHeight="1">
      <c r="A221" s="12"/>
      <c r="B221" s="217"/>
      <c r="C221" s="218"/>
      <c r="D221" s="219" t="s">
        <v>72</v>
      </c>
      <c r="E221" s="220" t="s">
        <v>276</v>
      </c>
      <c r="F221" s="220" t="s">
        <v>277</v>
      </c>
      <c r="G221" s="218"/>
      <c r="H221" s="218"/>
      <c r="I221" s="221"/>
      <c r="J221" s="222">
        <f>BK221</f>
        <v>0</v>
      </c>
      <c r="K221" s="218"/>
      <c r="L221" s="223"/>
      <c r="M221" s="224"/>
      <c r="N221" s="225"/>
      <c r="O221" s="225"/>
      <c r="P221" s="226">
        <f>P222+P237+P246+P267+P284+P305</f>
        <v>0</v>
      </c>
      <c r="Q221" s="225"/>
      <c r="R221" s="226">
        <f>R222+R237+R246+R267+R284+R305</f>
        <v>0</v>
      </c>
      <c r="S221" s="225"/>
      <c r="T221" s="227">
        <f>T222+T237+T246+T267+T284+T305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8" t="s">
        <v>82</v>
      </c>
      <c r="AT221" s="229" t="s">
        <v>72</v>
      </c>
      <c r="AU221" s="229" t="s">
        <v>73</v>
      </c>
      <c r="AY221" s="228" t="s">
        <v>213</v>
      </c>
      <c r="BK221" s="230">
        <f>BK222+BK237+BK246+BK267+BK284+BK305</f>
        <v>0</v>
      </c>
    </row>
    <row r="222" spans="1:63" s="12" customFormat="1" ht="22.8" customHeight="1">
      <c r="A222" s="12"/>
      <c r="B222" s="217"/>
      <c r="C222" s="218"/>
      <c r="D222" s="219" t="s">
        <v>72</v>
      </c>
      <c r="E222" s="231" t="s">
        <v>662</v>
      </c>
      <c r="F222" s="231" t="s">
        <v>663</v>
      </c>
      <c r="G222" s="218"/>
      <c r="H222" s="218"/>
      <c r="I222" s="221"/>
      <c r="J222" s="232">
        <f>BK222</f>
        <v>0</v>
      </c>
      <c r="K222" s="218"/>
      <c r="L222" s="223"/>
      <c r="M222" s="224"/>
      <c r="N222" s="225"/>
      <c r="O222" s="225"/>
      <c r="P222" s="226">
        <f>SUM(P223:P236)</f>
        <v>0</v>
      </c>
      <c r="Q222" s="225"/>
      <c r="R222" s="226">
        <f>SUM(R223:R236)</f>
        <v>0</v>
      </c>
      <c r="S222" s="225"/>
      <c r="T222" s="227">
        <f>SUM(T223:T236)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8" t="s">
        <v>82</v>
      </c>
      <c r="AT222" s="229" t="s">
        <v>72</v>
      </c>
      <c r="AU222" s="229" t="s">
        <v>80</v>
      </c>
      <c r="AY222" s="228" t="s">
        <v>213</v>
      </c>
      <c r="BK222" s="230">
        <f>SUM(BK223:BK236)</f>
        <v>0</v>
      </c>
    </row>
    <row r="223" spans="1:65" s="2" customFormat="1" ht="33" customHeight="1">
      <c r="A223" s="35"/>
      <c r="B223" s="36"/>
      <c r="C223" s="233" t="s">
        <v>303</v>
      </c>
      <c r="D223" s="233" t="s">
        <v>216</v>
      </c>
      <c r="E223" s="234" t="s">
        <v>755</v>
      </c>
      <c r="F223" s="235" t="s">
        <v>756</v>
      </c>
      <c r="G223" s="236" t="s">
        <v>237</v>
      </c>
      <c r="H223" s="237">
        <v>3.2</v>
      </c>
      <c r="I223" s="238"/>
      <c r="J223" s="239">
        <f>ROUND(I223*H223,2)</f>
        <v>0</v>
      </c>
      <c r="K223" s="240"/>
      <c r="L223" s="41"/>
      <c r="M223" s="241" t="s">
        <v>1</v>
      </c>
      <c r="N223" s="242" t="s">
        <v>38</v>
      </c>
      <c r="O223" s="88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245</v>
      </c>
      <c r="AT223" s="245" t="s">
        <v>216</v>
      </c>
      <c r="AU223" s="245" t="s">
        <v>82</v>
      </c>
      <c r="AY223" s="14" t="s">
        <v>213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4" t="s">
        <v>80</v>
      </c>
      <c r="BK223" s="246">
        <f>ROUND(I223*H223,2)</f>
        <v>0</v>
      </c>
      <c r="BL223" s="14" t="s">
        <v>245</v>
      </c>
      <c r="BM223" s="245" t="s">
        <v>407</v>
      </c>
    </row>
    <row r="224" spans="1:47" s="2" customFormat="1" ht="12">
      <c r="A224" s="35"/>
      <c r="B224" s="36"/>
      <c r="C224" s="37"/>
      <c r="D224" s="247" t="s">
        <v>221</v>
      </c>
      <c r="E224" s="37"/>
      <c r="F224" s="248" t="s">
        <v>756</v>
      </c>
      <c r="G224" s="37"/>
      <c r="H224" s="37"/>
      <c r="I224" s="141"/>
      <c r="J224" s="37"/>
      <c r="K224" s="37"/>
      <c r="L224" s="41"/>
      <c r="M224" s="249"/>
      <c r="N224" s="250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221</v>
      </c>
      <c r="AU224" s="14" t="s">
        <v>82</v>
      </c>
    </row>
    <row r="225" spans="1:65" s="2" customFormat="1" ht="16.5" customHeight="1">
      <c r="A225" s="35"/>
      <c r="B225" s="36"/>
      <c r="C225" s="255" t="s">
        <v>408</v>
      </c>
      <c r="D225" s="255" t="s">
        <v>571</v>
      </c>
      <c r="E225" s="256" t="s">
        <v>757</v>
      </c>
      <c r="F225" s="257" t="s">
        <v>758</v>
      </c>
      <c r="G225" s="258" t="s">
        <v>254</v>
      </c>
      <c r="H225" s="259">
        <v>0.001</v>
      </c>
      <c r="I225" s="260"/>
      <c r="J225" s="261">
        <f>ROUND(I225*H225,2)</f>
        <v>0</v>
      </c>
      <c r="K225" s="262"/>
      <c r="L225" s="263"/>
      <c r="M225" s="264" t="s">
        <v>1</v>
      </c>
      <c r="N225" s="265" t="s">
        <v>38</v>
      </c>
      <c r="O225" s="8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5" t="s">
        <v>275</v>
      </c>
      <c r="AT225" s="245" t="s">
        <v>571</v>
      </c>
      <c r="AU225" s="245" t="s">
        <v>82</v>
      </c>
      <c r="AY225" s="14" t="s">
        <v>213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14" t="s">
        <v>80</v>
      </c>
      <c r="BK225" s="246">
        <f>ROUND(I225*H225,2)</f>
        <v>0</v>
      </c>
      <c r="BL225" s="14" t="s">
        <v>245</v>
      </c>
      <c r="BM225" s="245" t="s">
        <v>409</v>
      </c>
    </row>
    <row r="226" spans="1:47" s="2" customFormat="1" ht="12">
      <c r="A226" s="35"/>
      <c r="B226" s="36"/>
      <c r="C226" s="37"/>
      <c r="D226" s="247" t="s">
        <v>221</v>
      </c>
      <c r="E226" s="37"/>
      <c r="F226" s="248" t="s">
        <v>758</v>
      </c>
      <c r="G226" s="37"/>
      <c r="H226" s="37"/>
      <c r="I226" s="141"/>
      <c r="J226" s="37"/>
      <c r="K226" s="37"/>
      <c r="L226" s="41"/>
      <c r="M226" s="249"/>
      <c r="N226" s="25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221</v>
      </c>
      <c r="AU226" s="14" t="s">
        <v>82</v>
      </c>
    </row>
    <row r="227" spans="1:65" s="2" customFormat="1" ht="33" customHeight="1">
      <c r="A227" s="35"/>
      <c r="B227" s="36"/>
      <c r="C227" s="233" t="s">
        <v>306</v>
      </c>
      <c r="D227" s="233" t="s">
        <v>216</v>
      </c>
      <c r="E227" s="234" t="s">
        <v>759</v>
      </c>
      <c r="F227" s="235" t="s">
        <v>760</v>
      </c>
      <c r="G227" s="236" t="s">
        <v>237</v>
      </c>
      <c r="H227" s="237">
        <v>7.68</v>
      </c>
      <c r="I227" s="238"/>
      <c r="J227" s="239">
        <f>ROUND(I227*H227,2)</f>
        <v>0</v>
      </c>
      <c r="K227" s="240"/>
      <c r="L227" s="41"/>
      <c r="M227" s="241" t="s">
        <v>1</v>
      </c>
      <c r="N227" s="242" t="s">
        <v>38</v>
      </c>
      <c r="O227" s="88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5" t="s">
        <v>245</v>
      </c>
      <c r="AT227" s="245" t="s">
        <v>216</v>
      </c>
      <c r="AU227" s="245" t="s">
        <v>82</v>
      </c>
      <c r="AY227" s="14" t="s">
        <v>213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4" t="s">
        <v>80</v>
      </c>
      <c r="BK227" s="246">
        <f>ROUND(I227*H227,2)</f>
        <v>0</v>
      </c>
      <c r="BL227" s="14" t="s">
        <v>245</v>
      </c>
      <c r="BM227" s="245" t="s">
        <v>412</v>
      </c>
    </row>
    <row r="228" spans="1:47" s="2" customFormat="1" ht="12">
      <c r="A228" s="35"/>
      <c r="B228" s="36"/>
      <c r="C228" s="37"/>
      <c r="D228" s="247" t="s">
        <v>221</v>
      </c>
      <c r="E228" s="37"/>
      <c r="F228" s="248" t="s">
        <v>760</v>
      </c>
      <c r="G228" s="37"/>
      <c r="H228" s="37"/>
      <c r="I228" s="141"/>
      <c r="J228" s="37"/>
      <c r="K228" s="37"/>
      <c r="L228" s="41"/>
      <c r="M228" s="249"/>
      <c r="N228" s="250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221</v>
      </c>
      <c r="AU228" s="14" t="s">
        <v>82</v>
      </c>
    </row>
    <row r="229" spans="1:65" s="2" customFormat="1" ht="33" customHeight="1">
      <c r="A229" s="35"/>
      <c r="B229" s="36"/>
      <c r="C229" s="233" t="s">
        <v>413</v>
      </c>
      <c r="D229" s="233" t="s">
        <v>216</v>
      </c>
      <c r="E229" s="234" t="s">
        <v>664</v>
      </c>
      <c r="F229" s="235" t="s">
        <v>665</v>
      </c>
      <c r="G229" s="236" t="s">
        <v>237</v>
      </c>
      <c r="H229" s="237">
        <v>26.46</v>
      </c>
      <c r="I229" s="238"/>
      <c r="J229" s="239">
        <f>ROUND(I229*H229,2)</f>
        <v>0</v>
      </c>
      <c r="K229" s="240"/>
      <c r="L229" s="41"/>
      <c r="M229" s="241" t="s">
        <v>1</v>
      </c>
      <c r="N229" s="242" t="s">
        <v>38</v>
      </c>
      <c r="O229" s="8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5" t="s">
        <v>245</v>
      </c>
      <c r="AT229" s="245" t="s">
        <v>216</v>
      </c>
      <c r="AU229" s="245" t="s">
        <v>82</v>
      </c>
      <c r="AY229" s="14" t="s">
        <v>213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4" t="s">
        <v>80</v>
      </c>
      <c r="BK229" s="246">
        <f>ROUND(I229*H229,2)</f>
        <v>0</v>
      </c>
      <c r="BL229" s="14" t="s">
        <v>245</v>
      </c>
      <c r="BM229" s="245" t="s">
        <v>416</v>
      </c>
    </row>
    <row r="230" spans="1:47" s="2" customFormat="1" ht="12">
      <c r="A230" s="35"/>
      <c r="B230" s="36"/>
      <c r="C230" s="37"/>
      <c r="D230" s="247" t="s">
        <v>221</v>
      </c>
      <c r="E230" s="37"/>
      <c r="F230" s="248" t="s">
        <v>665</v>
      </c>
      <c r="G230" s="37"/>
      <c r="H230" s="37"/>
      <c r="I230" s="141"/>
      <c r="J230" s="37"/>
      <c r="K230" s="37"/>
      <c r="L230" s="41"/>
      <c r="M230" s="249"/>
      <c r="N230" s="250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221</v>
      </c>
      <c r="AU230" s="14" t="s">
        <v>82</v>
      </c>
    </row>
    <row r="231" spans="1:65" s="2" customFormat="1" ht="16.5" customHeight="1">
      <c r="A231" s="35"/>
      <c r="B231" s="36"/>
      <c r="C231" s="255" t="s">
        <v>355</v>
      </c>
      <c r="D231" s="255" t="s">
        <v>571</v>
      </c>
      <c r="E231" s="256" t="s">
        <v>666</v>
      </c>
      <c r="F231" s="257" t="s">
        <v>667</v>
      </c>
      <c r="G231" s="258" t="s">
        <v>237</v>
      </c>
      <c r="H231" s="259">
        <v>33.075</v>
      </c>
      <c r="I231" s="260"/>
      <c r="J231" s="261">
        <f>ROUND(I231*H231,2)</f>
        <v>0</v>
      </c>
      <c r="K231" s="262"/>
      <c r="L231" s="263"/>
      <c r="M231" s="264" t="s">
        <v>1</v>
      </c>
      <c r="N231" s="265" t="s">
        <v>38</v>
      </c>
      <c r="O231" s="88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5" t="s">
        <v>275</v>
      </c>
      <c r="AT231" s="245" t="s">
        <v>571</v>
      </c>
      <c r="AU231" s="245" t="s">
        <v>82</v>
      </c>
      <c r="AY231" s="14" t="s">
        <v>213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4" t="s">
        <v>80</v>
      </c>
      <c r="BK231" s="246">
        <f>ROUND(I231*H231,2)</f>
        <v>0</v>
      </c>
      <c r="BL231" s="14" t="s">
        <v>245</v>
      </c>
      <c r="BM231" s="245" t="s">
        <v>419</v>
      </c>
    </row>
    <row r="232" spans="1:47" s="2" customFormat="1" ht="12">
      <c r="A232" s="35"/>
      <c r="B232" s="36"/>
      <c r="C232" s="37"/>
      <c r="D232" s="247" t="s">
        <v>221</v>
      </c>
      <c r="E232" s="37"/>
      <c r="F232" s="248" t="s">
        <v>667</v>
      </c>
      <c r="G232" s="37"/>
      <c r="H232" s="37"/>
      <c r="I232" s="141"/>
      <c r="J232" s="37"/>
      <c r="K232" s="37"/>
      <c r="L232" s="41"/>
      <c r="M232" s="249"/>
      <c r="N232" s="250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221</v>
      </c>
      <c r="AU232" s="14" t="s">
        <v>82</v>
      </c>
    </row>
    <row r="233" spans="1:65" s="2" customFormat="1" ht="44.25" customHeight="1">
      <c r="A233" s="35"/>
      <c r="B233" s="36"/>
      <c r="C233" s="233" t="s">
        <v>420</v>
      </c>
      <c r="D233" s="233" t="s">
        <v>216</v>
      </c>
      <c r="E233" s="234" t="s">
        <v>668</v>
      </c>
      <c r="F233" s="235" t="s">
        <v>669</v>
      </c>
      <c r="G233" s="236" t="s">
        <v>254</v>
      </c>
      <c r="H233" s="237">
        <v>0.117</v>
      </c>
      <c r="I233" s="238"/>
      <c r="J233" s="239">
        <f>ROUND(I233*H233,2)</f>
        <v>0</v>
      </c>
      <c r="K233" s="240"/>
      <c r="L233" s="41"/>
      <c r="M233" s="241" t="s">
        <v>1</v>
      </c>
      <c r="N233" s="242" t="s">
        <v>38</v>
      </c>
      <c r="O233" s="88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5" t="s">
        <v>245</v>
      </c>
      <c r="AT233" s="245" t="s">
        <v>216</v>
      </c>
      <c r="AU233" s="245" t="s">
        <v>82</v>
      </c>
      <c r="AY233" s="14" t="s">
        <v>213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4" t="s">
        <v>80</v>
      </c>
      <c r="BK233" s="246">
        <f>ROUND(I233*H233,2)</f>
        <v>0</v>
      </c>
      <c r="BL233" s="14" t="s">
        <v>245</v>
      </c>
      <c r="BM233" s="245" t="s">
        <v>423</v>
      </c>
    </row>
    <row r="234" spans="1:47" s="2" customFormat="1" ht="12">
      <c r="A234" s="35"/>
      <c r="B234" s="36"/>
      <c r="C234" s="37"/>
      <c r="D234" s="247" t="s">
        <v>221</v>
      </c>
      <c r="E234" s="37"/>
      <c r="F234" s="248" t="s">
        <v>669</v>
      </c>
      <c r="G234" s="37"/>
      <c r="H234" s="37"/>
      <c r="I234" s="141"/>
      <c r="J234" s="37"/>
      <c r="K234" s="37"/>
      <c r="L234" s="41"/>
      <c r="M234" s="249"/>
      <c r="N234" s="250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221</v>
      </c>
      <c r="AU234" s="14" t="s">
        <v>82</v>
      </c>
    </row>
    <row r="235" spans="1:65" s="2" customFormat="1" ht="44.25" customHeight="1">
      <c r="A235" s="35"/>
      <c r="B235" s="36"/>
      <c r="C235" s="233" t="s">
        <v>359</v>
      </c>
      <c r="D235" s="233" t="s">
        <v>216</v>
      </c>
      <c r="E235" s="234" t="s">
        <v>670</v>
      </c>
      <c r="F235" s="235" t="s">
        <v>671</v>
      </c>
      <c r="G235" s="236" t="s">
        <v>254</v>
      </c>
      <c r="H235" s="237">
        <v>0.117</v>
      </c>
      <c r="I235" s="238"/>
      <c r="J235" s="239">
        <f>ROUND(I235*H235,2)</f>
        <v>0</v>
      </c>
      <c r="K235" s="240"/>
      <c r="L235" s="41"/>
      <c r="M235" s="241" t="s">
        <v>1</v>
      </c>
      <c r="N235" s="242" t="s">
        <v>38</v>
      </c>
      <c r="O235" s="88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5" t="s">
        <v>245</v>
      </c>
      <c r="AT235" s="245" t="s">
        <v>216</v>
      </c>
      <c r="AU235" s="245" t="s">
        <v>82</v>
      </c>
      <c r="AY235" s="14" t="s">
        <v>213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4" t="s">
        <v>80</v>
      </c>
      <c r="BK235" s="246">
        <f>ROUND(I235*H235,2)</f>
        <v>0</v>
      </c>
      <c r="BL235" s="14" t="s">
        <v>245</v>
      </c>
      <c r="BM235" s="245" t="s">
        <v>424</v>
      </c>
    </row>
    <row r="236" spans="1:47" s="2" customFormat="1" ht="12">
      <c r="A236" s="35"/>
      <c r="B236" s="36"/>
      <c r="C236" s="37"/>
      <c r="D236" s="247" t="s">
        <v>221</v>
      </c>
      <c r="E236" s="37"/>
      <c r="F236" s="248" t="s">
        <v>671</v>
      </c>
      <c r="G236" s="37"/>
      <c r="H236" s="37"/>
      <c r="I236" s="141"/>
      <c r="J236" s="37"/>
      <c r="K236" s="37"/>
      <c r="L236" s="41"/>
      <c r="M236" s="249"/>
      <c r="N236" s="250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221</v>
      </c>
      <c r="AU236" s="14" t="s">
        <v>82</v>
      </c>
    </row>
    <row r="237" spans="1:63" s="12" customFormat="1" ht="22.8" customHeight="1">
      <c r="A237" s="12"/>
      <c r="B237" s="217"/>
      <c r="C237" s="218"/>
      <c r="D237" s="219" t="s">
        <v>72</v>
      </c>
      <c r="E237" s="231" t="s">
        <v>761</v>
      </c>
      <c r="F237" s="231" t="s">
        <v>762</v>
      </c>
      <c r="G237" s="218"/>
      <c r="H237" s="218"/>
      <c r="I237" s="221"/>
      <c r="J237" s="232">
        <f>BK237</f>
        <v>0</v>
      </c>
      <c r="K237" s="218"/>
      <c r="L237" s="223"/>
      <c r="M237" s="224"/>
      <c r="N237" s="225"/>
      <c r="O237" s="225"/>
      <c r="P237" s="226">
        <f>SUM(P238:P245)</f>
        <v>0</v>
      </c>
      <c r="Q237" s="225"/>
      <c r="R237" s="226">
        <f>SUM(R238:R245)</f>
        <v>0</v>
      </c>
      <c r="S237" s="225"/>
      <c r="T237" s="227">
        <f>SUM(T238:T245)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8" t="s">
        <v>82</v>
      </c>
      <c r="AT237" s="229" t="s">
        <v>72</v>
      </c>
      <c r="AU237" s="229" t="s">
        <v>80</v>
      </c>
      <c r="AY237" s="228" t="s">
        <v>213</v>
      </c>
      <c r="BK237" s="230">
        <f>SUM(BK238:BK245)</f>
        <v>0</v>
      </c>
    </row>
    <row r="238" spans="1:65" s="2" customFormat="1" ht="33" customHeight="1">
      <c r="A238" s="35"/>
      <c r="B238" s="36"/>
      <c r="C238" s="233" t="s">
        <v>763</v>
      </c>
      <c r="D238" s="233" t="s">
        <v>216</v>
      </c>
      <c r="E238" s="234" t="s">
        <v>764</v>
      </c>
      <c r="F238" s="235" t="s">
        <v>765</v>
      </c>
      <c r="G238" s="236" t="s">
        <v>237</v>
      </c>
      <c r="H238" s="237">
        <v>24.6</v>
      </c>
      <c r="I238" s="238"/>
      <c r="J238" s="239">
        <f>ROUND(I238*H238,2)</f>
        <v>0</v>
      </c>
      <c r="K238" s="240"/>
      <c r="L238" s="41"/>
      <c r="M238" s="241" t="s">
        <v>1</v>
      </c>
      <c r="N238" s="242" t="s">
        <v>38</v>
      </c>
      <c r="O238" s="88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245</v>
      </c>
      <c r="AT238" s="245" t="s">
        <v>216</v>
      </c>
      <c r="AU238" s="245" t="s">
        <v>82</v>
      </c>
      <c r="AY238" s="14" t="s">
        <v>213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4" t="s">
        <v>80</v>
      </c>
      <c r="BK238" s="246">
        <f>ROUND(I238*H238,2)</f>
        <v>0</v>
      </c>
      <c r="BL238" s="14" t="s">
        <v>245</v>
      </c>
      <c r="BM238" s="245" t="s">
        <v>468</v>
      </c>
    </row>
    <row r="239" spans="1:47" s="2" customFormat="1" ht="12">
      <c r="A239" s="35"/>
      <c r="B239" s="36"/>
      <c r="C239" s="37"/>
      <c r="D239" s="247" t="s">
        <v>221</v>
      </c>
      <c r="E239" s="37"/>
      <c r="F239" s="248" t="s">
        <v>765</v>
      </c>
      <c r="G239" s="37"/>
      <c r="H239" s="37"/>
      <c r="I239" s="141"/>
      <c r="J239" s="37"/>
      <c r="K239" s="37"/>
      <c r="L239" s="41"/>
      <c r="M239" s="249"/>
      <c r="N239" s="25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221</v>
      </c>
      <c r="AU239" s="14" t="s">
        <v>82</v>
      </c>
    </row>
    <row r="240" spans="1:65" s="2" customFormat="1" ht="21.75" customHeight="1">
      <c r="A240" s="35"/>
      <c r="B240" s="36"/>
      <c r="C240" s="255" t="s">
        <v>362</v>
      </c>
      <c r="D240" s="255" t="s">
        <v>571</v>
      </c>
      <c r="E240" s="256" t="s">
        <v>766</v>
      </c>
      <c r="F240" s="257" t="s">
        <v>767</v>
      </c>
      <c r="G240" s="258" t="s">
        <v>237</v>
      </c>
      <c r="H240" s="259">
        <v>25.092</v>
      </c>
      <c r="I240" s="260"/>
      <c r="J240" s="261">
        <f>ROUND(I240*H240,2)</f>
        <v>0</v>
      </c>
      <c r="K240" s="262"/>
      <c r="L240" s="263"/>
      <c r="M240" s="264" t="s">
        <v>1</v>
      </c>
      <c r="N240" s="265" t="s">
        <v>38</v>
      </c>
      <c r="O240" s="88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5" t="s">
        <v>275</v>
      </c>
      <c r="AT240" s="245" t="s">
        <v>571</v>
      </c>
      <c r="AU240" s="245" t="s">
        <v>82</v>
      </c>
      <c r="AY240" s="14" t="s">
        <v>213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4" t="s">
        <v>80</v>
      </c>
      <c r="BK240" s="246">
        <f>ROUND(I240*H240,2)</f>
        <v>0</v>
      </c>
      <c r="BL240" s="14" t="s">
        <v>245</v>
      </c>
      <c r="BM240" s="245" t="s">
        <v>214</v>
      </c>
    </row>
    <row r="241" spans="1:47" s="2" customFormat="1" ht="12">
      <c r="A241" s="35"/>
      <c r="B241" s="36"/>
      <c r="C241" s="37"/>
      <c r="D241" s="247" t="s">
        <v>221</v>
      </c>
      <c r="E241" s="37"/>
      <c r="F241" s="248" t="s">
        <v>768</v>
      </c>
      <c r="G241" s="37"/>
      <c r="H241" s="37"/>
      <c r="I241" s="141"/>
      <c r="J241" s="37"/>
      <c r="K241" s="37"/>
      <c r="L241" s="41"/>
      <c r="M241" s="249"/>
      <c r="N241" s="250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221</v>
      </c>
      <c r="AU241" s="14" t="s">
        <v>82</v>
      </c>
    </row>
    <row r="242" spans="1:65" s="2" customFormat="1" ht="33" customHeight="1">
      <c r="A242" s="35"/>
      <c r="B242" s="36"/>
      <c r="C242" s="233" t="s">
        <v>769</v>
      </c>
      <c r="D242" s="233" t="s">
        <v>216</v>
      </c>
      <c r="E242" s="234" t="s">
        <v>770</v>
      </c>
      <c r="F242" s="235" t="s">
        <v>771</v>
      </c>
      <c r="G242" s="236" t="s">
        <v>254</v>
      </c>
      <c r="H242" s="237">
        <v>0.09</v>
      </c>
      <c r="I242" s="238"/>
      <c r="J242" s="239">
        <f>ROUND(I242*H242,2)</f>
        <v>0</v>
      </c>
      <c r="K242" s="240"/>
      <c r="L242" s="41"/>
      <c r="M242" s="241" t="s">
        <v>1</v>
      </c>
      <c r="N242" s="242" t="s">
        <v>38</v>
      </c>
      <c r="O242" s="88"/>
      <c r="P242" s="243">
        <f>O242*H242</f>
        <v>0</v>
      </c>
      <c r="Q242" s="243">
        <v>0</v>
      </c>
      <c r="R242" s="243">
        <f>Q242*H242</f>
        <v>0</v>
      </c>
      <c r="S242" s="243">
        <v>0</v>
      </c>
      <c r="T242" s="24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5" t="s">
        <v>245</v>
      </c>
      <c r="AT242" s="245" t="s">
        <v>216</v>
      </c>
      <c r="AU242" s="245" t="s">
        <v>82</v>
      </c>
      <c r="AY242" s="14" t="s">
        <v>213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4" t="s">
        <v>80</v>
      </c>
      <c r="BK242" s="246">
        <f>ROUND(I242*H242,2)</f>
        <v>0</v>
      </c>
      <c r="BL242" s="14" t="s">
        <v>245</v>
      </c>
      <c r="BM242" s="245" t="s">
        <v>609</v>
      </c>
    </row>
    <row r="243" spans="1:47" s="2" customFormat="1" ht="12">
      <c r="A243" s="35"/>
      <c r="B243" s="36"/>
      <c r="C243" s="37"/>
      <c r="D243" s="247" t="s">
        <v>221</v>
      </c>
      <c r="E243" s="37"/>
      <c r="F243" s="248" t="s">
        <v>771</v>
      </c>
      <c r="G243" s="37"/>
      <c r="H243" s="37"/>
      <c r="I243" s="141"/>
      <c r="J243" s="37"/>
      <c r="K243" s="37"/>
      <c r="L243" s="41"/>
      <c r="M243" s="249"/>
      <c r="N243" s="250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221</v>
      </c>
      <c r="AU243" s="14" t="s">
        <v>82</v>
      </c>
    </row>
    <row r="244" spans="1:65" s="2" customFormat="1" ht="44.25" customHeight="1">
      <c r="A244" s="35"/>
      <c r="B244" s="36"/>
      <c r="C244" s="233" t="s">
        <v>364</v>
      </c>
      <c r="D244" s="233" t="s">
        <v>216</v>
      </c>
      <c r="E244" s="234" t="s">
        <v>772</v>
      </c>
      <c r="F244" s="235" t="s">
        <v>773</v>
      </c>
      <c r="G244" s="236" t="s">
        <v>254</v>
      </c>
      <c r="H244" s="237">
        <v>0.09</v>
      </c>
      <c r="I244" s="238"/>
      <c r="J244" s="239">
        <f>ROUND(I244*H244,2)</f>
        <v>0</v>
      </c>
      <c r="K244" s="240"/>
      <c r="L244" s="41"/>
      <c r="M244" s="241" t="s">
        <v>1</v>
      </c>
      <c r="N244" s="242" t="s">
        <v>38</v>
      </c>
      <c r="O244" s="8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245</v>
      </c>
      <c r="AT244" s="245" t="s">
        <v>216</v>
      </c>
      <c r="AU244" s="245" t="s">
        <v>82</v>
      </c>
      <c r="AY244" s="14" t="s">
        <v>213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4" t="s">
        <v>80</v>
      </c>
      <c r="BK244" s="246">
        <f>ROUND(I244*H244,2)</f>
        <v>0</v>
      </c>
      <c r="BL244" s="14" t="s">
        <v>245</v>
      </c>
      <c r="BM244" s="245" t="s">
        <v>774</v>
      </c>
    </row>
    <row r="245" spans="1:47" s="2" customFormat="1" ht="12">
      <c r="A245" s="35"/>
      <c r="B245" s="36"/>
      <c r="C245" s="37"/>
      <c r="D245" s="247" t="s">
        <v>221</v>
      </c>
      <c r="E245" s="37"/>
      <c r="F245" s="248" t="s">
        <v>773</v>
      </c>
      <c r="G245" s="37"/>
      <c r="H245" s="37"/>
      <c r="I245" s="141"/>
      <c r="J245" s="37"/>
      <c r="K245" s="37"/>
      <c r="L245" s="41"/>
      <c r="M245" s="249"/>
      <c r="N245" s="25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221</v>
      </c>
      <c r="AU245" s="14" t="s">
        <v>82</v>
      </c>
    </row>
    <row r="246" spans="1:63" s="12" customFormat="1" ht="22.8" customHeight="1">
      <c r="A246" s="12"/>
      <c r="B246" s="217"/>
      <c r="C246" s="218"/>
      <c r="D246" s="219" t="s">
        <v>72</v>
      </c>
      <c r="E246" s="231" t="s">
        <v>775</v>
      </c>
      <c r="F246" s="231" t="s">
        <v>776</v>
      </c>
      <c r="G246" s="218"/>
      <c r="H246" s="218"/>
      <c r="I246" s="221"/>
      <c r="J246" s="232">
        <f>BK246</f>
        <v>0</v>
      </c>
      <c r="K246" s="218"/>
      <c r="L246" s="223"/>
      <c r="M246" s="224"/>
      <c r="N246" s="225"/>
      <c r="O246" s="225"/>
      <c r="P246" s="226">
        <f>SUM(P247:P266)</f>
        <v>0</v>
      </c>
      <c r="Q246" s="225"/>
      <c r="R246" s="226">
        <f>SUM(R247:R266)</f>
        <v>0</v>
      </c>
      <c r="S246" s="225"/>
      <c r="T246" s="227">
        <f>SUM(T247:T266)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8" t="s">
        <v>82</v>
      </c>
      <c r="AT246" s="229" t="s">
        <v>72</v>
      </c>
      <c r="AU246" s="229" t="s">
        <v>80</v>
      </c>
      <c r="AY246" s="228" t="s">
        <v>213</v>
      </c>
      <c r="BK246" s="230">
        <f>SUM(BK247:BK266)</f>
        <v>0</v>
      </c>
    </row>
    <row r="247" spans="1:65" s="2" customFormat="1" ht="44.25" customHeight="1">
      <c r="A247" s="35"/>
      <c r="B247" s="36"/>
      <c r="C247" s="233" t="s">
        <v>777</v>
      </c>
      <c r="D247" s="233" t="s">
        <v>216</v>
      </c>
      <c r="E247" s="234" t="s">
        <v>778</v>
      </c>
      <c r="F247" s="235" t="s">
        <v>779</v>
      </c>
      <c r="G247" s="236" t="s">
        <v>237</v>
      </c>
      <c r="H247" s="237">
        <v>1.71</v>
      </c>
      <c r="I247" s="238"/>
      <c r="J247" s="239">
        <f>ROUND(I247*H247,2)</f>
        <v>0</v>
      </c>
      <c r="K247" s="240"/>
      <c r="L247" s="41"/>
      <c r="M247" s="241" t="s">
        <v>1</v>
      </c>
      <c r="N247" s="242" t="s">
        <v>38</v>
      </c>
      <c r="O247" s="88"/>
      <c r="P247" s="243">
        <f>O247*H247</f>
        <v>0</v>
      </c>
      <c r="Q247" s="243">
        <v>0</v>
      </c>
      <c r="R247" s="243">
        <f>Q247*H247</f>
        <v>0</v>
      </c>
      <c r="S247" s="243">
        <v>0</v>
      </c>
      <c r="T247" s="24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5" t="s">
        <v>245</v>
      </c>
      <c r="AT247" s="245" t="s">
        <v>216</v>
      </c>
      <c r="AU247" s="245" t="s">
        <v>82</v>
      </c>
      <c r="AY247" s="14" t="s">
        <v>213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4" t="s">
        <v>80</v>
      </c>
      <c r="BK247" s="246">
        <f>ROUND(I247*H247,2)</f>
        <v>0</v>
      </c>
      <c r="BL247" s="14" t="s">
        <v>245</v>
      </c>
      <c r="BM247" s="245" t="s">
        <v>780</v>
      </c>
    </row>
    <row r="248" spans="1:47" s="2" customFormat="1" ht="12">
      <c r="A248" s="35"/>
      <c r="B248" s="36"/>
      <c r="C248" s="37"/>
      <c r="D248" s="247" t="s">
        <v>221</v>
      </c>
      <c r="E248" s="37"/>
      <c r="F248" s="248" t="s">
        <v>779</v>
      </c>
      <c r="G248" s="37"/>
      <c r="H248" s="37"/>
      <c r="I248" s="141"/>
      <c r="J248" s="37"/>
      <c r="K248" s="37"/>
      <c r="L248" s="41"/>
      <c r="M248" s="249"/>
      <c r="N248" s="250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221</v>
      </c>
      <c r="AU248" s="14" t="s">
        <v>82</v>
      </c>
    </row>
    <row r="249" spans="1:65" s="2" customFormat="1" ht="33" customHeight="1">
      <c r="A249" s="35"/>
      <c r="B249" s="36"/>
      <c r="C249" s="233" t="s">
        <v>367</v>
      </c>
      <c r="D249" s="233" t="s">
        <v>216</v>
      </c>
      <c r="E249" s="234" t="s">
        <v>781</v>
      </c>
      <c r="F249" s="235" t="s">
        <v>782</v>
      </c>
      <c r="G249" s="236" t="s">
        <v>237</v>
      </c>
      <c r="H249" s="237">
        <v>1.71</v>
      </c>
      <c r="I249" s="238"/>
      <c r="J249" s="239">
        <f>ROUND(I249*H249,2)</f>
        <v>0</v>
      </c>
      <c r="K249" s="240"/>
      <c r="L249" s="41"/>
      <c r="M249" s="241" t="s">
        <v>1</v>
      </c>
      <c r="N249" s="242" t="s">
        <v>38</v>
      </c>
      <c r="O249" s="88"/>
      <c r="P249" s="243">
        <f>O249*H249</f>
        <v>0</v>
      </c>
      <c r="Q249" s="243">
        <v>0</v>
      </c>
      <c r="R249" s="243">
        <f>Q249*H249</f>
        <v>0</v>
      </c>
      <c r="S249" s="243">
        <v>0</v>
      </c>
      <c r="T249" s="24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5" t="s">
        <v>245</v>
      </c>
      <c r="AT249" s="245" t="s">
        <v>216</v>
      </c>
      <c r="AU249" s="245" t="s">
        <v>82</v>
      </c>
      <c r="AY249" s="14" t="s">
        <v>213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14" t="s">
        <v>80</v>
      </c>
      <c r="BK249" s="246">
        <f>ROUND(I249*H249,2)</f>
        <v>0</v>
      </c>
      <c r="BL249" s="14" t="s">
        <v>245</v>
      </c>
      <c r="BM249" s="245" t="s">
        <v>783</v>
      </c>
    </row>
    <row r="250" spans="1:47" s="2" customFormat="1" ht="12">
      <c r="A250" s="35"/>
      <c r="B250" s="36"/>
      <c r="C250" s="37"/>
      <c r="D250" s="247" t="s">
        <v>221</v>
      </c>
      <c r="E250" s="37"/>
      <c r="F250" s="248" t="s">
        <v>782</v>
      </c>
      <c r="G250" s="37"/>
      <c r="H250" s="37"/>
      <c r="I250" s="141"/>
      <c r="J250" s="37"/>
      <c r="K250" s="37"/>
      <c r="L250" s="41"/>
      <c r="M250" s="249"/>
      <c r="N250" s="250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221</v>
      </c>
      <c r="AU250" s="14" t="s">
        <v>82</v>
      </c>
    </row>
    <row r="251" spans="1:65" s="2" customFormat="1" ht="33" customHeight="1">
      <c r="A251" s="35"/>
      <c r="B251" s="36"/>
      <c r="C251" s="233" t="s">
        <v>784</v>
      </c>
      <c r="D251" s="233" t="s">
        <v>216</v>
      </c>
      <c r="E251" s="234" t="s">
        <v>785</v>
      </c>
      <c r="F251" s="235" t="s">
        <v>786</v>
      </c>
      <c r="G251" s="236" t="s">
        <v>237</v>
      </c>
      <c r="H251" s="237">
        <v>1.71</v>
      </c>
      <c r="I251" s="238"/>
      <c r="J251" s="239">
        <f>ROUND(I251*H251,2)</f>
        <v>0</v>
      </c>
      <c r="K251" s="240"/>
      <c r="L251" s="41"/>
      <c r="M251" s="241" t="s">
        <v>1</v>
      </c>
      <c r="N251" s="242" t="s">
        <v>38</v>
      </c>
      <c r="O251" s="88"/>
      <c r="P251" s="243">
        <f>O251*H251</f>
        <v>0</v>
      </c>
      <c r="Q251" s="243">
        <v>0</v>
      </c>
      <c r="R251" s="243">
        <f>Q251*H251</f>
        <v>0</v>
      </c>
      <c r="S251" s="243">
        <v>0</v>
      </c>
      <c r="T251" s="24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5" t="s">
        <v>245</v>
      </c>
      <c r="AT251" s="245" t="s">
        <v>216</v>
      </c>
      <c r="AU251" s="245" t="s">
        <v>82</v>
      </c>
      <c r="AY251" s="14" t="s">
        <v>213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14" t="s">
        <v>80</v>
      </c>
      <c r="BK251" s="246">
        <f>ROUND(I251*H251,2)</f>
        <v>0</v>
      </c>
      <c r="BL251" s="14" t="s">
        <v>245</v>
      </c>
      <c r="BM251" s="245" t="s">
        <v>787</v>
      </c>
    </row>
    <row r="252" spans="1:47" s="2" customFormat="1" ht="12">
      <c r="A252" s="35"/>
      <c r="B252" s="36"/>
      <c r="C252" s="37"/>
      <c r="D252" s="247" t="s">
        <v>221</v>
      </c>
      <c r="E252" s="37"/>
      <c r="F252" s="248" t="s">
        <v>786</v>
      </c>
      <c r="G252" s="37"/>
      <c r="H252" s="37"/>
      <c r="I252" s="141"/>
      <c r="J252" s="37"/>
      <c r="K252" s="37"/>
      <c r="L252" s="41"/>
      <c r="M252" s="249"/>
      <c r="N252" s="250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221</v>
      </c>
      <c r="AU252" s="14" t="s">
        <v>82</v>
      </c>
    </row>
    <row r="253" spans="1:65" s="2" customFormat="1" ht="21.75" customHeight="1">
      <c r="A253" s="35"/>
      <c r="B253" s="36"/>
      <c r="C253" s="255" t="s">
        <v>371</v>
      </c>
      <c r="D253" s="255" t="s">
        <v>571</v>
      </c>
      <c r="E253" s="256" t="s">
        <v>788</v>
      </c>
      <c r="F253" s="257" t="s">
        <v>789</v>
      </c>
      <c r="G253" s="258" t="s">
        <v>237</v>
      </c>
      <c r="H253" s="259">
        <v>1.881</v>
      </c>
      <c r="I253" s="260"/>
      <c r="J253" s="261">
        <f>ROUND(I253*H253,2)</f>
        <v>0</v>
      </c>
      <c r="K253" s="262"/>
      <c r="L253" s="263"/>
      <c r="M253" s="264" t="s">
        <v>1</v>
      </c>
      <c r="N253" s="265" t="s">
        <v>38</v>
      </c>
      <c r="O253" s="88"/>
      <c r="P253" s="243">
        <f>O253*H253</f>
        <v>0</v>
      </c>
      <c r="Q253" s="243">
        <v>0</v>
      </c>
      <c r="R253" s="243">
        <f>Q253*H253</f>
        <v>0</v>
      </c>
      <c r="S253" s="243">
        <v>0</v>
      </c>
      <c r="T253" s="24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5" t="s">
        <v>275</v>
      </c>
      <c r="AT253" s="245" t="s">
        <v>571</v>
      </c>
      <c r="AU253" s="245" t="s">
        <v>82</v>
      </c>
      <c r="AY253" s="14" t="s">
        <v>213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14" t="s">
        <v>80</v>
      </c>
      <c r="BK253" s="246">
        <f>ROUND(I253*H253,2)</f>
        <v>0</v>
      </c>
      <c r="BL253" s="14" t="s">
        <v>245</v>
      </c>
      <c r="BM253" s="245" t="s">
        <v>790</v>
      </c>
    </row>
    <row r="254" spans="1:47" s="2" customFormat="1" ht="12">
      <c r="A254" s="35"/>
      <c r="B254" s="36"/>
      <c r="C254" s="37"/>
      <c r="D254" s="247" t="s">
        <v>221</v>
      </c>
      <c r="E254" s="37"/>
      <c r="F254" s="248" t="s">
        <v>789</v>
      </c>
      <c r="G254" s="37"/>
      <c r="H254" s="37"/>
      <c r="I254" s="141"/>
      <c r="J254" s="37"/>
      <c r="K254" s="37"/>
      <c r="L254" s="41"/>
      <c r="M254" s="249"/>
      <c r="N254" s="250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221</v>
      </c>
      <c r="AU254" s="14" t="s">
        <v>82</v>
      </c>
    </row>
    <row r="255" spans="1:65" s="2" customFormat="1" ht="33" customHeight="1">
      <c r="A255" s="35"/>
      <c r="B255" s="36"/>
      <c r="C255" s="233" t="s">
        <v>791</v>
      </c>
      <c r="D255" s="233" t="s">
        <v>216</v>
      </c>
      <c r="E255" s="234" t="s">
        <v>792</v>
      </c>
      <c r="F255" s="235" t="s">
        <v>793</v>
      </c>
      <c r="G255" s="236" t="s">
        <v>237</v>
      </c>
      <c r="H255" s="237">
        <v>1.71</v>
      </c>
      <c r="I255" s="238"/>
      <c r="J255" s="239">
        <f>ROUND(I255*H255,2)</f>
        <v>0</v>
      </c>
      <c r="K255" s="240"/>
      <c r="L255" s="41"/>
      <c r="M255" s="241" t="s">
        <v>1</v>
      </c>
      <c r="N255" s="242" t="s">
        <v>38</v>
      </c>
      <c r="O255" s="88"/>
      <c r="P255" s="243">
        <f>O255*H255</f>
        <v>0</v>
      </c>
      <c r="Q255" s="243">
        <v>0</v>
      </c>
      <c r="R255" s="243">
        <f>Q255*H255</f>
        <v>0</v>
      </c>
      <c r="S255" s="243">
        <v>0</v>
      </c>
      <c r="T255" s="24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5" t="s">
        <v>245</v>
      </c>
      <c r="AT255" s="245" t="s">
        <v>216</v>
      </c>
      <c r="AU255" s="245" t="s">
        <v>82</v>
      </c>
      <c r="AY255" s="14" t="s">
        <v>213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14" t="s">
        <v>80</v>
      </c>
      <c r="BK255" s="246">
        <f>ROUND(I255*H255,2)</f>
        <v>0</v>
      </c>
      <c r="BL255" s="14" t="s">
        <v>245</v>
      </c>
      <c r="BM255" s="245" t="s">
        <v>794</v>
      </c>
    </row>
    <row r="256" spans="1:47" s="2" customFormat="1" ht="12">
      <c r="A256" s="35"/>
      <c r="B256" s="36"/>
      <c r="C256" s="37"/>
      <c r="D256" s="247" t="s">
        <v>221</v>
      </c>
      <c r="E256" s="37"/>
      <c r="F256" s="248" t="s">
        <v>793</v>
      </c>
      <c r="G256" s="37"/>
      <c r="H256" s="37"/>
      <c r="I256" s="141"/>
      <c r="J256" s="37"/>
      <c r="K256" s="37"/>
      <c r="L256" s="41"/>
      <c r="M256" s="249"/>
      <c r="N256" s="250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221</v>
      </c>
      <c r="AU256" s="14" t="s">
        <v>82</v>
      </c>
    </row>
    <row r="257" spans="1:65" s="2" customFormat="1" ht="21.75" customHeight="1">
      <c r="A257" s="35"/>
      <c r="B257" s="36"/>
      <c r="C257" s="255" t="s">
        <v>372</v>
      </c>
      <c r="D257" s="255" t="s">
        <v>571</v>
      </c>
      <c r="E257" s="256" t="s">
        <v>795</v>
      </c>
      <c r="F257" s="257" t="s">
        <v>796</v>
      </c>
      <c r="G257" s="258" t="s">
        <v>237</v>
      </c>
      <c r="H257" s="259">
        <v>1.744</v>
      </c>
      <c r="I257" s="260"/>
      <c r="J257" s="261">
        <f>ROUND(I257*H257,2)</f>
        <v>0</v>
      </c>
      <c r="K257" s="262"/>
      <c r="L257" s="263"/>
      <c r="M257" s="264" t="s">
        <v>1</v>
      </c>
      <c r="N257" s="265" t="s">
        <v>38</v>
      </c>
      <c r="O257" s="88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5" t="s">
        <v>275</v>
      </c>
      <c r="AT257" s="245" t="s">
        <v>571</v>
      </c>
      <c r="AU257" s="245" t="s">
        <v>82</v>
      </c>
      <c r="AY257" s="14" t="s">
        <v>213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4" t="s">
        <v>80</v>
      </c>
      <c r="BK257" s="246">
        <f>ROUND(I257*H257,2)</f>
        <v>0</v>
      </c>
      <c r="BL257" s="14" t="s">
        <v>245</v>
      </c>
      <c r="BM257" s="245" t="s">
        <v>797</v>
      </c>
    </row>
    <row r="258" spans="1:47" s="2" customFormat="1" ht="12">
      <c r="A258" s="35"/>
      <c r="B258" s="36"/>
      <c r="C258" s="37"/>
      <c r="D258" s="247" t="s">
        <v>221</v>
      </c>
      <c r="E258" s="37"/>
      <c r="F258" s="248" t="s">
        <v>798</v>
      </c>
      <c r="G258" s="37"/>
      <c r="H258" s="37"/>
      <c r="I258" s="141"/>
      <c r="J258" s="37"/>
      <c r="K258" s="37"/>
      <c r="L258" s="41"/>
      <c r="M258" s="249"/>
      <c r="N258" s="250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221</v>
      </c>
      <c r="AU258" s="14" t="s">
        <v>82</v>
      </c>
    </row>
    <row r="259" spans="1:65" s="2" customFormat="1" ht="21.75" customHeight="1">
      <c r="A259" s="35"/>
      <c r="B259" s="36"/>
      <c r="C259" s="233" t="s">
        <v>799</v>
      </c>
      <c r="D259" s="233" t="s">
        <v>216</v>
      </c>
      <c r="E259" s="234" t="s">
        <v>800</v>
      </c>
      <c r="F259" s="235" t="s">
        <v>801</v>
      </c>
      <c r="G259" s="236" t="s">
        <v>237</v>
      </c>
      <c r="H259" s="237">
        <v>1.71</v>
      </c>
      <c r="I259" s="238"/>
      <c r="J259" s="239">
        <f>ROUND(I259*H259,2)</f>
        <v>0</v>
      </c>
      <c r="K259" s="240"/>
      <c r="L259" s="41"/>
      <c r="M259" s="241" t="s">
        <v>1</v>
      </c>
      <c r="N259" s="242" t="s">
        <v>38</v>
      </c>
      <c r="O259" s="88"/>
      <c r="P259" s="243">
        <f>O259*H259</f>
        <v>0</v>
      </c>
      <c r="Q259" s="243">
        <v>0</v>
      </c>
      <c r="R259" s="243">
        <f>Q259*H259</f>
        <v>0</v>
      </c>
      <c r="S259" s="243">
        <v>0</v>
      </c>
      <c r="T259" s="24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5" t="s">
        <v>245</v>
      </c>
      <c r="AT259" s="245" t="s">
        <v>216</v>
      </c>
      <c r="AU259" s="245" t="s">
        <v>82</v>
      </c>
      <c r="AY259" s="14" t="s">
        <v>213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14" t="s">
        <v>80</v>
      </c>
      <c r="BK259" s="246">
        <f>ROUND(I259*H259,2)</f>
        <v>0</v>
      </c>
      <c r="BL259" s="14" t="s">
        <v>245</v>
      </c>
      <c r="BM259" s="245" t="s">
        <v>802</v>
      </c>
    </row>
    <row r="260" spans="1:47" s="2" customFormat="1" ht="12">
      <c r="A260" s="35"/>
      <c r="B260" s="36"/>
      <c r="C260" s="37"/>
      <c r="D260" s="247" t="s">
        <v>221</v>
      </c>
      <c r="E260" s="37"/>
      <c r="F260" s="248" t="s">
        <v>801</v>
      </c>
      <c r="G260" s="37"/>
      <c r="H260" s="37"/>
      <c r="I260" s="141"/>
      <c r="J260" s="37"/>
      <c r="K260" s="37"/>
      <c r="L260" s="41"/>
      <c r="M260" s="249"/>
      <c r="N260" s="250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221</v>
      </c>
      <c r="AU260" s="14" t="s">
        <v>82</v>
      </c>
    </row>
    <row r="261" spans="1:65" s="2" customFormat="1" ht="21.75" customHeight="1">
      <c r="A261" s="35"/>
      <c r="B261" s="36"/>
      <c r="C261" s="233" t="s">
        <v>374</v>
      </c>
      <c r="D261" s="233" t="s">
        <v>216</v>
      </c>
      <c r="E261" s="234" t="s">
        <v>803</v>
      </c>
      <c r="F261" s="235" t="s">
        <v>804</v>
      </c>
      <c r="G261" s="236" t="s">
        <v>237</v>
      </c>
      <c r="H261" s="237">
        <v>1.71</v>
      </c>
      <c r="I261" s="238"/>
      <c r="J261" s="239">
        <f>ROUND(I261*H261,2)</f>
        <v>0</v>
      </c>
      <c r="K261" s="240"/>
      <c r="L261" s="41"/>
      <c r="M261" s="241" t="s">
        <v>1</v>
      </c>
      <c r="N261" s="242" t="s">
        <v>38</v>
      </c>
      <c r="O261" s="88"/>
      <c r="P261" s="243">
        <f>O261*H261</f>
        <v>0</v>
      </c>
      <c r="Q261" s="243">
        <v>0</v>
      </c>
      <c r="R261" s="243">
        <f>Q261*H261</f>
        <v>0</v>
      </c>
      <c r="S261" s="243">
        <v>0</v>
      </c>
      <c r="T261" s="24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5" t="s">
        <v>245</v>
      </c>
      <c r="AT261" s="245" t="s">
        <v>216</v>
      </c>
      <c r="AU261" s="245" t="s">
        <v>82</v>
      </c>
      <c r="AY261" s="14" t="s">
        <v>213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4" t="s">
        <v>80</v>
      </c>
      <c r="BK261" s="246">
        <f>ROUND(I261*H261,2)</f>
        <v>0</v>
      </c>
      <c r="BL261" s="14" t="s">
        <v>245</v>
      </c>
      <c r="BM261" s="245" t="s">
        <v>805</v>
      </c>
    </row>
    <row r="262" spans="1:47" s="2" customFormat="1" ht="12">
      <c r="A262" s="35"/>
      <c r="B262" s="36"/>
      <c r="C262" s="37"/>
      <c r="D262" s="247" t="s">
        <v>221</v>
      </c>
      <c r="E262" s="37"/>
      <c r="F262" s="248" t="s">
        <v>804</v>
      </c>
      <c r="G262" s="37"/>
      <c r="H262" s="37"/>
      <c r="I262" s="141"/>
      <c r="J262" s="37"/>
      <c r="K262" s="37"/>
      <c r="L262" s="41"/>
      <c r="M262" s="249"/>
      <c r="N262" s="25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221</v>
      </c>
      <c r="AU262" s="14" t="s">
        <v>82</v>
      </c>
    </row>
    <row r="263" spans="1:65" s="2" customFormat="1" ht="55.5" customHeight="1">
      <c r="A263" s="35"/>
      <c r="B263" s="36"/>
      <c r="C263" s="233" t="s">
        <v>806</v>
      </c>
      <c r="D263" s="233" t="s">
        <v>216</v>
      </c>
      <c r="E263" s="234" t="s">
        <v>807</v>
      </c>
      <c r="F263" s="235" t="s">
        <v>808</v>
      </c>
      <c r="G263" s="236" t="s">
        <v>254</v>
      </c>
      <c r="H263" s="237">
        <v>0.046</v>
      </c>
      <c r="I263" s="238"/>
      <c r="J263" s="239">
        <f>ROUND(I263*H263,2)</f>
        <v>0</v>
      </c>
      <c r="K263" s="240"/>
      <c r="L263" s="41"/>
      <c r="M263" s="241" t="s">
        <v>1</v>
      </c>
      <c r="N263" s="242" t="s">
        <v>38</v>
      </c>
      <c r="O263" s="88"/>
      <c r="P263" s="243">
        <f>O263*H263</f>
        <v>0</v>
      </c>
      <c r="Q263" s="243">
        <v>0</v>
      </c>
      <c r="R263" s="243">
        <f>Q263*H263</f>
        <v>0</v>
      </c>
      <c r="S263" s="243">
        <v>0</v>
      </c>
      <c r="T263" s="24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5" t="s">
        <v>245</v>
      </c>
      <c r="AT263" s="245" t="s">
        <v>216</v>
      </c>
      <c r="AU263" s="245" t="s">
        <v>82</v>
      </c>
      <c r="AY263" s="14" t="s">
        <v>213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14" t="s">
        <v>80</v>
      </c>
      <c r="BK263" s="246">
        <f>ROUND(I263*H263,2)</f>
        <v>0</v>
      </c>
      <c r="BL263" s="14" t="s">
        <v>245</v>
      </c>
      <c r="BM263" s="245" t="s">
        <v>809</v>
      </c>
    </row>
    <row r="264" spans="1:47" s="2" customFormat="1" ht="12">
      <c r="A264" s="35"/>
      <c r="B264" s="36"/>
      <c r="C264" s="37"/>
      <c r="D264" s="247" t="s">
        <v>221</v>
      </c>
      <c r="E264" s="37"/>
      <c r="F264" s="248" t="s">
        <v>808</v>
      </c>
      <c r="G264" s="37"/>
      <c r="H264" s="37"/>
      <c r="I264" s="141"/>
      <c r="J264" s="37"/>
      <c r="K264" s="37"/>
      <c r="L264" s="41"/>
      <c r="M264" s="249"/>
      <c r="N264" s="250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221</v>
      </c>
      <c r="AU264" s="14" t="s">
        <v>82</v>
      </c>
    </row>
    <row r="265" spans="1:65" s="2" customFormat="1" ht="55.5" customHeight="1">
      <c r="A265" s="35"/>
      <c r="B265" s="36"/>
      <c r="C265" s="233" t="s">
        <v>375</v>
      </c>
      <c r="D265" s="233" t="s">
        <v>216</v>
      </c>
      <c r="E265" s="234" t="s">
        <v>810</v>
      </c>
      <c r="F265" s="235" t="s">
        <v>811</v>
      </c>
      <c r="G265" s="236" t="s">
        <v>254</v>
      </c>
      <c r="H265" s="237">
        <v>0.046</v>
      </c>
      <c r="I265" s="238"/>
      <c r="J265" s="239">
        <f>ROUND(I265*H265,2)</f>
        <v>0</v>
      </c>
      <c r="K265" s="240"/>
      <c r="L265" s="41"/>
      <c r="M265" s="241" t="s">
        <v>1</v>
      </c>
      <c r="N265" s="242" t="s">
        <v>38</v>
      </c>
      <c r="O265" s="88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5" t="s">
        <v>245</v>
      </c>
      <c r="AT265" s="245" t="s">
        <v>216</v>
      </c>
      <c r="AU265" s="245" t="s">
        <v>82</v>
      </c>
      <c r="AY265" s="14" t="s">
        <v>213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14" t="s">
        <v>80</v>
      </c>
      <c r="BK265" s="246">
        <f>ROUND(I265*H265,2)</f>
        <v>0</v>
      </c>
      <c r="BL265" s="14" t="s">
        <v>245</v>
      </c>
      <c r="BM265" s="245" t="s">
        <v>812</v>
      </c>
    </row>
    <row r="266" spans="1:47" s="2" customFormat="1" ht="12">
      <c r="A266" s="35"/>
      <c r="B266" s="36"/>
      <c r="C266" s="37"/>
      <c r="D266" s="247" t="s">
        <v>221</v>
      </c>
      <c r="E266" s="37"/>
      <c r="F266" s="248" t="s">
        <v>811</v>
      </c>
      <c r="G266" s="37"/>
      <c r="H266" s="37"/>
      <c r="I266" s="141"/>
      <c r="J266" s="37"/>
      <c r="K266" s="37"/>
      <c r="L266" s="41"/>
      <c r="M266" s="249"/>
      <c r="N266" s="250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221</v>
      </c>
      <c r="AU266" s="14" t="s">
        <v>82</v>
      </c>
    </row>
    <row r="267" spans="1:63" s="12" customFormat="1" ht="22.8" customHeight="1">
      <c r="A267" s="12"/>
      <c r="B267" s="217"/>
      <c r="C267" s="218"/>
      <c r="D267" s="219" t="s">
        <v>72</v>
      </c>
      <c r="E267" s="231" t="s">
        <v>291</v>
      </c>
      <c r="F267" s="231" t="s">
        <v>292</v>
      </c>
      <c r="G267" s="218"/>
      <c r="H267" s="218"/>
      <c r="I267" s="221"/>
      <c r="J267" s="232">
        <f>BK267</f>
        <v>0</v>
      </c>
      <c r="K267" s="218"/>
      <c r="L267" s="223"/>
      <c r="M267" s="224"/>
      <c r="N267" s="225"/>
      <c r="O267" s="225"/>
      <c r="P267" s="226">
        <f>SUM(P268:P283)</f>
        <v>0</v>
      </c>
      <c r="Q267" s="225"/>
      <c r="R267" s="226">
        <f>SUM(R268:R283)</f>
        <v>0</v>
      </c>
      <c r="S267" s="225"/>
      <c r="T267" s="227">
        <f>SUM(T268:T283)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28" t="s">
        <v>82</v>
      </c>
      <c r="AT267" s="229" t="s">
        <v>72</v>
      </c>
      <c r="AU267" s="229" t="s">
        <v>80</v>
      </c>
      <c r="AY267" s="228" t="s">
        <v>213</v>
      </c>
      <c r="BK267" s="230">
        <f>SUM(BK268:BK283)</f>
        <v>0</v>
      </c>
    </row>
    <row r="268" spans="1:65" s="2" customFormat="1" ht="21.75" customHeight="1">
      <c r="A268" s="35"/>
      <c r="B268" s="36"/>
      <c r="C268" s="233" t="s">
        <v>646</v>
      </c>
      <c r="D268" s="233" t="s">
        <v>216</v>
      </c>
      <c r="E268" s="234" t="s">
        <v>813</v>
      </c>
      <c r="F268" s="235" t="s">
        <v>814</v>
      </c>
      <c r="G268" s="236" t="s">
        <v>237</v>
      </c>
      <c r="H268" s="237">
        <v>2.07</v>
      </c>
      <c r="I268" s="238"/>
      <c r="J268" s="239">
        <f>ROUND(I268*H268,2)</f>
        <v>0</v>
      </c>
      <c r="K268" s="240"/>
      <c r="L268" s="41"/>
      <c r="M268" s="241" t="s">
        <v>1</v>
      </c>
      <c r="N268" s="242" t="s">
        <v>38</v>
      </c>
      <c r="O268" s="88"/>
      <c r="P268" s="243">
        <f>O268*H268</f>
        <v>0</v>
      </c>
      <c r="Q268" s="243">
        <v>0</v>
      </c>
      <c r="R268" s="243">
        <f>Q268*H268</f>
        <v>0</v>
      </c>
      <c r="S268" s="243">
        <v>0</v>
      </c>
      <c r="T268" s="24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5" t="s">
        <v>245</v>
      </c>
      <c r="AT268" s="245" t="s">
        <v>216</v>
      </c>
      <c r="AU268" s="245" t="s">
        <v>82</v>
      </c>
      <c r="AY268" s="14" t="s">
        <v>213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14" t="s">
        <v>80</v>
      </c>
      <c r="BK268" s="246">
        <f>ROUND(I268*H268,2)</f>
        <v>0</v>
      </c>
      <c r="BL268" s="14" t="s">
        <v>245</v>
      </c>
      <c r="BM268" s="245" t="s">
        <v>815</v>
      </c>
    </row>
    <row r="269" spans="1:47" s="2" customFormat="1" ht="12">
      <c r="A269" s="35"/>
      <c r="B269" s="36"/>
      <c r="C269" s="37"/>
      <c r="D269" s="247" t="s">
        <v>221</v>
      </c>
      <c r="E269" s="37"/>
      <c r="F269" s="248" t="s">
        <v>814</v>
      </c>
      <c r="G269" s="37"/>
      <c r="H269" s="37"/>
      <c r="I269" s="141"/>
      <c r="J269" s="37"/>
      <c r="K269" s="37"/>
      <c r="L269" s="41"/>
      <c r="M269" s="249"/>
      <c r="N269" s="250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221</v>
      </c>
      <c r="AU269" s="14" t="s">
        <v>82</v>
      </c>
    </row>
    <row r="270" spans="1:65" s="2" customFormat="1" ht="16.5" customHeight="1">
      <c r="A270" s="35"/>
      <c r="B270" s="36"/>
      <c r="C270" s="255" t="s">
        <v>377</v>
      </c>
      <c r="D270" s="255" t="s">
        <v>571</v>
      </c>
      <c r="E270" s="256" t="s">
        <v>816</v>
      </c>
      <c r="F270" s="257" t="s">
        <v>817</v>
      </c>
      <c r="G270" s="258" t="s">
        <v>237</v>
      </c>
      <c r="H270" s="259">
        <v>2.277</v>
      </c>
      <c r="I270" s="260"/>
      <c r="J270" s="261">
        <f>ROUND(I270*H270,2)</f>
        <v>0</v>
      </c>
      <c r="K270" s="262"/>
      <c r="L270" s="263"/>
      <c r="M270" s="264" t="s">
        <v>1</v>
      </c>
      <c r="N270" s="265" t="s">
        <v>38</v>
      </c>
      <c r="O270" s="88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5" t="s">
        <v>275</v>
      </c>
      <c r="AT270" s="245" t="s">
        <v>571</v>
      </c>
      <c r="AU270" s="245" t="s">
        <v>82</v>
      </c>
      <c r="AY270" s="14" t="s">
        <v>213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4" t="s">
        <v>80</v>
      </c>
      <c r="BK270" s="246">
        <f>ROUND(I270*H270,2)</f>
        <v>0</v>
      </c>
      <c r="BL270" s="14" t="s">
        <v>245</v>
      </c>
      <c r="BM270" s="245" t="s">
        <v>818</v>
      </c>
    </row>
    <row r="271" spans="1:47" s="2" customFormat="1" ht="12">
      <c r="A271" s="35"/>
      <c r="B271" s="36"/>
      <c r="C271" s="37"/>
      <c r="D271" s="247" t="s">
        <v>221</v>
      </c>
      <c r="E271" s="37"/>
      <c r="F271" s="248" t="s">
        <v>817</v>
      </c>
      <c r="G271" s="37"/>
      <c r="H271" s="37"/>
      <c r="I271" s="141"/>
      <c r="J271" s="37"/>
      <c r="K271" s="37"/>
      <c r="L271" s="41"/>
      <c r="M271" s="249"/>
      <c r="N271" s="250"/>
      <c r="O271" s="88"/>
      <c r="P271" s="88"/>
      <c r="Q271" s="88"/>
      <c r="R271" s="88"/>
      <c r="S271" s="88"/>
      <c r="T271" s="89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4" t="s">
        <v>221</v>
      </c>
      <c r="AU271" s="14" t="s">
        <v>82</v>
      </c>
    </row>
    <row r="272" spans="1:65" s="2" customFormat="1" ht="21.75" customHeight="1">
      <c r="A272" s="35"/>
      <c r="B272" s="36"/>
      <c r="C272" s="233" t="s">
        <v>640</v>
      </c>
      <c r="D272" s="233" t="s">
        <v>216</v>
      </c>
      <c r="E272" s="234" t="s">
        <v>819</v>
      </c>
      <c r="F272" s="235" t="s">
        <v>820</v>
      </c>
      <c r="G272" s="236" t="s">
        <v>237</v>
      </c>
      <c r="H272" s="237">
        <v>7.32</v>
      </c>
      <c r="I272" s="238"/>
      <c r="J272" s="239">
        <f>ROUND(I272*H272,2)</f>
        <v>0</v>
      </c>
      <c r="K272" s="240"/>
      <c r="L272" s="41"/>
      <c r="M272" s="241" t="s">
        <v>1</v>
      </c>
      <c r="N272" s="242" t="s">
        <v>38</v>
      </c>
      <c r="O272" s="8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5" t="s">
        <v>245</v>
      </c>
      <c r="AT272" s="245" t="s">
        <v>216</v>
      </c>
      <c r="AU272" s="245" t="s">
        <v>82</v>
      </c>
      <c r="AY272" s="14" t="s">
        <v>213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4" t="s">
        <v>80</v>
      </c>
      <c r="BK272" s="246">
        <f>ROUND(I272*H272,2)</f>
        <v>0</v>
      </c>
      <c r="BL272" s="14" t="s">
        <v>245</v>
      </c>
      <c r="BM272" s="245" t="s">
        <v>821</v>
      </c>
    </row>
    <row r="273" spans="1:47" s="2" customFormat="1" ht="12">
      <c r="A273" s="35"/>
      <c r="B273" s="36"/>
      <c r="C273" s="37"/>
      <c r="D273" s="247" t="s">
        <v>221</v>
      </c>
      <c r="E273" s="37"/>
      <c r="F273" s="248" t="s">
        <v>820</v>
      </c>
      <c r="G273" s="37"/>
      <c r="H273" s="37"/>
      <c r="I273" s="141"/>
      <c r="J273" s="37"/>
      <c r="K273" s="37"/>
      <c r="L273" s="41"/>
      <c r="M273" s="249"/>
      <c r="N273" s="250"/>
      <c r="O273" s="88"/>
      <c r="P273" s="88"/>
      <c r="Q273" s="88"/>
      <c r="R273" s="88"/>
      <c r="S273" s="88"/>
      <c r="T273" s="89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4" t="s">
        <v>221</v>
      </c>
      <c r="AU273" s="14" t="s">
        <v>82</v>
      </c>
    </row>
    <row r="274" spans="1:65" s="2" customFormat="1" ht="21.75" customHeight="1">
      <c r="A274" s="35"/>
      <c r="B274" s="36"/>
      <c r="C274" s="255" t="s">
        <v>380</v>
      </c>
      <c r="D274" s="255" t="s">
        <v>571</v>
      </c>
      <c r="E274" s="256" t="s">
        <v>822</v>
      </c>
      <c r="F274" s="257" t="s">
        <v>823</v>
      </c>
      <c r="G274" s="258" t="s">
        <v>237</v>
      </c>
      <c r="H274" s="259">
        <v>8.052</v>
      </c>
      <c r="I274" s="260"/>
      <c r="J274" s="261">
        <f>ROUND(I274*H274,2)</f>
        <v>0</v>
      </c>
      <c r="K274" s="262"/>
      <c r="L274" s="263"/>
      <c r="M274" s="264" t="s">
        <v>1</v>
      </c>
      <c r="N274" s="265" t="s">
        <v>38</v>
      </c>
      <c r="O274" s="88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5" t="s">
        <v>275</v>
      </c>
      <c r="AT274" s="245" t="s">
        <v>571</v>
      </c>
      <c r="AU274" s="245" t="s">
        <v>82</v>
      </c>
      <c r="AY274" s="14" t="s">
        <v>213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4" t="s">
        <v>80</v>
      </c>
      <c r="BK274" s="246">
        <f>ROUND(I274*H274,2)</f>
        <v>0</v>
      </c>
      <c r="BL274" s="14" t="s">
        <v>245</v>
      </c>
      <c r="BM274" s="245" t="s">
        <v>824</v>
      </c>
    </row>
    <row r="275" spans="1:47" s="2" customFormat="1" ht="12">
      <c r="A275" s="35"/>
      <c r="B275" s="36"/>
      <c r="C275" s="37"/>
      <c r="D275" s="247" t="s">
        <v>221</v>
      </c>
      <c r="E275" s="37"/>
      <c r="F275" s="248" t="s">
        <v>823</v>
      </c>
      <c r="G275" s="37"/>
      <c r="H275" s="37"/>
      <c r="I275" s="141"/>
      <c r="J275" s="37"/>
      <c r="K275" s="37"/>
      <c r="L275" s="41"/>
      <c r="M275" s="249"/>
      <c r="N275" s="250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221</v>
      </c>
      <c r="AU275" s="14" t="s">
        <v>82</v>
      </c>
    </row>
    <row r="276" spans="1:65" s="2" customFormat="1" ht="33" customHeight="1">
      <c r="A276" s="35"/>
      <c r="B276" s="36"/>
      <c r="C276" s="233" t="s">
        <v>825</v>
      </c>
      <c r="D276" s="233" t="s">
        <v>216</v>
      </c>
      <c r="E276" s="234" t="s">
        <v>826</v>
      </c>
      <c r="F276" s="235" t="s">
        <v>827</v>
      </c>
      <c r="G276" s="236" t="s">
        <v>283</v>
      </c>
      <c r="H276" s="237">
        <v>18.05</v>
      </c>
      <c r="I276" s="238"/>
      <c r="J276" s="239">
        <f>ROUND(I276*H276,2)</f>
        <v>0</v>
      </c>
      <c r="K276" s="240"/>
      <c r="L276" s="41"/>
      <c r="M276" s="241" t="s">
        <v>1</v>
      </c>
      <c r="N276" s="242" t="s">
        <v>38</v>
      </c>
      <c r="O276" s="88"/>
      <c r="P276" s="243">
        <f>O276*H276</f>
        <v>0</v>
      </c>
      <c r="Q276" s="243">
        <v>0</v>
      </c>
      <c r="R276" s="243">
        <f>Q276*H276</f>
        <v>0</v>
      </c>
      <c r="S276" s="243">
        <v>0</v>
      </c>
      <c r="T276" s="24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5" t="s">
        <v>245</v>
      </c>
      <c r="AT276" s="245" t="s">
        <v>216</v>
      </c>
      <c r="AU276" s="245" t="s">
        <v>82</v>
      </c>
      <c r="AY276" s="14" t="s">
        <v>213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4" t="s">
        <v>80</v>
      </c>
      <c r="BK276" s="246">
        <f>ROUND(I276*H276,2)</f>
        <v>0</v>
      </c>
      <c r="BL276" s="14" t="s">
        <v>245</v>
      </c>
      <c r="BM276" s="245" t="s">
        <v>828</v>
      </c>
    </row>
    <row r="277" spans="1:47" s="2" customFormat="1" ht="12">
      <c r="A277" s="35"/>
      <c r="B277" s="36"/>
      <c r="C277" s="37"/>
      <c r="D277" s="247" t="s">
        <v>221</v>
      </c>
      <c r="E277" s="37"/>
      <c r="F277" s="248" t="s">
        <v>827</v>
      </c>
      <c r="G277" s="37"/>
      <c r="H277" s="37"/>
      <c r="I277" s="141"/>
      <c r="J277" s="37"/>
      <c r="K277" s="37"/>
      <c r="L277" s="41"/>
      <c r="M277" s="249"/>
      <c r="N277" s="250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221</v>
      </c>
      <c r="AU277" s="14" t="s">
        <v>82</v>
      </c>
    </row>
    <row r="278" spans="1:65" s="2" customFormat="1" ht="16.5" customHeight="1">
      <c r="A278" s="35"/>
      <c r="B278" s="36"/>
      <c r="C278" s="255" t="s">
        <v>382</v>
      </c>
      <c r="D278" s="255" t="s">
        <v>571</v>
      </c>
      <c r="E278" s="256" t="s">
        <v>829</v>
      </c>
      <c r="F278" s="257" t="s">
        <v>830</v>
      </c>
      <c r="G278" s="258" t="s">
        <v>283</v>
      </c>
      <c r="H278" s="259">
        <v>18.953</v>
      </c>
      <c r="I278" s="260"/>
      <c r="J278" s="261">
        <f>ROUND(I278*H278,2)</f>
        <v>0</v>
      </c>
      <c r="K278" s="262"/>
      <c r="L278" s="263"/>
      <c r="M278" s="264" t="s">
        <v>1</v>
      </c>
      <c r="N278" s="265" t="s">
        <v>38</v>
      </c>
      <c r="O278" s="88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5" t="s">
        <v>275</v>
      </c>
      <c r="AT278" s="245" t="s">
        <v>571</v>
      </c>
      <c r="AU278" s="245" t="s">
        <v>82</v>
      </c>
      <c r="AY278" s="14" t="s">
        <v>213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14" t="s">
        <v>80</v>
      </c>
      <c r="BK278" s="246">
        <f>ROUND(I278*H278,2)</f>
        <v>0</v>
      </c>
      <c r="BL278" s="14" t="s">
        <v>245</v>
      </c>
      <c r="BM278" s="245" t="s">
        <v>831</v>
      </c>
    </row>
    <row r="279" spans="1:47" s="2" customFormat="1" ht="12">
      <c r="A279" s="35"/>
      <c r="B279" s="36"/>
      <c r="C279" s="37"/>
      <c r="D279" s="247" t="s">
        <v>221</v>
      </c>
      <c r="E279" s="37"/>
      <c r="F279" s="248" t="s">
        <v>830</v>
      </c>
      <c r="G279" s="37"/>
      <c r="H279" s="37"/>
      <c r="I279" s="141"/>
      <c r="J279" s="37"/>
      <c r="K279" s="37"/>
      <c r="L279" s="41"/>
      <c r="M279" s="249"/>
      <c r="N279" s="250"/>
      <c r="O279" s="88"/>
      <c r="P279" s="88"/>
      <c r="Q279" s="88"/>
      <c r="R279" s="88"/>
      <c r="S279" s="88"/>
      <c r="T279" s="89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4" t="s">
        <v>221</v>
      </c>
      <c r="AU279" s="14" t="s">
        <v>82</v>
      </c>
    </row>
    <row r="280" spans="1:65" s="2" customFormat="1" ht="33" customHeight="1">
      <c r="A280" s="35"/>
      <c r="B280" s="36"/>
      <c r="C280" s="233" t="s">
        <v>832</v>
      </c>
      <c r="D280" s="233" t="s">
        <v>216</v>
      </c>
      <c r="E280" s="234" t="s">
        <v>833</v>
      </c>
      <c r="F280" s="235" t="s">
        <v>834</v>
      </c>
      <c r="G280" s="236" t="s">
        <v>254</v>
      </c>
      <c r="H280" s="237">
        <v>0.143</v>
      </c>
      <c r="I280" s="238"/>
      <c r="J280" s="239">
        <f>ROUND(I280*H280,2)</f>
        <v>0</v>
      </c>
      <c r="K280" s="240"/>
      <c r="L280" s="41"/>
      <c r="M280" s="241" t="s">
        <v>1</v>
      </c>
      <c r="N280" s="242" t="s">
        <v>38</v>
      </c>
      <c r="O280" s="88"/>
      <c r="P280" s="243">
        <f>O280*H280</f>
        <v>0</v>
      </c>
      <c r="Q280" s="243">
        <v>0</v>
      </c>
      <c r="R280" s="243">
        <f>Q280*H280</f>
        <v>0</v>
      </c>
      <c r="S280" s="243">
        <v>0</v>
      </c>
      <c r="T280" s="24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5" t="s">
        <v>245</v>
      </c>
      <c r="AT280" s="245" t="s">
        <v>216</v>
      </c>
      <c r="AU280" s="245" t="s">
        <v>82</v>
      </c>
      <c r="AY280" s="14" t="s">
        <v>213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4" t="s">
        <v>80</v>
      </c>
      <c r="BK280" s="246">
        <f>ROUND(I280*H280,2)</f>
        <v>0</v>
      </c>
      <c r="BL280" s="14" t="s">
        <v>245</v>
      </c>
      <c r="BM280" s="245" t="s">
        <v>835</v>
      </c>
    </row>
    <row r="281" spans="1:47" s="2" customFormat="1" ht="12">
      <c r="A281" s="35"/>
      <c r="B281" s="36"/>
      <c r="C281" s="37"/>
      <c r="D281" s="247" t="s">
        <v>221</v>
      </c>
      <c r="E281" s="37"/>
      <c r="F281" s="248" t="s">
        <v>834</v>
      </c>
      <c r="G281" s="37"/>
      <c r="H281" s="37"/>
      <c r="I281" s="141"/>
      <c r="J281" s="37"/>
      <c r="K281" s="37"/>
      <c r="L281" s="41"/>
      <c r="M281" s="249"/>
      <c r="N281" s="250"/>
      <c r="O281" s="88"/>
      <c r="P281" s="88"/>
      <c r="Q281" s="88"/>
      <c r="R281" s="88"/>
      <c r="S281" s="88"/>
      <c r="T281" s="89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4" t="s">
        <v>221</v>
      </c>
      <c r="AU281" s="14" t="s">
        <v>82</v>
      </c>
    </row>
    <row r="282" spans="1:65" s="2" customFormat="1" ht="44.25" customHeight="1">
      <c r="A282" s="35"/>
      <c r="B282" s="36"/>
      <c r="C282" s="233" t="s">
        <v>383</v>
      </c>
      <c r="D282" s="233" t="s">
        <v>216</v>
      </c>
      <c r="E282" s="234" t="s">
        <v>836</v>
      </c>
      <c r="F282" s="235" t="s">
        <v>837</v>
      </c>
      <c r="G282" s="236" t="s">
        <v>254</v>
      </c>
      <c r="H282" s="237">
        <v>0.143</v>
      </c>
      <c r="I282" s="238"/>
      <c r="J282" s="239">
        <f>ROUND(I282*H282,2)</f>
        <v>0</v>
      </c>
      <c r="K282" s="240"/>
      <c r="L282" s="41"/>
      <c r="M282" s="241" t="s">
        <v>1</v>
      </c>
      <c r="N282" s="242" t="s">
        <v>38</v>
      </c>
      <c r="O282" s="88"/>
      <c r="P282" s="243">
        <f>O282*H282</f>
        <v>0</v>
      </c>
      <c r="Q282" s="243">
        <v>0</v>
      </c>
      <c r="R282" s="243">
        <f>Q282*H282</f>
        <v>0</v>
      </c>
      <c r="S282" s="243">
        <v>0</v>
      </c>
      <c r="T282" s="24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5" t="s">
        <v>245</v>
      </c>
      <c r="AT282" s="245" t="s">
        <v>216</v>
      </c>
      <c r="AU282" s="245" t="s">
        <v>82</v>
      </c>
      <c r="AY282" s="14" t="s">
        <v>213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4" t="s">
        <v>80</v>
      </c>
      <c r="BK282" s="246">
        <f>ROUND(I282*H282,2)</f>
        <v>0</v>
      </c>
      <c r="BL282" s="14" t="s">
        <v>245</v>
      </c>
      <c r="BM282" s="245" t="s">
        <v>838</v>
      </c>
    </row>
    <row r="283" spans="1:47" s="2" customFormat="1" ht="12">
      <c r="A283" s="35"/>
      <c r="B283" s="36"/>
      <c r="C283" s="37"/>
      <c r="D283" s="247" t="s">
        <v>221</v>
      </c>
      <c r="E283" s="37"/>
      <c r="F283" s="248" t="s">
        <v>837</v>
      </c>
      <c r="G283" s="37"/>
      <c r="H283" s="37"/>
      <c r="I283" s="141"/>
      <c r="J283" s="37"/>
      <c r="K283" s="37"/>
      <c r="L283" s="41"/>
      <c r="M283" s="249"/>
      <c r="N283" s="250"/>
      <c r="O283" s="88"/>
      <c r="P283" s="88"/>
      <c r="Q283" s="88"/>
      <c r="R283" s="88"/>
      <c r="S283" s="88"/>
      <c r="T283" s="89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4" t="s">
        <v>221</v>
      </c>
      <c r="AU283" s="14" t="s">
        <v>82</v>
      </c>
    </row>
    <row r="284" spans="1:63" s="12" customFormat="1" ht="22.8" customHeight="1">
      <c r="A284" s="12"/>
      <c r="B284" s="217"/>
      <c r="C284" s="218"/>
      <c r="D284" s="219" t="s">
        <v>72</v>
      </c>
      <c r="E284" s="231" t="s">
        <v>839</v>
      </c>
      <c r="F284" s="231" t="s">
        <v>840</v>
      </c>
      <c r="G284" s="218"/>
      <c r="H284" s="218"/>
      <c r="I284" s="221"/>
      <c r="J284" s="232">
        <f>BK284</f>
        <v>0</v>
      </c>
      <c r="K284" s="218"/>
      <c r="L284" s="223"/>
      <c r="M284" s="224"/>
      <c r="N284" s="225"/>
      <c r="O284" s="225"/>
      <c r="P284" s="226">
        <f>SUM(P285:P304)</f>
        <v>0</v>
      </c>
      <c r="Q284" s="225"/>
      <c r="R284" s="226">
        <f>SUM(R285:R304)</f>
        <v>0</v>
      </c>
      <c r="S284" s="225"/>
      <c r="T284" s="227">
        <f>SUM(T285:T304)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8" t="s">
        <v>82</v>
      </c>
      <c r="AT284" s="229" t="s">
        <v>72</v>
      </c>
      <c r="AU284" s="229" t="s">
        <v>80</v>
      </c>
      <c r="AY284" s="228" t="s">
        <v>213</v>
      </c>
      <c r="BK284" s="230">
        <f>SUM(BK285:BK304)</f>
        <v>0</v>
      </c>
    </row>
    <row r="285" spans="1:65" s="2" customFormat="1" ht="21.75" customHeight="1">
      <c r="A285" s="35"/>
      <c r="B285" s="36"/>
      <c r="C285" s="233" t="s">
        <v>841</v>
      </c>
      <c r="D285" s="233" t="s">
        <v>216</v>
      </c>
      <c r="E285" s="234" t="s">
        <v>842</v>
      </c>
      <c r="F285" s="235" t="s">
        <v>843</v>
      </c>
      <c r="G285" s="236" t="s">
        <v>237</v>
      </c>
      <c r="H285" s="237">
        <v>24.75</v>
      </c>
      <c r="I285" s="238"/>
      <c r="J285" s="239">
        <f>ROUND(I285*H285,2)</f>
        <v>0</v>
      </c>
      <c r="K285" s="240"/>
      <c r="L285" s="41"/>
      <c r="M285" s="241" t="s">
        <v>1</v>
      </c>
      <c r="N285" s="242" t="s">
        <v>38</v>
      </c>
      <c r="O285" s="88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5" t="s">
        <v>245</v>
      </c>
      <c r="AT285" s="245" t="s">
        <v>216</v>
      </c>
      <c r="AU285" s="245" t="s">
        <v>82</v>
      </c>
      <c r="AY285" s="14" t="s">
        <v>213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4" t="s">
        <v>80</v>
      </c>
      <c r="BK285" s="246">
        <f>ROUND(I285*H285,2)</f>
        <v>0</v>
      </c>
      <c r="BL285" s="14" t="s">
        <v>245</v>
      </c>
      <c r="BM285" s="245" t="s">
        <v>844</v>
      </c>
    </row>
    <row r="286" spans="1:47" s="2" customFormat="1" ht="12">
      <c r="A286" s="35"/>
      <c r="B286" s="36"/>
      <c r="C286" s="37"/>
      <c r="D286" s="247" t="s">
        <v>221</v>
      </c>
      <c r="E286" s="37"/>
      <c r="F286" s="248" t="s">
        <v>843</v>
      </c>
      <c r="G286" s="37"/>
      <c r="H286" s="37"/>
      <c r="I286" s="141"/>
      <c r="J286" s="37"/>
      <c r="K286" s="37"/>
      <c r="L286" s="41"/>
      <c r="M286" s="249"/>
      <c r="N286" s="250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221</v>
      </c>
      <c r="AU286" s="14" t="s">
        <v>82</v>
      </c>
    </row>
    <row r="287" spans="1:65" s="2" customFormat="1" ht="33" customHeight="1">
      <c r="A287" s="35"/>
      <c r="B287" s="36"/>
      <c r="C287" s="233" t="s">
        <v>390</v>
      </c>
      <c r="D287" s="233" t="s">
        <v>216</v>
      </c>
      <c r="E287" s="234" t="s">
        <v>845</v>
      </c>
      <c r="F287" s="235" t="s">
        <v>846</v>
      </c>
      <c r="G287" s="236" t="s">
        <v>237</v>
      </c>
      <c r="H287" s="237">
        <v>26.46</v>
      </c>
      <c r="I287" s="238"/>
      <c r="J287" s="239">
        <f>ROUND(I287*H287,2)</f>
        <v>0</v>
      </c>
      <c r="K287" s="240"/>
      <c r="L287" s="41"/>
      <c r="M287" s="241" t="s">
        <v>1</v>
      </c>
      <c r="N287" s="242" t="s">
        <v>38</v>
      </c>
      <c r="O287" s="88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5" t="s">
        <v>245</v>
      </c>
      <c r="AT287" s="245" t="s">
        <v>216</v>
      </c>
      <c r="AU287" s="245" t="s">
        <v>82</v>
      </c>
      <c r="AY287" s="14" t="s">
        <v>213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4" t="s">
        <v>80</v>
      </c>
      <c r="BK287" s="246">
        <f>ROUND(I287*H287,2)</f>
        <v>0</v>
      </c>
      <c r="BL287" s="14" t="s">
        <v>245</v>
      </c>
      <c r="BM287" s="245" t="s">
        <v>847</v>
      </c>
    </row>
    <row r="288" spans="1:47" s="2" customFormat="1" ht="12">
      <c r="A288" s="35"/>
      <c r="B288" s="36"/>
      <c r="C288" s="37"/>
      <c r="D288" s="247" t="s">
        <v>221</v>
      </c>
      <c r="E288" s="37"/>
      <c r="F288" s="248" t="s">
        <v>846</v>
      </c>
      <c r="G288" s="37"/>
      <c r="H288" s="37"/>
      <c r="I288" s="141"/>
      <c r="J288" s="37"/>
      <c r="K288" s="37"/>
      <c r="L288" s="41"/>
      <c r="M288" s="249"/>
      <c r="N288" s="250"/>
      <c r="O288" s="88"/>
      <c r="P288" s="88"/>
      <c r="Q288" s="88"/>
      <c r="R288" s="88"/>
      <c r="S288" s="88"/>
      <c r="T288" s="89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4" t="s">
        <v>221</v>
      </c>
      <c r="AU288" s="14" t="s">
        <v>82</v>
      </c>
    </row>
    <row r="289" spans="1:65" s="2" customFormat="1" ht="21.75" customHeight="1">
      <c r="A289" s="35"/>
      <c r="B289" s="36"/>
      <c r="C289" s="233" t="s">
        <v>848</v>
      </c>
      <c r="D289" s="233" t="s">
        <v>216</v>
      </c>
      <c r="E289" s="234" t="s">
        <v>849</v>
      </c>
      <c r="F289" s="235" t="s">
        <v>850</v>
      </c>
      <c r="G289" s="236" t="s">
        <v>283</v>
      </c>
      <c r="H289" s="237">
        <v>19.71</v>
      </c>
      <c r="I289" s="238"/>
      <c r="J289" s="239">
        <f>ROUND(I289*H289,2)</f>
        <v>0</v>
      </c>
      <c r="K289" s="240"/>
      <c r="L289" s="41"/>
      <c r="M289" s="241" t="s">
        <v>1</v>
      </c>
      <c r="N289" s="242" t="s">
        <v>38</v>
      </c>
      <c r="O289" s="88"/>
      <c r="P289" s="243">
        <f>O289*H289</f>
        <v>0</v>
      </c>
      <c r="Q289" s="243">
        <v>0</v>
      </c>
      <c r="R289" s="243">
        <f>Q289*H289</f>
        <v>0</v>
      </c>
      <c r="S289" s="243">
        <v>0</v>
      </c>
      <c r="T289" s="24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5" t="s">
        <v>245</v>
      </c>
      <c r="AT289" s="245" t="s">
        <v>216</v>
      </c>
      <c r="AU289" s="245" t="s">
        <v>82</v>
      </c>
      <c r="AY289" s="14" t="s">
        <v>213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4" t="s">
        <v>80</v>
      </c>
      <c r="BK289" s="246">
        <f>ROUND(I289*H289,2)</f>
        <v>0</v>
      </c>
      <c r="BL289" s="14" t="s">
        <v>245</v>
      </c>
      <c r="BM289" s="245" t="s">
        <v>851</v>
      </c>
    </row>
    <row r="290" spans="1:47" s="2" customFormat="1" ht="12">
      <c r="A290" s="35"/>
      <c r="B290" s="36"/>
      <c r="C290" s="37"/>
      <c r="D290" s="247" t="s">
        <v>221</v>
      </c>
      <c r="E290" s="37"/>
      <c r="F290" s="248" t="s">
        <v>850</v>
      </c>
      <c r="G290" s="37"/>
      <c r="H290" s="37"/>
      <c r="I290" s="141"/>
      <c r="J290" s="37"/>
      <c r="K290" s="37"/>
      <c r="L290" s="41"/>
      <c r="M290" s="249"/>
      <c r="N290" s="250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221</v>
      </c>
      <c r="AU290" s="14" t="s">
        <v>82</v>
      </c>
    </row>
    <row r="291" spans="1:65" s="2" customFormat="1" ht="33" customHeight="1">
      <c r="A291" s="35"/>
      <c r="B291" s="36"/>
      <c r="C291" s="255" t="s">
        <v>393</v>
      </c>
      <c r="D291" s="255" t="s">
        <v>571</v>
      </c>
      <c r="E291" s="256" t="s">
        <v>852</v>
      </c>
      <c r="F291" s="257" t="s">
        <v>853</v>
      </c>
      <c r="G291" s="258" t="s">
        <v>237</v>
      </c>
      <c r="H291" s="259">
        <v>1.537</v>
      </c>
      <c r="I291" s="260"/>
      <c r="J291" s="261">
        <f>ROUND(I291*H291,2)</f>
        <v>0</v>
      </c>
      <c r="K291" s="262"/>
      <c r="L291" s="263"/>
      <c r="M291" s="264" t="s">
        <v>1</v>
      </c>
      <c r="N291" s="265" t="s">
        <v>38</v>
      </c>
      <c r="O291" s="88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5" t="s">
        <v>275</v>
      </c>
      <c r="AT291" s="245" t="s">
        <v>571</v>
      </c>
      <c r="AU291" s="245" t="s">
        <v>82</v>
      </c>
      <c r="AY291" s="14" t="s">
        <v>213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14" t="s">
        <v>80</v>
      </c>
      <c r="BK291" s="246">
        <f>ROUND(I291*H291,2)</f>
        <v>0</v>
      </c>
      <c r="BL291" s="14" t="s">
        <v>245</v>
      </c>
      <c r="BM291" s="245" t="s">
        <v>854</v>
      </c>
    </row>
    <row r="292" spans="1:47" s="2" customFormat="1" ht="12">
      <c r="A292" s="35"/>
      <c r="B292" s="36"/>
      <c r="C292" s="37"/>
      <c r="D292" s="247" t="s">
        <v>221</v>
      </c>
      <c r="E292" s="37"/>
      <c r="F292" s="248" t="s">
        <v>853</v>
      </c>
      <c r="G292" s="37"/>
      <c r="H292" s="37"/>
      <c r="I292" s="141"/>
      <c r="J292" s="37"/>
      <c r="K292" s="37"/>
      <c r="L292" s="41"/>
      <c r="M292" s="249"/>
      <c r="N292" s="250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221</v>
      </c>
      <c r="AU292" s="14" t="s">
        <v>82</v>
      </c>
    </row>
    <row r="293" spans="1:65" s="2" customFormat="1" ht="33" customHeight="1">
      <c r="A293" s="35"/>
      <c r="B293" s="36"/>
      <c r="C293" s="233" t="s">
        <v>855</v>
      </c>
      <c r="D293" s="233" t="s">
        <v>216</v>
      </c>
      <c r="E293" s="234" t="s">
        <v>856</v>
      </c>
      <c r="F293" s="235" t="s">
        <v>857</v>
      </c>
      <c r="G293" s="236" t="s">
        <v>237</v>
      </c>
      <c r="H293" s="237">
        <v>24.75</v>
      </c>
      <c r="I293" s="238"/>
      <c r="J293" s="239">
        <f>ROUND(I293*H293,2)</f>
        <v>0</v>
      </c>
      <c r="K293" s="240"/>
      <c r="L293" s="41"/>
      <c r="M293" s="241" t="s">
        <v>1</v>
      </c>
      <c r="N293" s="242" t="s">
        <v>38</v>
      </c>
      <c r="O293" s="88"/>
      <c r="P293" s="243">
        <f>O293*H293</f>
        <v>0</v>
      </c>
      <c r="Q293" s="243">
        <v>0</v>
      </c>
      <c r="R293" s="243">
        <f>Q293*H293</f>
        <v>0</v>
      </c>
      <c r="S293" s="243">
        <v>0</v>
      </c>
      <c r="T293" s="24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5" t="s">
        <v>245</v>
      </c>
      <c r="AT293" s="245" t="s">
        <v>216</v>
      </c>
      <c r="AU293" s="245" t="s">
        <v>82</v>
      </c>
      <c r="AY293" s="14" t="s">
        <v>213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14" t="s">
        <v>80</v>
      </c>
      <c r="BK293" s="246">
        <f>ROUND(I293*H293,2)</f>
        <v>0</v>
      </c>
      <c r="BL293" s="14" t="s">
        <v>245</v>
      </c>
      <c r="BM293" s="245" t="s">
        <v>858</v>
      </c>
    </row>
    <row r="294" spans="1:47" s="2" customFormat="1" ht="12">
      <c r="A294" s="35"/>
      <c r="B294" s="36"/>
      <c r="C294" s="37"/>
      <c r="D294" s="247" t="s">
        <v>221</v>
      </c>
      <c r="E294" s="37"/>
      <c r="F294" s="248" t="s">
        <v>857</v>
      </c>
      <c r="G294" s="37"/>
      <c r="H294" s="37"/>
      <c r="I294" s="141"/>
      <c r="J294" s="37"/>
      <c r="K294" s="37"/>
      <c r="L294" s="41"/>
      <c r="M294" s="249"/>
      <c r="N294" s="250"/>
      <c r="O294" s="88"/>
      <c r="P294" s="88"/>
      <c r="Q294" s="88"/>
      <c r="R294" s="88"/>
      <c r="S294" s="88"/>
      <c r="T294" s="89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4" t="s">
        <v>221</v>
      </c>
      <c r="AU294" s="14" t="s">
        <v>82</v>
      </c>
    </row>
    <row r="295" spans="1:65" s="2" customFormat="1" ht="33" customHeight="1">
      <c r="A295" s="35"/>
      <c r="B295" s="36"/>
      <c r="C295" s="255" t="s">
        <v>397</v>
      </c>
      <c r="D295" s="255" t="s">
        <v>571</v>
      </c>
      <c r="E295" s="256" t="s">
        <v>852</v>
      </c>
      <c r="F295" s="257" t="s">
        <v>853</v>
      </c>
      <c r="G295" s="258" t="s">
        <v>237</v>
      </c>
      <c r="H295" s="259">
        <v>27.225</v>
      </c>
      <c r="I295" s="260"/>
      <c r="J295" s="261">
        <f>ROUND(I295*H295,2)</f>
        <v>0</v>
      </c>
      <c r="K295" s="262"/>
      <c r="L295" s="263"/>
      <c r="M295" s="264" t="s">
        <v>1</v>
      </c>
      <c r="N295" s="265" t="s">
        <v>38</v>
      </c>
      <c r="O295" s="88"/>
      <c r="P295" s="243">
        <f>O295*H295</f>
        <v>0</v>
      </c>
      <c r="Q295" s="243">
        <v>0</v>
      </c>
      <c r="R295" s="243">
        <f>Q295*H295</f>
        <v>0</v>
      </c>
      <c r="S295" s="243">
        <v>0</v>
      </c>
      <c r="T295" s="24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5" t="s">
        <v>275</v>
      </c>
      <c r="AT295" s="245" t="s">
        <v>571</v>
      </c>
      <c r="AU295" s="245" t="s">
        <v>82</v>
      </c>
      <c r="AY295" s="14" t="s">
        <v>213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14" t="s">
        <v>80</v>
      </c>
      <c r="BK295" s="246">
        <f>ROUND(I295*H295,2)</f>
        <v>0</v>
      </c>
      <c r="BL295" s="14" t="s">
        <v>245</v>
      </c>
      <c r="BM295" s="245" t="s">
        <v>859</v>
      </c>
    </row>
    <row r="296" spans="1:47" s="2" customFormat="1" ht="12">
      <c r="A296" s="35"/>
      <c r="B296" s="36"/>
      <c r="C296" s="37"/>
      <c r="D296" s="247" t="s">
        <v>221</v>
      </c>
      <c r="E296" s="37"/>
      <c r="F296" s="248" t="s">
        <v>853</v>
      </c>
      <c r="G296" s="37"/>
      <c r="H296" s="37"/>
      <c r="I296" s="141"/>
      <c r="J296" s="37"/>
      <c r="K296" s="37"/>
      <c r="L296" s="41"/>
      <c r="M296" s="249"/>
      <c r="N296" s="250"/>
      <c r="O296" s="88"/>
      <c r="P296" s="88"/>
      <c r="Q296" s="88"/>
      <c r="R296" s="88"/>
      <c r="S296" s="88"/>
      <c r="T296" s="89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4" t="s">
        <v>221</v>
      </c>
      <c r="AU296" s="14" t="s">
        <v>82</v>
      </c>
    </row>
    <row r="297" spans="1:65" s="2" customFormat="1" ht="33" customHeight="1">
      <c r="A297" s="35"/>
      <c r="B297" s="36"/>
      <c r="C297" s="233" t="s">
        <v>860</v>
      </c>
      <c r="D297" s="233" t="s">
        <v>216</v>
      </c>
      <c r="E297" s="234" t="s">
        <v>861</v>
      </c>
      <c r="F297" s="235" t="s">
        <v>862</v>
      </c>
      <c r="G297" s="236" t="s">
        <v>237</v>
      </c>
      <c r="H297" s="237">
        <v>0.15</v>
      </c>
      <c r="I297" s="238"/>
      <c r="J297" s="239">
        <f>ROUND(I297*H297,2)</f>
        <v>0</v>
      </c>
      <c r="K297" s="240"/>
      <c r="L297" s="41"/>
      <c r="M297" s="241" t="s">
        <v>1</v>
      </c>
      <c r="N297" s="242" t="s">
        <v>38</v>
      </c>
      <c r="O297" s="88"/>
      <c r="P297" s="243">
        <f>O297*H297</f>
        <v>0</v>
      </c>
      <c r="Q297" s="243">
        <v>0</v>
      </c>
      <c r="R297" s="243">
        <f>Q297*H297</f>
        <v>0</v>
      </c>
      <c r="S297" s="243">
        <v>0</v>
      </c>
      <c r="T297" s="24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5" t="s">
        <v>245</v>
      </c>
      <c r="AT297" s="245" t="s">
        <v>216</v>
      </c>
      <c r="AU297" s="245" t="s">
        <v>82</v>
      </c>
      <c r="AY297" s="14" t="s">
        <v>213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14" t="s">
        <v>80</v>
      </c>
      <c r="BK297" s="246">
        <f>ROUND(I297*H297,2)</f>
        <v>0</v>
      </c>
      <c r="BL297" s="14" t="s">
        <v>245</v>
      </c>
      <c r="BM297" s="245" t="s">
        <v>863</v>
      </c>
    </row>
    <row r="298" spans="1:47" s="2" customFormat="1" ht="12">
      <c r="A298" s="35"/>
      <c r="B298" s="36"/>
      <c r="C298" s="37"/>
      <c r="D298" s="247" t="s">
        <v>221</v>
      </c>
      <c r="E298" s="37"/>
      <c r="F298" s="248" t="s">
        <v>862</v>
      </c>
      <c r="G298" s="37"/>
      <c r="H298" s="37"/>
      <c r="I298" s="141"/>
      <c r="J298" s="37"/>
      <c r="K298" s="37"/>
      <c r="L298" s="41"/>
      <c r="M298" s="249"/>
      <c r="N298" s="250"/>
      <c r="O298" s="88"/>
      <c r="P298" s="88"/>
      <c r="Q298" s="88"/>
      <c r="R298" s="88"/>
      <c r="S298" s="88"/>
      <c r="T298" s="89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4" t="s">
        <v>221</v>
      </c>
      <c r="AU298" s="14" t="s">
        <v>82</v>
      </c>
    </row>
    <row r="299" spans="1:65" s="2" customFormat="1" ht="33" customHeight="1">
      <c r="A299" s="35"/>
      <c r="B299" s="36"/>
      <c r="C299" s="233" t="s">
        <v>400</v>
      </c>
      <c r="D299" s="233" t="s">
        <v>216</v>
      </c>
      <c r="E299" s="234" t="s">
        <v>864</v>
      </c>
      <c r="F299" s="235" t="s">
        <v>865</v>
      </c>
      <c r="G299" s="236" t="s">
        <v>237</v>
      </c>
      <c r="H299" s="237">
        <v>24.75</v>
      </c>
      <c r="I299" s="238"/>
      <c r="J299" s="239">
        <f>ROUND(I299*H299,2)</f>
        <v>0</v>
      </c>
      <c r="K299" s="240"/>
      <c r="L299" s="41"/>
      <c r="M299" s="241" t="s">
        <v>1</v>
      </c>
      <c r="N299" s="242" t="s">
        <v>38</v>
      </c>
      <c r="O299" s="88"/>
      <c r="P299" s="243">
        <f>O299*H299</f>
        <v>0</v>
      </c>
      <c r="Q299" s="243">
        <v>0</v>
      </c>
      <c r="R299" s="243">
        <f>Q299*H299</f>
        <v>0</v>
      </c>
      <c r="S299" s="243">
        <v>0</v>
      </c>
      <c r="T299" s="24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5" t="s">
        <v>245</v>
      </c>
      <c r="AT299" s="245" t="s">
        <v>216</v>
      </c>
      <c r="AU299" s="245" t="s">
        <v>82</v>
      </c>
      <c r="AY299" s="14" t="s">
        <v>213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14" t="s">
        <v>80</v>
      </c>
      <c r="BK299" s="246">
        <f>ROUND(I299*H299,2)</f>
        <v>0</v>
      </c>
      <c r="BL299" s="14" t="s">
        <v>245</v>
      </c>
      <c r="BM299" s="245" t="s">
        <v>866</v>
      </c>
    </row>
    <row r="300" spans="1:47" s="2" customFormat="1" ht="12">
      <c r="A300" s="35"/>
      <c r="B300" s="36"/>
      <c r="C300" s="37"/>
      <c r="D300" s="247" t="s">
        <v>221</v>
      </c>
      <c r="E300" s="37"/>
      <c r="F300" s="248" t="s">
        <v>865</v>
      </c>
      <c r="G300" s="37"/>
      <c r="H300" s="37"/>
      <c r="I300" s="141"/>
      <c r="J300" s="37"/>
      <c r="K300" s="37"/>
      <c r="L300" s="41"/>
      <c r="M300" s="249"/>
      <c r="N300" s="250"/>
      <c r="O300" s="88"/>
      <c r="P300" s="88"/>
      <c r="Q300" s="88"/>
      <c r="R300" s="88"/>
      <c r="S300" s="88"/>
      <c r="T300" s="89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4" t="s">
        <v>221</v>
      </c>
      <c r="AU300" s="14" t="s">
        <v>82</v>
      </c>
    </row>
    <row r="301" spans="1:65" s="2" customFormat="1" ht="33" customHeight="1">
      <c r="A301" s="35"/>
      <c r="B301" s="36"/>
      <c r="C301" s="233" t="s">
        <v>867</v>
      </c>
      <c r="D301" s="233" t="s">
        <v>216</v>
      </c>
      <c r="E301" s="234" t="s">
        <v>868</v>
      </c>
      <c r="F301" s="235" t="s">
        <v>869</v>
      </c>
      <c r="G301" s="236" t="s">
        <v>254</v>
      </c>
      <c r="H301" s="237">
        <v>0.922</v>
      </c>
      <c r="I301" s="238"/>
      <c r="J301" s="239">
        <f>ROUND(I301*H301,2)</f>
        <v>0</v>
      </c>
      <c r="K301" s="240"/>
      <c r="L301" s="41"/>
      <c r="M301" s="241" t="s">
        <v>1</v>
      </c>
      <c r="N301" s="242" t="s">
        <v>38</v>
      </c>
      <c r="O301" s="88"/>
      <c r="P301" s="243">
        <f>O301*H301</f>
        <v>0</v>
      </c>
      <c r="Q301" s="243">
        <v>0</v>
      </c>
      <c r="R301" s="243">
        <f>Q301*H301</f>
        <v>0</v>
      </c>
      <c r="S301" s="243">
        <v>0</v>
      </c>
      <c r="T301" s="24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5" t="s">
        <v>245</v>
      </c>
      <c r="AT301" s="245" t="s">
        <v>216</v>
      </c>
      <c r="AU301" s="245" t="s">
        <v>82</v>
      </c>
      <c r="AY301" s="14" t="s">
        <v>213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14" t="s">
        <v>80</v>
      </c>
      <c r="BK301" s="246">
        <f>ROUND(I301*H301,2)</f>
        <v>0</v>
      </c>
      <c r="BL301" s="14" t="s">
        <v>245</v>
      </c>
      <c r="BM301" s="245" t="s">
        <v>870</v>
      </c>
    </row>
    <row r="302" spans="1:47" s="2" customFormat="1" ht="12">
      <c r="A302" s="35"/>
      <c r="B302" s="36"/>
      <c r="C302" s="37"/>
      <c r="D302" s="247" t="s">
        <v>221</v>
      </c>
      <c r="E302" s="37"/>
      <c r="F302" s="248" t="s">
        <v>869</v>
      </c>
      <c r="G302" s="37"/>
      <c r="H302" s="37"/>
      <c r="I302" s="141"/>
      <c r="J302" s="37"/>
      <c r="K302" s="37"/>
      <c r="L302" s="41"/>
      <c r="M302" s="249"/>
      <c r="N302" s="250"/>
      <c r="O302" s="88"/>
      <c r="P302" s="88"/>
      <c r="Q302" s="88"/>
      <c r="R302" s="88"/>
      <c r="S302" s="88"/>
      <c r="T302" s="89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4" t="s">
        <v>221</v>
      </c>
      <c r="AU302" s="14" t="s">
        <v>82</v>
      </c>
    </row>
    <row r="303" spans="1:65" s="2" customFormat="1" ht="44.25" customHeight="1">
      <c r="A303" s="35"/>
      <c r="B303" s="36"/>
      <c r="C303" s="233" t="s">
        <v>404</v>
      </c>
      <c r="D303" s="233" t="s">
        <v>216</v>
      </c>
      <c r="E303" s="234" t="s">
        <v>871</v>
      </c>
      <c r="F303" s="235" t="s">
        <v>872</v>
      </c>
      <c r="G303" s="236" t="s">
        <v>254</v>
      </c>
      <c r="H303" s="237">
        <v>0.922</v>
      </c>
      <c r="I303" s="238"/>
      <c r="J303" s="239">
        <f>ROUND(I303*H303,2)</f>
        <v>0</v>
      </c>
      <c r="K303" s="240"/>
      <c r="L303" s="41"/>
      <c r="M303" s="241" t="s">
        <v>1</v>
      </c>
      <c r="N303" s="242" t="s">
        <v>38</v>
      </c>
      <c r="O303" s="88"/>
      <c r="P303" s="243">
        <f>O303*H303</f>
        <v>0</v>
      </c>
      <c r="Q303" s="243">
        <v>0</v>
      </c>
      <c r="R303" s="243">
        <f>Q303*H303</f>
        <v>0</v>
      </c>
      <c r="S303" s="243">
        <v>0</v>
      </c>
      <c r="T303" s="24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5" t="s">
        <v>245</v>
      </c>
      <c r="AT303" s="245" t="s">
        <v>216</v>
      </c>
      <c r="AU303" s="245" t="s">
        <v>82</v>
      </c>
      <c r="AY303" s="14" t="s">
        <v>213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14" t="s">
        <v>80</v>
      </c>
      <c r="BK303" s="246">
        <f>ROUND(I303*H303,2)</f>
        <v>0</v>
      </c>
      <c r="BL303" s="14" t="s">
        <v>245</v>
      </c>
      <c r="BM303" s="245" t="s">
        <v>873</v>
      </c>
    </row>
    <row r="304" spans="1:47" s="2" customFormat="1" ht="12">
      <c r="A304" s="35"/>
      <c r="B304" s="36"/>
      <c r="C304" s="37"/>
      <c r="D304" s="247" t="s">
        <v>221</v>
      </c>
      <c r="E304" s="37"/>
      <c r="F304" s="248" t="s">
        <v>872</v>
      </c>
      <c r="G304" s="37"/>
      <c r="H304" s="37"/>
      <c r="I304" s="141"/>
      <c r="J304" s="37"/>
      <c r="K304" s="37"/>
      <c r="L304" s="41"/>
      <c r="M304" s="249"/>
      <c r="N304" s="250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221</v>
      </c>
      <c r="AU304" s="14" t="s">
        <v>82</v>
      </c>
    </row>
    <row r="305" spans="1:63" s="12" customFormat="1" ht="22.8" customHeight="1">
      <c r="A305" s="12"/>
      <c r="B305" s="217"/>
      <c r="C305" s="218"/>
      <c r="D305" s="219" t="s">
        <v>72</v>
      </c>
      <c r="E305" s="231" t="s">
        <v>686</v>
      </c>
      <c r="F305" s="231" t="s">
        <v>687</v>
      </c>
      <c r="G305" s="218"/>
      <c r="H305" s="218"/>
      <c r="I305" s="221"/>
      <c r="J305" s="232">
        <f>BK305</f>
        <v>0</v>
      </c>
      <c r="K305" s="218"/>
      <c r="L305" s="223"/>
      <c r="M305" s="224"/>
      <c r="N305" s="225"/>
      <c r="O305" s="225"/>
      <c r="P305" s="226">
        <f>SUM(P306:P323)</f>
        <v>0</v>
      </c>
      <c r="Q305" s="225"/>
      <c r="R305" s="226">
        <f>SUM(R306:R323)</f>
        <v>0</v>
      </c>
      <c r="S305" s="225"/>
      <c r="T305" s="227">
        <f>SUM(T306:T323)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28" t="s">
        <v>82</v>
      </c>
      <c r="AT305" s="229" t="s">
        <v>72</v>
      </c>
      <c r="AU305" s="229" t="s">
        <v>80</v>
      </c>
      <c r="AY305" s="228" t="s">
        <v>213</v>
      </c>
      <c r="BK305" s="230">
        <f>SUM(BK306:BK323)</f>
        <v>0</v>
      </c>
    </row>
    <row r="306" spans="1:65" s="2" customFormat="1" ht="21.75" customHeight="1">
      <c r="A306" s="35"/>
      <c r="B306" s="36"/>
      <c r="C306" s="233" t="s">
        <v>874</v>
      </c>
      <c r="D306" s="233" t="s">
        <v>216</v>
      </c>
      <c r="E306" s="234" t="s">
        <v>688</v>
      </c>
      <c r="F306" s="235" t="s">
        <v>689</v>
      </c>
      <c r="G306" s="236" t="s">
        <v>237</v>
      </c>
      <c r="H306" s="237">
        <v>26.46</v>
      </c>
      <c r="I306" s="238"/>
      <c r="J306" s="239">
        <f>ROUND(I306*H306,2)</f>
        <v>0</v>
      </c>
      <c r="K306" s="240"/>
      <c r="L306" s="41"/>
      <c r="M306" s="241" t="s">
        <v>1</v>
      </c>
      <c r="N306" s="242" t="s">
        <v>38</v>
      </c>
      <c r="O306" s="88"/>
      <c r="P306" s="243">
        <f>O306*H306</f>
        <v>0</v>
      </c>
      <c r="Q306" s="243">
        <v>0</v>
      </c>
      <c r="R306" s="243">
        <f>Q306*H306</f>
        <v>0</v>
      </c>
      <c r="S306" s="243">
        <v>0</v>
      </c>
      <c r="T306" s="24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5" t="s">
        <v>245</v>
      </c>
      <c r="AT306" s="245" t="s">
        <v>216</v>
      </c>
      <c r="AU306" s="245" t="s">
        <v>82</v>
      </c>
      <c r="AY306" s="14" t="s">
        <v>213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14" t="s">
        <v>80</v>
      </c>
      <c r="BK306" s="246">
        <f>ROUND(I306*H306,2)</f>
        <v>0</v>
      </c>
      <c r="BL306" s="14" t="s">
        <v>245</v>
      </c>
      <c r="BM306" s="245" t="s">
        <v>875</v>
      </c>
    </row>
    <row r="307" spans="1:47" s="2" customFormat="1" ht="12">
      <c r="A307" s="35"/>
      <c r="B307" s="36"/>
      <c r="C307" s="37"/>
      <c r="D307" s="247" t="s">
        <v>221</v>
      </c>
      <c r="E307" s="37"/>
      <c r="F307" s="248" t="s">
        <v>689</v>
      </c>
      <c r="G307" s="37"/>
      <c r="H307" s="37"/>
      <c r="I307" s="141"/>
      <c r="J307" s="37"/>
      <c r="K307" s="37"/>
      <c r="L307" s="41"/>
      <c r="M307" s="249"/>
      <c r="N307" s="250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221</v>
      </c>
      <c r="AU307" s="14" t="s">
        <v>82</v>
      </c>
    </row>
    <row r="308" spans="1:65" s="2" customFormat="1" ht="16.5" customHeight="1">
      <c r="A308" s="35"/>
      <c r="B308" s="36"/>
      <c r="C308" s="255" t="s">
        <v>407</v>
      </c>
      <c r="D308" s="255" t="s">
        <v>571</v>
      </c>
      <c r="E308" s="256" t="s">
        <v>690</v>
      </c>
      <c r="F308" s="257" t="s">
        <v>691</v>
      </c>
      <c r="G308" s="258" t="s">
        <v>237</v>
      </c>
      <c r="H308" s="259">
        <v>29.106</v>
      </c>
      <c r="I308" s="260"/>
      <c r="J308" s="261">
        <f>ROUND(I308*H308,2)</f>
        <v>0</v>
      </c>
      <c r="K308" s="262"/>
      <c r="L308" s="263"/>
      <c r="M308" s="264" t="s">
        <v>1</v>
      </c>
      <c r="N308" s="265" t="s">
        <v>38</v>
      </c>
      <c r="O308" s="88"/>
      <c r="P308" s="243">
        <f>O308*H308</f>
        <v>0</v>
      </c>
      <c r="Q308" s="243">
        <v>0</v>
      </c>
      <c r="R308" s="243">
        <f>Q308*H308</f>
        <v>0</v>
      </c>
      <c r="S308" s="243">
        <v>0</v>
      </c>
      <c r="T308" s="24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5" t="s">
        <v>275</v>
      </c>
      <c r="AT308" s="245" t="s">
        <v>571</v>
      </c>
      <c r="AU308" s="245" t="s">
        <v>82</v>
      </c>
      <c r="AY308" s="14" t="s">
        <v>213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4" t="s">
        <v>80</v>
      </c>
      <c r="BK308" s="246">
        <f>ROUND(I308*H308,2)</f>
        <v>0</v>
      </c>
      <c r="BL308" s="14" t="s">
        <v>245</v>
      </c>
      <c r="BM308" s="245" t="s">
        <v>876</v>
      </c>
    </row>
    <row r="309" spans="1:47" s="2" customFormat="1" ht="12">
      <c r="A309" s="35"/>
      <c r="B309" s="36"/>
      <c r="C309" s="37"/>
      <c r="D309" s="247" t="s">
        <v>221</v>
      </c>
      <c r="E309" s="37"/>
      <c r="F309" s="248" t="s">
        <v>691</v>
      </c>
      <c r="G309" s="37"/>
      <c r="H309" s="37"/>
      <c r="I309" s="141"/>
      <c r="J309" s="37"/>
      <c r="K309" s="37"/>
      <c r="L309" s="41"/>
      <c r="M309" s="249"/>
      <c r="N309" s="250"/>
      <c r="O309" s="88"/>
      <c r="P309" s="88"/>
      <c r="Q309" s="88"/>
      <c r="R309" s="88"/>
      <c r="S309" s="88"/>
      <c r="T309" s="89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4" t="s">
        <v>221</v>
      </c>
      <c r="AU309" s="14" t="s">
        <v>82</v>
      </c>
    </row>
    <row r="310" spans="1:65" s="2" customFormat="1" ht="33" customHeight="1">
      <c r="A310" s="35"/>
      <c r="B310" s="36"/>
      <c r="C310" s="233" t="s">
        <v>877</v>
      </c>
      <c r="D310" s="233" t="s">
        <v>216</v>
      </c>
      <c r="E310" s="234" t="s">
        <v>692</v>
      </c>
      <c r="F310" s="235" t="s">
        <v>693</v>
      </c>
      <c r="G310" s="236" t="s">
        <v>237</v>
      </c>
      <c r="H310" s="237">
        <v>13.418</v>
      </c>
      <c r="I310" s="238"/>
      <c r="J310" s="239">
        <f>ROUND(I310*H310,2)</f>
        <v>0</v>
      </c>
      <c r="K310" s="240"/>
      <c r="L310" s="41"/>
      <c r="M310" s="241" t="s">
        <v>1</v>
      </c>
      <c r="N310" s="242" t="s">
        <v>38</v>
      </c>
      <c r="O310" s="88"/>
      <c r="P310" s="243">
        <f>O310*H310</f>
        <v>0</v>
      </c>
      <c r="Q310" s="243">
        <v>0</v>
      </c>
      <c r="R310" s="243">
        <f>Q310*H310</f>
        <v>0</v>
      </c>
      <c r="S310" s="243">
        <v>0</v>
      </c>
      <c r="T310" s="24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5" t="s">
        <v>245</v>
      </c>
      <c r="AT310" s="245" t="s">
        <v>216</v>
      </c>
      <c r="AU310" s="245" t="s">
        <v>82</v>
      </c>
      <c r="AY310" s="14" t="s">
        <v>213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4" t="s">
        <v>80</v>
      </c>
      <c r="BK310" s="246">
        <f>ROUND(I310*H310,2)</f>
        <v>0</v>
      </c>
      <c r="BL310" s="14" t="s">
        <v>245</v>
      </c>
      <c r="BM310" s="245" t="s">
        <v>878</v>
      </c>
    </row>
    <row r="311" spans="1:47" s="2" customFormat="1" ht="12">
      <c r="A311" s="35"/>
      <c r="B311" s="36"/>
      <c r="C311" s="37"/>
      <c r="D311" s="247" t="s">
        <v>221</v>
      </c>
      <c r="E311" s="37"/>
      <c r="F311" s="248" t="s">
        <v>693</v>
      </c>
      <c r="G311" s="37"/>
      <c r="H311" s="37"/>
      <c r="I311" s="141"/>
      <c r="J311" s="37"/>
      <c r="K311" s="37"/>
      <c r="L311" s="41"/>
      <c r="M311" s="249"/>
      <c r="N311" s="250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221</v>
      </c>
      <c r="AU311" s="14" t="s">
        <v>82</v>
      </c>
    </row>
    <row r="312" spans="1:65" s="2" customFormat="1" ht="16.5" customHeight="1">
      <c r="A312" s="35"/>
      <c r="B312" s="36"/>
      <c r="C312" s="255" t="s">
        <v>409</v>
      </c>
      <c r="D312" s="255" t="s">
        <v>571</v>
      </c>
      <c r="E312" s="256" t="s">
        <v>690</v>
      </c>
      <c r="F312" s="257" t="s">
        <v>691</v>
      </c>
      <c r="G312" s="258" t="s">
        <v>237</v>
      </c>
      <c r="H312" s="259">
        <v>14.76</v>
      </c>
      <c r="I312" s="260"/>
      <c r="J312" s="261">
        <f>ROUND(I312*H312,2)</f>
        <v>0</v>
      </c>
      <c r="K312" s="262"/>
      <c r="L312" s="263"/>
      <c r="M312" s="264" t="s">
        <v>1</v>
      </c>
      <c r="N312" s="265" t="s">
        <v>38</v>
      </c>
      <c r="O312" s="88"/>
      <c r="P312" s="243">
        <f>O312*H312</f>
        <v>0</v>
      </c>
      <c r="Q312" s="243">
        <v>0</v>
      </c>
      <c r="R312" s="243">
        <f>Q312*H312</f>
        <v>0</v>
      </c>
      <c r="S312" s="243">
        <v>0</v>
      </c>
      <c r="T312" s="24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5" t="s">
        <v>275</v>
      </c>
      <c r="AT312" s="245" t="s">
        <v>571</v>
      </c>
      <c r="AU312" s="245" t="s">
        <v>82</v>
      </c>
      <c r="AY312" s="14" t="s">
        <v>213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14" t="s">
        <v>80</v>
      </c>
      <c r="BK312" s="246">
        <f>ROUND(I312*H312,2)</f>
        <v>0</v>
      </c>
      <c r="BL312" s="14" t="s">
        <v>245</v>
      </c>
      <c r="BM312" s="245" t="s">
        <v>879</v>
      </c>
    </row>
    <row r="313" spans="1:47" s="2" customFormat="1" ht="12">
      <c r="A313" s="35"/>
      <c r="B313" s="36"/>
      <c r="C313" s="37"/>
      <c r="D313" s="247" t="s">
        <v>221</v>
      </c>
      <c r="E313" s="37"/>
      <c r="F313" s="248" t="s">
        <v>691</v>
      </c>
      <c r="G313" s="37"/>
      <c r="H313" s="37"/>
      <c r="I313" s="141"/>
      <c r="J313" s="37"/>
      <c r="K313" s="37"/>
      <c r="L313" s="41"/>
      <c r="M313" s="249"/>
      <c r="N313" s="250"/>
      <c r="O313" s="88"/>
      <c r="P313" s="88"/>
      <c r="Q313" s="88"/>
      <c r="R313" s="88"/>
      <c r="S313" s="88"/>
      <c r="T313" s="89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4" t="s">
        <v>221</v>
      </c>
      <c r="AU313" s="14" t="s">
        <v>82</v>
      </c>
    </row>
    <row r="314" spans="1:65" s="2" customFormat="1" ht="21.75" customHeight="1">
      <c r="A314" s="35"/>
      <c r="B314" s="36"/>
      <c r="C314" s="233" t="s">
        <v>880</v>
      </c>
      <c r="D314" s="233" t="s">
        <v>216</v>
      </c>
      <c r="E314" s="234" t="s">
        <v>694</v>
      </c>
      <c r="F314" s="235" t="s">
        <v>695</v>
      </c>
      <c r="G314" s="236" t="s">
        <v>237</v>
      </c>
      <c r="H314" s="237">
        <v>116.46</v>
      </c>
      <c r="I314" s="238"/>
      <c r="J314" s="239">
        <f>ROUND(I314*H314,2)</f>
        <v>0</v>
      </c>
      <c r="K314" s="240"/>
      <c r="L314" s="41"/>
      <c r="M314" s="241" t="s">
        <v>1</v>
      </c>
      <c r="N314" s="242" t="s">
        <v>38</v>
      </c>
      <c r="O314" s="88"/>
      <c r="P314" s="243">
        <f>O314*H314</f>
        <v>0</v>
      </c>
      <c r="Q314" s="243">
        <v>0</v>
      </c>
      <c r="R314" s="243">
        <f>Q314*H314</f>
        <v>0</v>
      </c>
      <c r="S314" s="243">
        <v>0</v>
      </c>
      <c r="T314" s="24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5" t="s">
        <v>245</v>
      </c>
      <c r="AT314" s="245" t="s">
        <v>216</v>
      </c>
      <c r="AU314" s="245" t="s">
        <v>82</v>
      </c>
      <c r="AY314" s="14" t="s">
        <v>213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14" t="s">
        <v>80</v>
      </c>
      <c r="BK314" s="246">
        <f>ROUND(I314*H314,2)</f>
        <v>0</v>
      </c>
      <c r="BL314" s="14" t="s">
        <v>245</v>
      </c>
      <c r="BM314" s="245" t="s">
        <v>881</v>
      </c>
    </row>
    <row r="315" spans="1:47" s="2" customFormat="1" ht="12">
      <c r="A315" s="35"/>
      <c r="B315" s="36"/>
      <c r="C315" s="37"/>
      <c r="D315" s="247" t="s">
        <v>221</v>
      </c>
      <c r="E315" s="37"/>
      <c r="F315" s="248" t="s">
        <v>695</v>
      </c>
      <c r="G315" s="37"/>
      <c r="H315" s="37"/>
      <c r="I315" s="141"/>
      <c r="J315" s="37"/>
      <c r="K315" s="37"/>
      <c r="L315" s="41"/>
      <c r="M315" s="249"/>
      <c r="N315" s="250"/>
      <c r="O315" s="88"/>
      <c r="P315" s="88"/>
      <c r="Q315" s="88"/>
      <c r="R315" s="88"/>
      <c r="S315" s="88"/>
      <c r="T315" s="89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4" t="s">
        <v>221</v>
      </c>
      <c r="AU315" s="14" t="s">
        <v>82</v>
      </c>
    </row>
    <row r="316" spans="1:65" s="2" customFormat="1" ht="33" customHeight="1">
      <c r="A316" s="35"/>
      <c r="B316" s="36"/>
      <c r="C316" s="233" t="s">
        <v>412</v>
      </c>
      <c r="D316" s="233" t="s">
        <v>216</v>
      </c>
      <c r="E316" s="234" t="s">
        <v>696</v>
      </c>
      <c r="F316" s="235" t="s">
        <v>697</v>
      </c>
      <c r="G316" s="236" t="s">
        <v>237</v>
      </c>
      <c r="H316" s="237">
        <v>2.4</v>
      </c>
      <c r="I316" s="238"/>
      <c r="J316" s="239">
        <f>ROUND(I316*H316,2)</f>
        <v>0</v>
      </c>
      <c r="K316" s="240"/>
      <c r="L316" s="41"/>
      <c r="M316" s="241" t="s">
        <v>1</v>
      </c>
      <c r="N316" s="242" t="s">
        <v>38</v>
      </c>
      <c r="O316" s="88"/>
      <c r="P316" s="243">
        <f>O316*H316</f>
        <v>0</v>
      </c>
      <c r="Q316" s="243">
        <v>0</v>
      </c>
      <c r="R316" s="243">
        <f>Q316*H316</f>
        <v>0</v>
      </c>
      <c r="S316" s="243">
        <v>0</v>
      </c>
      <c r="T316" s="24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5" t="s">
        <v>245</v>
      </c>
      <c r="AT316" s="245" t="s">
        <v>216</v>
      </c>
      <c r="AU316" s="245" t="s">
        <v>82</v>
      </c>
      <c r="AY316" s="14" t="s">
        <v>213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14" t="s">
        <v>80</v>
      </c>
      <c r="BK316" s="246">
        <f>ROUND(I316*H316,2)</f>
        <v>0</v>
      </c>
      <c r="BL316" s="14" t="s">
        <v>245</v>
      </c>
      <c r="BM316" s="245" t="s">
        <v>882</v>
      </c>
    </row>
    <row r="317" spans="1:47" s="2" customFormat="1" ht="12">
      <c r="A317" s="35"/>
      <c r="B317" s="36"/>
      <c r="C317" s="37"/>
      <c r="D317" s="247" t="s">
        <v>221</v>
      </c>
      <c r="E317" s="37"/>
      <c r="F317" s="248" t="s">
        <v>697</v>
      </c>
      <c r="G317" s="37"/>
      <c r="H317" s="37"/>
      <c r="I317" s="141"/>
      <c r="J317" s="37"/>
      <c r="K317" s="37"/>
      <c r="L317" s="41"/>
      <c r="M317" s="249"/>
      <c r="N317" s="250"/>
      <c r="O317" s="88"/>
      <c r="P317" s="88"/>
      <c r="Q317" s="88"/>
      <c r="R317" s="88"/>
      <c r="S317" s="88"/>
      <c r="T317" s="89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4" t="s">
        <v>221</v>
      </c>
      <c r="AU317" s="14" t="s">
        <v>82</v>
      </c>
    </row>
    <row r="318" spans="1:65" s="2" customFormat="1" ht="21.75" customHeight="1">
      <c r="A318" s="35"/>
      <c r="B318" s="36"/>
      <c r="C318" s="233" t="s">
        <v>883</v>
      </c>
      <c r="D318" s="233" t="s">
        <v>216</v>
      </c>
      <c r="E318" s="234" t="s">
        <v>698</v>
      </c>
      <c r="F318" s="235" t="s">
        <v>699</v>
      </c>
      <c r="G318" s="236" t="s">
        <v>237</v>
      </c>
      <c r="H318" s="237">
        <v>11.018</v>
      </c>
      <c r="I318" s="238"/>
      <c r="J318" s="239">
        <f>ROUND(I318*H318,2)</f>
        <v>0</v>
      </c>
      <c r="K318" s="240"/>
      <c r="L318" s="41"/>
      <c r="M318" s="241" t="s">
        <v>1</v>
      </c>
      <c r="N318" s="242" t="s">
        <v>38</v>
      </c>
      <c r="O318" s="88"/>
      <c r="P318" s="243">
        <f>O318*H318</f>
        <v>0</v>
      </c>
      <c r="Q318" s="243">
        <v>0</v>
      </c>
      <c r="R318" s="243">
        <f>Q318*H318</f>
        <v>0</v>
      </c>
      <c r="S318" s="243">
        <v>0</v>
      </c>
      <c r="T318" s="24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5" t="s">
        <v>245</v>
      </c>
      <c r="AT318" s="245" t="s">
        <v>216</v>
      </c>
      <c r="AU318" s="245" t="s">
        <v>82</v>
      </c>
      <c r="AY318" s="14" t="s">
        <v>213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14" t="s">
        <v>80</v>
      </c>
      <c r="BK318" s="246">
        <f>ROUND(I318*H318,2)</f>
        <v>0</v>
      </c>
      <c r="BL318" s="14" t="s">
        <v>245</v>
      </c>
      <c r="BM318" s="245" t="s">
        <v>884</v>
      </c>
    </row>
    <row r="319" spans="1:47" s="2" customFormat="1" ht="12">
      <c r="A319" s="35"/>
      <c r="B319" s="36"/>
      <c r="C319" s="37"/>
      <c r="D319" s="247" t="s">
        <v>221</v>
      </c>
      <c r="E319" s="37"/>
      <c r="F319" s="248" t="s">
        <v>699</v>
      </c>
      <c r="G319" s="37"/>
      <c r="H319" s="37"/>
      <c r="I319" s="141"/>
      <c r="J319" s="37"/>
      <c r="K319" s="37"/>
      <c r="L319" s="41"/>
      <c r="M319" s="249"/>
      <c r="N319" s="250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221</v>
      </c>
      <c r="AU319" s="14" t="s">
        <v>82</v>
      </c>
    </row>
    <row r="320" spans="1:65" s="2" customFormat="1" ht="21.75" customHeight="1">
      <c r="A320" s="35"/>
      <c r="B320" s="36"/>
      <c r="C320" s="233" t="s">
        <v>416</v>
      </c>
      <c r="D320" s="233" t="s">
        <v>216</v>
      </c>
      <c r="E320" s="234" t="s">
        <v>700</v>
      </c>
      <c r="F320" s="235" t="s">
        <v>701</v>
      </c>
      <c r="G320" s="236" t="s">
        <v>237</v>
      </c>
      <c r="H320" s="237">
        <v>26.46</v>
      </c>
      <c r="I320" s="238"/>
      <c r="J320" s="239">
        <f>ROUND(I320*H320,2)</f>
        <v>0</v>
      </c>
      <c r="K320" s="240"/>
      <c r="L320" s="41"/>
      <c r="M320" s="241" t="s">
        <v>1</v>
      </c>
      <c r="N320" s="242" t="s">
        <v>38</v>
      </c>
      <c r="O320" s="88"/>
      <c r="P320" s="243">
        <f>O320*H320</f>
        <v>0</v>
      </c>
      <c r="Q320" s="243">
        <v>0</v>
      </c>
      <c r="R320" s="243">
        <f>Q320*H320</f>
        <v>0</v>
      </c>
      <c r="S320" s="243">
        <v>0</v>
      </c>
      <c r="T320" s="24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5" t="s">
        <v>245</v>
      </c>
      <c r="AT320" s="245" t="s">
        <v>216</v>
      </c>
      <c r="AU320" s="245" t="s">
        <v>82</v>
      </c>
      <c r="AY320" s="14" t="s">
        <v>213</v>
      </c>
      <c r="BE320" s="246">
        <f>IF(N320="základní",J320,0)</f>
        <v>0</v>
      </c>
      <c r="BF320" s="246">
        <f>IF(N320="snížená",J320,0)</f>
        <v>0</v>
      </c>
      <c r="BG320" s="246">
        <f>IF(N320="zákl. přenesená",J320,0)</f>
        <v>0</v>
      </c>
      <c r="BH320" s="246">
        <f>IF(N320="sníž. přenesená",J320,0)</f>
        <v>0</v>
      </c>
      <c r="BI320" s="246">
        <f>IF(N320="nulová",J320,0)</f>
        <v>0</v>
      </c>
      <c r="BJ320" s="14" t="s">
        <v>80</v>
      </c>
      <c r="BK320" s="246">
        <f>ROUND(I320*H320,2)</f>
        <v>0</v>
      </c>
      <c r="BL320" s="14" t="s">
        <v>245</v>
      </c>
      <c r="BM320" s="245" t="s">
        <v>885</v>
      </c>
    </row>
    <row r="321" spans="1:47" s="2" customFormat="1" ht="12">
      <c r="A321" s="35"/>
      <c r="B321" s="36"/>
      <c r="C321" s="37"/>
      <c r="D321" s="247" t="s">
        <v>221</v>
      </c>
      <c r="E321" s="37"/>
      <c r="F321" s="248" t="s">
        <v>701</v>
      </c>
      <c r="G321" s="37"/>
      <c r="H321" s="37"/>
      <c r="I321" s="141"/>
      <c r="J321" s="37"/>
      <c r="K321" s="37"/>
      <c r="L321" s="41"/>
      <c r="M321" s="249"/>
      <c r="N321" s="250"/>
      <c r="O321" s="88"/>
      <c r="P321" s="88"/>
      <c r="Q321" s="88"/>
      <c r="R321" s="88"/>
      <c r="S321" s="88"/>
      <c r="T321" s="89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4" t="s">
        <v>221</v>
      </c>
      <c r="AU321" s="14" t="s">
        <v>82</v>
      </c>
    </row>
    <row r="322" spans="1:65" s="2" customFormat="1" ht="33" customHeight="1">
      <c r="A322" s="35"/>
      <c r="B322" s="36"/>
      <c r="C322" s="233" t="s">
        <v>886</v>
      </c>
      <c r="D322" s="233" t="s">
        <v>216</v>
      </c>
      <c r="E322" s="234" t="s">
        <v>887</v>
      </c>
      <c r="F322" s="235" t="s">
        <v>888</v>
      </c>
      <c r="G322" s="236" t="s">
        <v>237</v>
      </c>
      <c r="H322" s="237">
        <v>116.46</v>
      </c>
      <c r="I322" s="238"/>
      <c r="J322" s="239">
        <f>ROUND(I322*H322,2)</f>
        <v>0</v>
      </c>
      <c r="K322" s="240"/>
      <c r="L322" s="41"/>
      <c r="M322" s="241" t="s">
        <v>1</v>
      </c>
      <c r="N322" s="242" t="s">
        <v>38</v>
      </c>
      <c r="O322" s="88"/>
      <c r="P322" s="243">
        <f>O322*H322</f>
        <v>0</v>
      </c>
      <c r="Q322" s="243">
        <v>0</v>
      </c>
      <c r="R322" s="243">
        <f>Q322*H322</f>
        <v>0</v>
      </c>
      <c r="S322" s="243">
        <v>0</v>
      </c>
      <c r="T322" s="244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5" t="s">
        <v>245</v>
      </c>
      <c r="AT322" s="245" t="s">
        <v>216</v>
      </c>
      <c r="AU322" s="245" t="s">
        <v>82</v>
      </c>
      <c r="AY322" s="14" t="s">
        <v>213</v>
      </c>
      <c r="BE322" s="246">
        <f>IF(N322="základní",J322,0)</f>
        <v>0</v>
      </c>
      <c r="BF322" s="246">
        <f>IF(N322="snížená",J322,0)</f>
        <v>0</v>
      </c>
      <c r="BG322" s="246">
        <f>IF(N322="zákl. přenesená",J322,0)</f>
        <v>0</v>
      </c>
      <c r="BH322" s="246">
        <f>IF(N322="sníž. přenesená",J322,0)</f>
        <v>0</v>
      </c>
      <c r="BI322" s="246">
        <f>IF(N322="nulová",J322,0)</f>
        <v>0</v>
      </c>
      <c r="BJ322" s="14" t="s">
        <v>80</v>
      </c>
      <c r="BK322" s="246">
        <f>ROUND(I322*H322,2)</f>
        <v>0</v>
      </c>
      <c r="BL322" s="14" t="s">
        <v>245</v>
      </c>
      <c r="BM322" s="245" t="s">
        <v>889</v>
      </c>
    </row>
    <row r="323" spans="1:47" s="2" customFormat="1" ht="12">
      <c r="A323" s="35"/>
      <c r="B323" s="36"/>
      <c r="C323" s="37"/>
      <c r="D323" s="247" t="s">
        <v>221</v>
      </c>
      <c r="E323" s="37"/>
      <c r="F323" s="248" t="s">
        <v>888</v>
      </c>
      <c r="G323" s="37"/>
      <c r="H323" s="37"/>
      <c r="I323" s="141"/>
      <c r="J323" s="37"/>
      <c r="K323" s="37"/>
      <c r="L323" s="41"/>
      <c r="M323" s="249"/>
      <c r="N323" s="250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221</v>
      </c>
      <c r="AU323" s="14" t="s">
        <v>82</v>
      </c>
    </row>
    <row r="324" spans="1:63" s="12" customFormat="1" ht="25.9" customHeight="1">
      <c r="A324" s="12"/>
      <c r="B324" s="217"/>
      <c r="C324" s="218"/>
      <c r="D324" s="219" t="s">
        <v>72</v>
      </c>
      <c r="E324" s="220" t="s">
        <v>297</v>
      </c>
      <c r="F324" s="220" t="s">
        <v>463</v>
      </c>
      <c r="G324" s="218"/>
      <c r="H324" s="218"/>
      <c r="I324" s="221"/>
      <c r="J324" s="222">
        <f>BK324</f>
        <v>0</v>
      </c>
      <c r="K324" s="218"/>
      <c r="L324" s="223"/>
      <c r="M324" s="224"/>
      <c r="N324" s="225"/>
      <c r="O324" s="225"/>
      <c r="P324" s="226">
        <f>SUM(P325:P326)</f>
        <v>0</v>
      </c>
      <c r="Q324" s="225"/>
      <c r="R324" s="226">
        <f>SUM(R325:R326)</f>
        <v>0</v>
      </c>
      <c r="S324" s="225"/>
      <c r="T324" s="227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8" t="s">
        <v>220</v>
      </c>
      <c r="AT324" s="229" t="s">
        <v>72</v>
      </c>
      <c r="AU324" s="229" t="s">
        <v>73</v>
      </c>
      <c r="AY324" s="228" t="s">
        <v>213</v>
      </c>
      <c r="BK324" s="230">
        <f>SUM(BK325:BK326)</f>
        <v>0</v>
      </c>
    </row>
    <row r="325" spans="1:65" s="2" customFormat="1" ht="21.75" customHeight="1">
      <c r="A325" s="35"/>
      <c r="B325" s="36"/>
      <c r="C325" s="233" t="s">
        <v>419</v>
      </c>
      <c r="D325" s="233" t="s">
        <v>216</v>
      </c>
      <c r="E325" s="234" t="s">
        <v>464</v>
      </c>
      <c r="F325" s="235" t="s">
        <v>465</v>
      </c>
      <c r="G325" s="236" t="s">
        <v>301</v>
      </c>
      <c r="H325" s="237">
        <v>64</v>
      </c>
      <c r="I325" s="238"/>
      <c r="J325" s="239">
        <f>ROUND(I325*H325,2)</f>
        <v>0</v>
      </c>
      <c r="K325" s="240"/>
      <c r="L325" s="41"/>
      <c r="M325" s="241" t="s">
        <v>1</v>
      </c>
      <c r="N325" s="242" t="s">
        <v>38</v>
      </c>
      <c r="O325" s="88"/>
      <c r="P325" s="243">
        <f>O325*H325</f>
        <v>0</v>
      </c>
      <c r="Q325" s="243">
        <v>0</v>
      </c>
      <c r="R325" s="243">
        <f>Q325*H325</f>
        <v>0</v>
      </c>
      <c r="S325" s="243">
        <v>0</v>
      </c>
      <c r="T325" s="24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5" t="s">
        <v>302</v>
      </c>
      <c r="AT325" s="245" t="s">
        <v>216</v>
      </c>
      <c r="AU325" s="245" t="s">
        <v>80</v>
      </c>
      <c r="AY325" s="14" t="s">
        <v>213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14" t="s">
        <v>80</v>
      </c>
      <c r="BK325" s="246">
        <f>ROUND(I325*H325,2)</f>
        <v>0</v>
      </c>
      <c r="BL325" s="14" t="s">
        <v>302</v>
      </c>
      <c r="BM325" s="245" t="s">
        <v>890</v>
      </c>
    </row>
    <row r="326" spans="1:47" s="2" customFormat="1" ht="12">
      <c r="A326" s="35"/>
      <c r="B326" s="36"/>
      <c r="C326" s="37"/>
      <c r="D326" s="247" t="s">
        <v>221</v>
      </c>
      <c r="E326" s="37"/>
      <c r="F326" s="248" t="s">
        <v>465</v>
      </c>
      <c r="G326" s="37"/>
      <c r="H326" s="37"/>
      <c r="I326" s="141"/>
      <c r="J326" s="37"/>
      <c r="K326" s="37"/>
      <c r="L326" s="41"/>
      <c r="M326" s="251"/>
      <c r="N326" s="252"/>
      <c r="O326" s="253"/>
      <c r="P326" s="253"/>
      <c r="Q326" s="253"/>
      <c r="R326" s="253"/>
      <c r="S326" s="253"/>
      <c r="T326" s="254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4" t="s">
        <v>221</v>
      </c>
      <c r="AU326" s="14" t="s">
        <v>80</v>
      </c>
    </row>
    <row r="327" spans="1:31" s="2" customFormat="1" ht="6.95" customHeight="1">
      <c r="A327" s="35"/>
      <c r="B327" s="63"/>
      <c r="C327" s="64"/>
      <c r="D327" s="64"/>
      <c r="E327" s="64"/>
      <c r="F327" s="64"/>
      <c r="G327" s="64"/>
      <c r="H327" s="64"/>
      <c r="I327" s="180"/>
      <c r="J327" s="64"/>
      <c r="K327" s="64"/>
      <c r="L327" s="41"/>
      <c r="M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</row>
  </sheetData>
  <sheetProtection password="CC35" sheet="1" objects="1" scenarios="1" formatColumns="0" formatRows="0" autoFilter="0"/>
  <autoFilter ref="C132:K326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891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ROUND(J132,2)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ROUND((SUM(BE132:BE294)),2)</f>
        <v>0</v>
      </c>
      <c r="G33" s="35"/>
      <c r="H33" s="35"/>
      <c r="I33" s="159">
        <v>0.21</v>
      </c>
      <c r="J33" s="158">
        <f>ROUND(((SUM(BE132:BE294))*I33),2)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ROUND((SUM(BF132:BF294)),2)</f>
        <v>0</v>
      </c>
      <c r="G34" s="35"/>
      <c r="H34" s="35"/>
      <c r="I34" s="159">
        <v>0.15</v>
      </c>
      <c r="J34" s="158">
        <f>ROUND(((SUM(BF132:BF294))*I34),2)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ROUND((SUM(BG132:BG294)),2)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ROUND((SUM(BH132:BH294)),2)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ROUND((SUM(BI132:BI294)),2)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2019-138-17 - Nové kce -1...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J132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J133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585</v>
      </c>
      <c r="E98" s="200"/>
      <c r="F98" s="200"/>
      <c r="G98" s="200"/>
      <c r="H98" s="200"/>
      <c r="I98" s="201"/>
      <c r="J98" s="202">
        <f>J134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705</v>
      </c>
      <c r="E99" s="200"/>
      <c r="F99" s="200"/>
      <c r="G99" s="200"/>
      <c r="H99" s="200"/>
      <c r="I99" s="201"/>
      <c r="J99" s="202">
        <f>J147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624</v>
      </c>
      <c r="E100" s="200"/>
      <c r="F100" s="200"/>
      <c r="G100" s="200"/>
      <c r="H100" s="200"/>
      <c r="I100" s="201"/>
      <c r="J100" s="202">
        <f>J164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623</v>
      </c>
      <c r="E101" s="200"/>
      <c r="F101" s="200"/>
      <c r="G101" s="200"/>
      <c r="H101" s="200"/>
      <c r="I101" s="201"/>
      <c r="J101" s="202">
        <f>J173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310</v>
      </c>
      <c r="E102" s="200"/>
      <c r="F102" s="200"/>
      <c r="G102" s="200"/>
      <c r="H102" s="200"/>
      <c r="I102" s="201"/>
      <c r="J102" s="202">
        <f>J184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587</v>
      </c>
      <c r="E103" s="200"/>
      <c r="F103" s="200"/>
      <c r="G103" s="200"/>
      <c r="H103" s="200"/>
      <c r="I103" s="201"/>
      <c r="J103" s="202">
        <f>J187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193</v>
      </c>
      <c r="E104" s="193"/>
      <c r="F104" s="193"/>
      <c r="G104" s="193"/>
      <c r="H104" s="193"/>
      <c r="I104" s="194"/>
      <c r="J104" s="195">
        <f>J190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7"/>
      <c r="C105" s="198"/>
      <c r="D105" s="199" t="s">
        <v>625</v>
      </c>
      <c r="E105" s="200"/>
      <c r="F105" s="200"/>
      <c r="G105" s="200"/>
      <c r="H105" s="200"/>
      <c r="I105" s="201"/>
      <c r="J105" s="202">
        <f>J191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714</v>
      </c>
      <c r="E106" s="200"/>
      <c r="F106" s="200"/>
      <c r="G106" s="200"/>
      <c r="H106" s="200"/>
      <c r="I106" s="201"/>
      <c r="J106" s="202">
        <f>J200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715</v>
      </c>
      <c r="E107" s="200"/>
      <c r="F107" s="200"/>
      <c r="G107" s="200"/>
      <c r="H107" s="200"/>
      <c r="I107" s="201"/>
      <c r="J107" s="202">
        <f>J213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98"/>
      <c r="D108" s="199" t="s">
        <v>716</v>
      </c>
      <c r="E108" s="200"/>
      <c r="F108" s="200"/>
      <c r="G108" s="200"/>
      <c r="H108" s="200"/>
      <c r="I108" s="201"/>
      <c r="J108" s="202">
        <f>J222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98"/>
      <c r="D109" s="199" t="s">
        <v>431</v>
      </c>
      <c r="E109" s="200"/>
      <c r="F109" s="200"/>
      <c r="G109" s="200"/>
      <c r="H109" s="200"/>
      <c r="I109" s="201"/>
      <c r="J109" s="202">
        <f>J243</f>
        <v>0</v>
      </c>
      <c r="K109" s="198"/>
      <c r="L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98"/>
      <c r="D110" s="199" t="s">
        <v>892</v>
      </c>
      <c r="E110" s="200"/>
      <c r="F110" s="200"/>
      <c r="G110" s="200"/>
      <c r="H110" s="200"/>
      <c r="I110" s="201"/>
      <c r="J110" s="202">
        <f>J258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98"/>
      <c r="D111" s="199" t="s">
        <v>627</v>
      </c>
      <c r="E111" s="200"/>
      <c r="F111" s="200"/>
      <c r="G111" s="200"/>
      <c r="H111" s="200"/>
      <c r="I111" s="201"/>
      <c r="J111" s="202">
        <f>J273</f>
        <v>0</v>
      </c>
      <c r="K111" s="198"/>
      <c r="L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0"/>
      <c r="C112" s="191"/>
      <c r="D112" s="192" t="s">
        <v>456</v>
      </c>
      <c r="E112" s="193"/>
      <c r="F112" s="193"/>
      <c r="G112" s="193"/>
      <c r="H112" s="193"/>
      <c r="I112" s="194"/>
      <c r="J112" s="195">
        <f>J292</f>
        <v>0</v>
      </c>
      <c r="K112" s="191"/>
      <c r="L112" s="19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63"/>
      <c r="C114" s="64"/>
      <c r="D114" s="64"/>
      <c r="E114" s="64"/>
      <c r="F114" s="64"/>
      <c r="G114" s="64"/>
      <c r="H114" s="64"/>
      <c r="I114" s="180"/>
      <c r="J114" s="64"/>
      <c r="K114" s="64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65"/>
      <c r="C118" s="66"/>
      <c r="D118" s="66"/>
      <c r="E118" s="66"/>
      <c r="F118" s="66"/>
      <c r="G118" s="66"/>
      <c r="H118" s="66"/>
      <c r="I118" s="183"/>
      <c r="J118" s="66"/>
      <c r="K118" s="66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0" t="s">
        <v>198</v>
      </c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16</v>
      </c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184" t="str">
        <f>E7</f>
        <v xml:space="preserve">OTEVŘENÝ  pavilon D (zadání) - DO KROSU</v>
      </c>
      <c r="F122" s="29"/>
      <c r="G122" s="29"/>
      <c r="H122" s="29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183</v>
      </c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73" t="str">
        <f>E9</f>
        <v>2019-138-17 - Nové kce -1...</v>
      </c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9" t="s">
        <v>20</v>
      </c>
      <c r="D126" s="37"/>
      <c r="E126" s="37"/>
      <c r="F126" s="24" t="str">
        <f>F12</f>
        <v xml:space="preserve"> </v>
      </c>
      <c r="G126" s="37"/>
      <c r="H126" s="37"/>
      <c r="I126" s="144" t="s">
        <v>22</v>
      </c>
      <c r="J126" s="76" t="str">
        <f>IF(J12="","",J12)</f>
        <v>20. 12. 2019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141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9" t="s">
        <v>24</v>
      </c>
      <c r="D128" s="37"/>
      <c r="E128" s="37"/>
      <c r="F128" s="24" t="str">
        <f>E15</f>
        <v xml:space="preserve"> </v>
      </c>
      <c r="G128" s="37"/>
      <c r="H128" s="37"/>
      <c r="I128" s="144" t="s">
        <v>29</v>
      </c>
      <c r="J128" s="33" t="str">
        <f>E21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27</v>
      </c>
      <c r="D129" s="37"/>
      <c r="E129" s="37"/>
      <c r="F129" s="24" t="str">
        <f>IF(E18="","",E18)</f>
        <v>Vyplň údaj</v>
      </c>
      <c r="G129" s="37"/>
      <c r="H129" s="37"/>
      <c r="I129" s="144" t="s">
        <v>30</v>
      </c>
      <c r="J129" s="33" t="str">
        <f>E24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" customHeight="1">
      <c r="A130" s="35"/>
      <c r="B130" s="36"/>
      <c r="C130" s="37"/>
      <c r="D130" s="37"/>
      <c r="E130" s="37"/>
      <c r="F130" s="37"/>
      <c r="G130" s="37"/>
      <c r="H130" s="37"/>
      <c r="I130" s="141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204"/>
      <c r="B131" s="205"/>
      <c r="C131" s="206" t="s">
        <v>199</v>
      </c>
      <c r="D131" s="207" t="s">
        <v>58</v>
      </c>
      <c r="E131" s="207" t="s">
        <v>54</v>
      </c>
      <c r="F131" s="207" t="s">
        <v>55</v>
      </c>
      <c r="G131" s="207" t="s">
        <v>200</v>
      </c>
      <c r="H131" s="207" t="s">
        <v>201</v>
      </c>
      <c r="I131" s="208" t="s">
        <v>202</v>
      </c>
      <c r="J131" s="209" t="s">
        <v>187</v>
      </c>
      <c r="K131" s="210" t="s">
        <v>203</v>
      </c>
      <c r="L131" s="211"/>
      <c r="M131" s="97" t="s">
        <v>1</v>
      </c>
      <c r="N131" s="98" t="s">
        <v>37</v>
      </c>
      <c r="O131" s="98" t="s">
        <v>204</v>
      </c>
      <c r="P131" s="98" t="s">
        <v>205</v>
      </c>
      <c r="Q131" s="98" t="s">
        <v>206</v>
      </c>
      <c r="R131" s="98" t="s">
        <v>207</v>
      </c>
      <c r="S131" s="98" t="s">
        <v>208</v>
      </c>
      <c r="T131" s="99" t="s">
        <v>209</v>
      </c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</row>
    <row r="132" spans="1:63" s="2" customFormat="1" ht="22.8" customHeight="1">
      <c r="A132" s="35"/>
      <c r="B132" s="36"/>
      <c r="C132" s="104" t="s">
        <v>210</v>
      </c>
      <c r="D132" s="37"/>
      <c r="E132" s="37"/>
      <c r="F132" s="37"/>
      <c r="G132" s="37"/>
      <c r="H132" s="37"/>
      <c r="I132" s="141"/>
      <c r="J132" s="212">
        <f>BK132</f>
        <v>0</v>
      </c>
      <c r="K132" s="37"/>
      <c r="L132" s="41"/>
      <c r="M132" s="100"/>
      <c r="N132" s="213"/>
      <c r="O132" s="101"/>
      <c r="P132" s="214">
        <f>P133+P190+P292</f>
        <v>0</v>
      </c>
      <c r="Q132" s="101"/>
      <c r="R132" s="214">
        <f>R133+R190+R292</f>
        <v>0</v>
      </c>
      <c r="S132" s="101"/>
      <c r="T132" s="215">
        <f>T133+T190+T292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72</v>
      </c>
      <c r="AU132" s="14" t="s">
        <v>189</v>
      </c>
      <c r="BK132" s="216">
        <f>BK133+BK190+BK292</f>
        <v>0</v>
      </c>
    </row>
    <row r="133" spans="1:63" s="12" customFormat="1" ht="25.9" customHeight="1">
      <c r="A133" s="12"/>
      <c r="B133" s="217"/>
      <c r="C133" s="218"/>
      <c r="D133" s="219" t="s">
        <v>72</v>
      </c>
      <c r="E133" s="220" t="s">
        <v>211</v>
      </c>
      <c r="F133" s="220" t="s">
        <v>212</v>
      </c>
      <c r="G133" s="218"/>
      <c r="H133" s="218"/>
      <c r="I133" s="221"/>
      <c r="J133" s="222">
        <f>BK133</f>
        <v>0</v>
      </c>
      <c r="K133" s="218"/>
      <c r="L133" s="223"/>
      <c r="M133" s="224"/>
      <c r="N133" s="225"/>
      <c r="O133" s="225"/>
      <c r="P133" s="226">
        <f>P134+P147+P164+P173+P184+P187</f>
        <v>0</v>
      </c>
      <c r="Q133" s="225"/>
      <c r="R133" s="226">
        <f>R134+R147+R164+R173+R184+R187</f>
        <v>0</v>
      </c>
      <c r="S133" s="225"/>
      <c r="T133" s="227">
        <f>T134+T147+T164+T173+T184+T187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80</v>
      </c>
      <c r="AT133" s="229" t="s">
        <v>72</v>
      </c>
      <c r="AU133" s="229" t="s">
        <v>73</v>
      </c>
      <c r="AY133" s="228" t="s">
        <v>213</v>
      </c>
      <c r="BK133" s="230">
        <f>BK134+BK147+BK164+BK173+BK184+BK187</f>
        <v>0</v>
      </c>
    </row>
    <row r="134" spans="1:63" s="12" customFormat="1" ht="22.8" customHeight="1">
      <c r="A134" s="12"/>
      <c r="B134" s="217"/>
      <c r="C134" s="218"/>
      <c r="D134" s="219" t="s">
        <v>72</v>
      </c>
      <c r="E134" s="231" t="s">
        <v>82</v>
      </c>
      <c r="F134" s="231" t="s">
        <v>594</v>
      </c>
      <c r="G134" s="218"/>
      <c r="H134" s="218"/>
      <c r="I134" s="221"/>
      <c r="J134" s="232">
        <f>BK134</f>
        <v>0</v>
      </c>
      <c r="K134" s="218"/>
      <c r="L134" s="223"/>
      <c r="M134" s="224"/>
      <c r="N134" s="225"/>
      <c r="O134" s="225"/>
      <c r="P134" s="226">
        <f>SUM(P135:P146)</f>
        <v>0</v>
      </c>
      <c r="Q134" s="225"/>
      <c r="R134" s="226">
        <f>SUM(R135:R146)</f>
        <v>0</v>
      </c>
      <c r="S134" s="225"/>
      <c r="T134" s="227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8" t="s">
        <v>80</v>
      </c>
      <c r="AT134" s="229" t="s">
        <v>72</v>
      </c>
      <c r="AU134" s="229" t="s">
        <v>80</v>
      </c>
      <c r="AY134" s="228" t="s">
        <v>213</v>
      </c>
      <c r="BK134" s="230">
        <f>SUM(BK135:BK146)</f>
        <v>0</v>
      </c>
    </row>
    <row r="135" spans="1:65" s="2" customFormat="1" ht="33" customHeight="1">
      <c r="A135" s="35"/>
      <c r="B135" s="36"/>
      <c r="C135" s="233" t="s">
        <v>80</v>
      </c>
      <c r="D135" s="233" t="s">
        <v>216</v>
      </c>
      <c r="E135" s="234" t="s">
        <v>595</v>
      </c>
      <c r="F135" s="235" t="s">
        <v>596</v>
      </c>
      <c r="G135" s="236" t="s">
        <v>237</v>
      </c>
      <c r="H135" s="237">
        <v>146.1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220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220</v>
      </c>
      <c r="BM135" s="245" t="s">
        <v>82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596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33" customHeight="1">
      <c r="A137" s="35"/>
      <c r="B137" s="36"/>
      <c r="C137" s="233" t="s">
        <v>82</v>
      </c>
      <c r="D137" s="233" t="s">
        <v>216</v>
      </c>
      <c r="E137" s="234" t="s">
        <v>721</v>
      </c>
      <c r="F137" s="235" t="s">
        <v>722</v>
      </c>
      <c r="G137" s="236" t="s">
        <v>219</v>
      </c>
      <c r="H137" s="237">
        <v>21.915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220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722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21.75" customHeight="1">
      <c r="A139" s="35"/>
      <c r="B139" s="36"/>
      <c r="C139" s="233" t="s">
        <v>224</v>
      </c>
      <c r="D139" s="233" t="s">
        <v>216</v>
      </c>
      <c r="E139" s="234" t="s">
        <v>632</v>
      </c>
      <c r="F139" s="235" t="s">
        <v>633</v>
      </c>
      <c r="G139" s="236" t="s">
        <v>219</v>
      </c>
      <c r="H139" s="237">
        <v>21.915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227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633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21.75" customHeight="1">
      <c r="A141" s="35"/>
      <c r="B141" s="36"/>
      <c r="C141" s="233" t="s">
        <v>220</v>
      </c>
      <c r="D141" s="233" t="s">
        <v>216</v>
      </c>
      <c r="E141" s="234" t="s">
        <v>638</v>
      </c>
      <c r="F141" s="235" t="s">
        <v>639</v>
      </c>
      <c r="G141" s="236" t="s">
        <v>254</v>
      </c>
      <c r="H141" s="237">
        <v>0.353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230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639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33" customHeight="1">
      <c r="A143" s="35"/>
      <c r="B143" s="36"/>
      <c r="C143" s="233" t="s">
        <v>231</v>
      </c>
      <c r="D143" s="233" t="s">
        <v>216</v>
      </c>
      <c r="E143" s="234" t="s">
        <v>597</v>
      </c>
      <c r="F143" s="235" t="s">
        <v>598</v>
      </c>
      <c r="G143" s="236" t="s">
        <v>237</v>
      </c>
      <c r="H143" s="237">
        <v>146.1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234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598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16.5" customHeight="1">
      <c r="A145" s="35"/>
      <c r="B145" s="36"/>
      <c r="C145" s="255" t="s">
        <v>227</v>
      </c>
      <c r="D145" s="255" t="s">
        <v>571</v>
      </c>
      <c r="E145" s="256" t="s">
        <v>628</v>
      </c>
      <c r="F145" s="257" t="s">
        <v>629</v>
      </c>
      <c r="G145" s="258" t="s">
        <v>237</v>
      </c>
      <c r="H145" s="259">
        <v>168.015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230</v>
      </c>
      <c r="AT145" s="245" t="s">
        <v>571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238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629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224</v>
      </c>
      <c r="F147" s="231" t="s">
        <v>706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SUM(P148:P163)</f>
        <v>0</v>
      </c>
      <c r="Q147" s="225"/>
      <c r="R147" s="226">
        <f>SUM(R148:R163)</f>
        <v>0</v>
      </c>
      <c r="S147" s="225"/>
      <c r="T147" s="227">
        <f>SUM(T148:T163)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80</v>
      </c>
      <c r="AT147" s="229" t="s">
        <v>72</v>
      </c>
      <c r="AU147" s="229" t="s">
        <v>80</v>
      </c>
      <c r="AY147" s="228" t="s">
        <v>213</v>
      </c>
      <c r="BK147" s="230">
        <f>SUM(BK148:BK163)</f>
        <v>0</v>
      </c>
    </row>
    <row r="148" spans="1:65" s="2" customFormat="1" ht="33" customHeight="1">
      <c r="A148" s="35"/>
      <c r="B148" s="36"/>
      <c r="C148" s="233" t="s">
        <v>239</v>
      </c>
      <c r="D148" s="233" t="s">
        <v>216</v>
      </c>
      <c r="E148" s="234" t="s">
        <v>731</v>
      </c>
      <c r="F148" s="235" t="s">
        <v>732</v>
      </c>
      <c r="G148" s="236" t="s">
        <v>219</v>
      </c>
      <c r="H148" s="237">
        <v>4.293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242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732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33" t="s">
        <v>230</v>
      </c>
      <c r="D150" s="233" t="s">
        <v>216</v>
      </c>
      <c r="E150" s="234" t="s">
        <v>893</v>
      </c>
      <c r="F150" s="235" t="s">
        <v>894</v>
      </c>
      <c r="G150" s="236" t="s">
        <v>289</v>
      </c>
      <c r="H150" s="237">
        <v>9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245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894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33" customHeight="1">
      <c r="A152" s="35"/>
      <c r="B152" s="36"/>
      <c r="C152" s="233" t="s">
        <v>246</v>
      </c>
      <c r="D152" s="233" t="s">
        <v>216</v>
      </c>
      <c r="E152" s="234" t="s">
        <v>895</v>
      </c>
      <c r="F152" s="235" t="s">
        <v>896</v>
      </c>
      <c r="G152" s="236" t="s">
        <v>289</v>
      </c>
      <c r="H152" s="237">
        <v>1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249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896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33" customHeight="1">
      <c r="A154" s="35"/>
      <c r="B154" s="36"/>
      <c r="C154" s="233" t="s">
        <v>234</v>
      </c>
      <c r="D154" s="233" t="s">
        <v>216</v>
      </c>
      <c r="E154" s="234" t="s">
        <v>897</v>
      </c>
      <c r="F154" s="235" t="s">
        <v>898</v>
      </c>
      <c r="G154" s="236" t="s">
        <v>289</v>
      </c>
      <c r="H154" s="237">
        <v>1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255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898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33" customHeight="1">
      <c r="A156" s="35"/>
      <c r="B156" s="36"/>
      <c r="C156" s="233" t="s">
        <v>256</v>
      </c>
      <c r="D156" s="233" t="s">
        <v>216</v>
      </c>
      <c r="E156" s="234" t="s">
        <v>899</v>
      </c>
      <c r="F156" s="235" t="s">
        <v>900</v>
      </c>
      <c r="G156" s="236" t="s">
        <v>237</v>
      </c>
      <c r="H156" s="237">
        <v>57.846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220</v>
      </c>
      <c r="AT156" s="245" t="s">
        <v>216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220</v>
      </c>
      <c r="BM156" s="245" t="s">
        <v>259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900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33" customHeight="1">
      <c r="A158" s="35"/>
      <c r="B158" s="36"/>
      <c r="C158" s="233" t="s">
        <v>238</v>
      </c>
      <c r="D158" s="233" t="s">
        <v>216</v>
      </c>
      <c r="E158" s="234" t="s">
        <v>901</v>
      </c>
      <c r="F158" s="235" t="s">
        <v>902</v>
      </c>
      <c r="G158" s="236" t="s">
        <v>237</v>
      </c>
      <c r="H158" s="237">
        <v>49.467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220</v>
      </c>
      <c r="AT158" s="245" t="s">
        <v>216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220</v>
      </c>
      <c r="BM158" s="245" t="s">
        <v>262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902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5" s="2" customFormat="1" ht="21.75" customHeight="1">
      <c r="A160" s="35"/>
      <c r="B160" s="36"/>
      <c r="C160" s="233" t="s">
        <v>263</v>
      </c>
      <c r="D160" s="233" t="s">
        <v>216</v>
      </c>
      <c r="E160" s="234" t="s">
        <v>903</v>
      </c>
      <c r="F160" s="235" t="s">
        <v>904</v>
      </c>
      <c r="G160" s="236" t="s">
        <v>283</v>
      </c>
      <c r="H160" s="237">
        <v>104.25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220</v>
      </c>
      <c r="AT160" s="245" t="s">
        <v>216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220</v>
      </c>
      <c r="BM160" s="245" t="s">
        <v>266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904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5" s="2" customFormat="1" ht="33" customHeight="1">
      <c r="A162" s="35"/>
      <c r="B162" s="36"/>
      <c r="C162" s="233" t="s">
        <v>242</v>
      </c>
      <c r="D162" s="233" t="s">
        <v>216</v>
      </c>
      <c r="E162" s="234" t="s">
        <v>905</v>
      </c>
      <c r="F162" s="235" t="s">
        <v>906</v>
      </c>
      <c r="G162" s="236" t="s">
        <v>237</v>
      </c>
      <c r="H162" s="237">
        <v>6.93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220</v>
      </c>
      <c r="AT162" s="245" t="s">
        <v>216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220</v>
      </c>
      <c r="BM162" s="245" t="s">
        <v>269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906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3" s="12" customFormat="1" ht="22.8" customHeight="1">
      <c r="A164" s="12"/>
      <c r="B164" s="217"/>
      <c r="C164" s="218"/>
      <c r="D164" s="219" t="s">
        <v>72</v>
      </c>
      <c r="E164" s="231" t="s">
        <v>646</v>
      </c>
      <c r="F164" s="231" t="s">
        <v>647</v>
      </c>
      <c r="G164" s="218"/>
      <c r="H164" s="218"/>
      <c r="I164" s="221"/>
      <c r="J164" s="232">
        <f>BK164</f>
        <v>0</v>
      </c>
      <c r="K164" s="218"/>
      <c r="L164" s="223"/>
      <c r="M164" s="224"/>
      <c r="N164" s="225"/>
      <c r="O164" s="225"/>
      <c r="P164" s="226">
        <f>SUM(P165:P172)</f>
        <v>0</v>
      </c>
      <c r="Q164" s="225"/>
      <c r="R164" s="226">
        <f>SUM(R165:R172)</f>
        <v>0</v>
      </c>
      <c r="S164" s="225"/>
      <c r="T164" s="227">
        <f>SUM(T165:T172)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8" t="s">
        <v>80</v>
      </c>
      <c r="AT164" s="229" t="s">
        <v>72</v>
      </c>
      <c r="AU164" s="229" t="s">
        <v>80</v>
      </c>
      <c r="AY164" s="228" t="s">
        <v>213</v>
      </c>
      <c r="BK164" s="230">
        <f>SUM(BK165:BK172)</f>
        <v>0</v>
      </c>
    </row>
    <row r="165" spans="1:65" s="2" customFormat="1" ht="33" customHeight="1">
      <c r="A165" s="35"/>
      <c r="B165" s="36"/>
      <c r="C165" s="233" t="s">
        <v>8</v>
      </c>
      <c r="D165" s="233" t="s">
        <v>216</v>
      </c>
      <c r="E165" s="234" t="s">
        <v>907</v>
      </c>
      <c r="F165" s="235" t="s">
        <v>908</v>
      </c>
      <c r="G165" s="236" t="s">
        <v>237</v>
      </c>
      <c r="H165" s="237">
        <v>169.372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220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272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908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44.25" customHeight="1">
      <c r="A167" s="35"/>
      <c r="B167" s="36"/>
      <c r="C167" s="233" t="s">
        <v>245</v>
      </c>
      <c r="D167" s="233" t="s">
        <v>216</v>
      </c>
      <c r="E167" s="234" t="s">
        <v>648</v>
      </c>
      <c r="F167" s="235" t="s">
        <v>649</v>
      </c>
      <c r="G167" s="236" t="s">
        <v>237</v>
      </c>
      <c r="H167" s="237">
        <v>220.2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220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220</v>
      </c>
      <c r="BM167" s="245" t="s">
        <v>275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649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5" s="2" customFormat="1" ht="33" customHeight="1">
      <c r="A169" s="35"/>
      <c r="B169" s="36"/>
      <c r="C169" s="233" t="s">
        <v>280</v>
      </c>
      <c r="D169" s="233" t="s">
        <v>216</v>
      </c>
      <c r="E169" s="234" t="s">
        <v>743</v>
      </c>
      <c r="F169" s="235" t="s">
        <v>744</v>
      </c>
      <c r="G169" s="236" t="s">
        <v>237</v>
      </c>
      <c r="H169" s="237">
        <v>758.847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220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220</v>
      </c>
      <c r="BM169" s="245" t="s">
        <v>284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744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5" s="2" customFormat="1" ht="21.75" customHeight="1">
      <c r="A171" s="35"/>
      <c r="B171" s="36"/>
      <c r="C171" s="233" t="s">
        <v>249</v>
      </c>
      <c r="D171" s="233" t="s">
        <v>216</v>
      </c>
      <c r="E171" s="234" t="s">
        <v>658</v>
      </c>
      <c r="F171" s="235" t="s">
        <v>659</v>
      </c>
      <c r="G171" s="236" t="s">
        <v>283</v>
      </c>
      <c r="H171" s="237">
        <v>247.08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220</v>
      </c>
      <c r="AT171" s="245" t="s">
        <v>216</v>
      </c>
      <c r="AU171" s="245" t="s">
        <v>82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220</v>
      </c>
      <c r="BM171" s="245" t="s">
        <v>290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659</v>
      </c>
      <c r="G172" s="37"/>
      <c r="H172" s="37"/>
      <c r="I172" s="141"/>
      <c r="J172" s="37"/>
      <c r="K172" s="37"/>
      <c r="L172" s="41"/>
      <c r="M172" s="249"/>
      <c r="N172" s="25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82</v>
      </c>
    </row>
    <row r="173" spans="1:63" s="12" customFormat="1" ht="22.8" customHeight="1">
      <c r="A173" s="12"/>
      <c r="B173" s="217"/>
      <c r="C173" s="218"/>
      <c r="D173" s="219" t="s">
        <v>72</v>
      </c>
      <c r="E173" s="231" t="s">
        <v>640</v>
      </c>
      <c r="F173" s="231" t="s">
        <v>641</v>
      </c>
      <c r="G173" s="218"/>
      <c r="H173" s="218"/>
      <c r="I173" s="221"/>
      <c r="J173" s="232">
        <f>BK173</f>
        <v>0</v>
      </c>
      <c r="K173" s="218"/>
      <c r="L173" s="223"/>
      <c r="M173" s="224"/>
      <c r="N173" s="225"/>
      <c r="O173" s="225"/>
      <c r="P173" s="226">
        <f>SUM(P174:P183)</f>
        <v>0</v>
      </c>
      <c r="Q173" s="225"/>
      <c r="R173" s="226">
        <f>SUM(R174:R183)</f>
        <v>0</v>
      </c>
      <c r="S173" s="225"/>
      <c r="T173" s="227">
        <f>SUM(T174:T183)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8" t="s">
        <v>80</v>
      </c>
      <c r="AT173" s="229" t="s">
        <v>72</v>
      </c>
      <c r="AU173" s="229" t="s">
        <v>80</v>
      </c>
      <c r="AY173" s="228" t="s">
        <v>213</v>
      </c>
      <c r="BK173" s="230">
        <f>SUM(BK174:BK183)</f>
        <v>0</v>
      </c>
    </row>
    <row r="174" spans="1:65" s="2" customFormat="1" ht="21.75" customHeight="1">
      <c r="A174" s="35"/>
      <c r="B174" s="36"/>
      <c r="C174" s="233" t="s">
        <v>293</v>
      </c>
      <c r="D174" s="233" t="s">
        <v>216</v>
      </c>
      <c r="E174" s="234" t="s">
        <v>745</v>
      </c>
      <c r="F174" s="235" t="s">
        <v>746</v>
      </c>
      <c r="G174" s="236" t="s">
        <v>219</v>
      </c>
      <c r="H174" s="237">
        <v>7.305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220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220</v>
      </c>
      <c r="BM174" s="245" t="s">
        <v>296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746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21.75" customHeight="1">
      <c r="A176" s="35"/>
      <c r="B176" s="36"/>
      <c r="C176" s="233" t="s">
        <v>255</v>
      </c>
      <c r="D176" s="233" t="s">
        <v>216</v>
      </c>
      <c r="E176" s="234" t="s">
        <v>747</v>
      </c>
      <c r="F176" s="235" t="s">
        <v>748</v>
      </c>
      <c r="G176" s="236" t="s">
        <v>219</v>
      </c>
      <c r="H176" s="237">
        <v>7.305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220</v>
      </c>
      <c r="AT176" s="245" t="s">
        <v>216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220</v>
      </c>
      <c r="BM176" s="245" t="s">
        <v>303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748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5" s="2" customFormat="1" ht="21.75" customHeight="1">
      <c r="A178" s="35"/>
      <c r="B178" s="36"/>
      <c r="C178" s="233" t="s">
        <v>7</v>
      </c>
      <c r="D178" s="233" t="s">
        <v>216</v>
      </c>
      <c r="E178" s="234" t="s">
        <v>909</v>
      </c>
      <c r="F178" s="235" t="s">
        <v>910</v>
      </c>
      <c r="G178" s="236" t="s">
        <v>219</v>
      </c>
      <c r="H178" s="237">
        <v>1.875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220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220</v>
      </c>
      <c r="BM178" s="245" t="s">
        <v>306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910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5" s="2" customFormat="1" ht="33" customHeight="1">
      <c r="A180" s="35"/>
      <c r="B180" s="36"/>
      <c r="C180" s="233" t="s">
        <v>259</v>
      </c>
      <c r="D180" s="233" t="s">
        <v>216</v>
      </c>
      <c r="E180" s="234" t="s">
        <v>664</v>
      </c>
      <c r="F180" s="235" t="s">
        <v>911</v>
      </c>
      <c r="G180" s="236" t="s">
        <v>237</v>
      </c>
      <c r="H180" s="237">
        <v>146.1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220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220</v>
      </c>
      <c r="BM180" s="245" t="s">
        <v>355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911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21.75" customHeight="1">
      <c r="A182" s="35"/>
      <c r="B182" s="36"/>
      <c r="C182" s="255" t="s">
        <v>356</v>
      </c>
      <c r="D182" s="255" t="s">
        <v>571</v>
      </c>
      <c r="E182" s="256" t="s">
        <v>912</v>
      </c>
      <c r="F182" s="257" t="s">
        <v>913</v>
      </c>
      <c r="G182" s="258" t="s">
        <v>237</v>
      </c>
      <c r="H182" s="259">
        <v>182.625</v>
      </c>
      <c r="I182" s="260"/>
      <c r="J182" s="261">
        <f>ROUND(I182*H182,2)</f>
        <v>0</v>
      </c>
      <c r="K182" s="262"/>
      <c r="L182" s="263"/>
      <c r="M182" s="264" t="s">
        <v>1</v>
      </c>
      <c r="N182" s="265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230</v>
      </c>
      <c r="AT182" s="245" t="s">
        <v>571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220</v>
      </c>
      <c r="BM182" s="245" t="s">
        <v>359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913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3" s="12" customFormat="1" ht="22.8" customHeight="1">
      <c r="A184" s="12"/>
      <c r="B184" s="217"/>
      <c r="C184" s="218"/>
      <c r="D184" s="219" t="s">
        <v>72</v>
      </c>
      <c r="E184" s="231" t="s">
        <v>333</v>
      </c>
      <c r="F184" s="231" t="s">
        <v>334</v>
      </c>
      <c r="G184" s="218"/>
      <c r="H184" s="218"/>
      <c r="I184" s="221"/>
      <c r="J184" s="232">
        <f>BK184</f>
        <v>0</v>
      </c>
      <c r="K184" s="218"/>
      <c r="L184" s="223"/>
      <c r="M184" s="224"/>
      <c r="N184" s="225"/>
      <c r="O184" s="225"/>
      <c r="P184" s="226">
        <f>SUM(P185:P186)</f>
        <v>0</v>
      </c>
      <c r="Q184" s="225"/>
      <c r="R184" s="226">
        <f>SUM(R185:R186)</f>
        <v>0</v>
      </c>
      <c r="S184" s="225"/>
      <c r="T184" s="227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8" t="s">
        <v>80</v>
      </c>
      <c r="AT184" s="229" t="s">
        <v>72</v>
      </c>
      <c r="AU184" s="229" t="s">
        <v>80</v>
      </c>
      <c r="AY184" s="228" t="s">
        <v>213</v>
      </c>
      <c r="BK184" s="230">
        <f>SUM(BK185:BK186)</f>
        <v>0</v>
      </c>
    </row>
    <row r="185" spans="1:65" s="2" customFormat="1" ht="33" customHeight="1">
      <c r="A185" s="35"/>
      <c r="B185" s="36"/>
      <c r="C185" s="233" t="s">
        <v>262</v>
      </c>
      <c r="D185" s="233" t="s">
        <v>216</v>
      </c>
      <c r="E185" s="234" t="s">
        <v>660</v>
      </c>
      <c r="F185" s="235" t="s">
        <v>661</v>
      </c>
      <c r="G185" s="236" t="s">
        <v>237</v>
      </c>
      <c r="H185" s="237">
        <v>253.1</v>
      </c>
      <c r="I185" s="238"/>
      <c r="J185" s="239">
        <f>ROUND(I185*H185,2)</f>
        <v>0</v>
      </c>
      <c r="K185" s="240"/>
      <c r="L185" s="41"/>
      <c r="M185" s="241" t="s">
        <v>1</v>
      </c>
      <c r="N185" s="242" t="s">
        <v>38</v>
      </c>
      <c r="O185" s="88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220</v>
      </c>
      <c r="AT185" s="245" t="s">
        <v>216</v>
      </c>
      <c r="AU185" s="245" t="s">
        <v>82</v>
      </c>
      <c r="AY185" s="14" t="s">
        <v>213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4" t="s">
        <v>80</v>
      </c>
      <c r="BK185" s="246">
        <f>ROUND(I185*H185,2)</f>
        <v>0</v>
      </c>
      <c r="BL185" s="14" t="s">
        <v>220</v>
      </c>
      <c r="BM185" s="245" t="s">
        <v>362</v>
      </c>
    </row>
    <row r="186" spans="1:47" s="2" customFormat="1" ht="12">
      <c r="A186" s="35"/>
      <c r="B186" s="36"/>
      <c r="C186" s="37"/>
      <c r="D186" s="247" t="s">
        <v>221</v>
      </c>
      <c r="E186" s="37"/>
      <c r="F186" s="248" t="s">
        <v>661</v>
      </c>
      <c r="G186" s="37"/>
      <c r="H186" s="37"/>
      <c r="I186" s="141"/>
      <c r="J186" s="37"/>
      <c r="K186" s="37"/>
      <c r="L186" s="41"/>
      <c r="M186" s="249"/>
      <c r="N186" s="25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221</v>
      </c>
      <c r="AU186" s="14" t="s">
        <v>82</v>
      </c>
    </row>
    <row r="187" spans="1:63" s="12" customFormat="1" ht="22.8" customHeight="1">
      <c r="A187" s="12"/>
      <c r="B187" s="217"/>
      <c r="C187" s="218"/>
      <c r="D187" s="219" t="s">
        <v>72</v>
      </c>
      <c r="E187" s="231" t="s">
        <v>617</v>
      </c>
      <c r="F187" s="231" t="s">
        <v>618</v>
      </c>
      <c r="G187" s="218"/>
      <c r="H187" s="218"/>
      <c r="I187" s="221"/>
      <c r="J187" s="232">
        <f>BK187</f>
        <v>0</v>
      </c>
      <c r="K187" s="218"/>
      <c r="L187" s="223"/>
      <c r="M187" s="224"/>
      <c r="N187" s="225"/>
      <c r="O187" s="225"/>
      <c r="P187" s="226">
        <f>SUM(P188:P189)</f>
        <v>0</v>
      </c>
      <c r="Q187" s="225"/>
      <c r="R187" s="226">
        <f>SUM(R188:R189)</f>
        <v>0</v>
      </c>
      <c r="S187" s="225"/>
      <c r="T187" s="22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8" t="s">
        <v>80</v>
      </c>
      <c r="AT187" s="229" t="s">
        <v>72</v>
      </c>
      <c r="AU187" s="229" t="s">
        <v>80</v>
      </c>
      <c r="AY187" s="228" t="s">
        <v>213</v>
      </c>
      <c r="BK187" s="230">
        <f>SUM(BK188:BK189)</f>
        <v>0</v>
      </c>
    </row>
    <row r="188" spans="1:65" s="2" customFormat="1" ht="44.25" customHeight="1">
      <c r="A188" s="35"/>
      <c r="B188" s="36"/>
      <c r="C188" s="233" t="s">
        <v>363</v>
      </c>
      <c r="D188" s="233" t="s">
        <v>216</v>
      </c>
      <c r="E188" s="234" t="s">
        <v>619</v>
      </c>
      <c r="F188" s="235" t="s">
        <v>620</v>
      </c>
      <c r="G188" s="236" t="s">
        <v>254</v>
      </c>
      <c r="H188" s="237">
        <v>154.049</v>
      </c>
      <c r="I188" s="238"/>
      <c r="J188" s="239">
        <f>ROUND(I188*H188,2)</f>
        <v>0</v>
      </c>
      <c r="K188" s="240"/>
      <c r="L188" s="41"/>
      <c r="M188" s="241" t="s">
        <v>1</v>
      </c>
      <c r="N188" s="242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220</v>
      </c>
      <c r="AT188" s="245" t="s">
        <v>216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220</v>
      </c>
      <c r="BM188" s="245" t="s">
        <v>364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620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3" s="12" customFormat="1" ht="25.9" customHeight="1">
      <c r="A190" s="12"/>
      <c r="B190" s="217"/>
      <c r="C190" s="218"/>
      <c r="D190" s="219" t="s">
        <v>72</v>
      </c>
      <c r="E190" s="220" t="s">
        <v>276</v>
      </c>
      <c r="F190" s="220" t="s">
        <v>277</v>
      </c>
      <c r="G190" s="218"/>
      <c r="H190" s="218"/>
      <c r="I190" s="221"/>
      <c r="J190" s="222">
        <f>BK190</f>
        <v>0</v>
      </c>
      <c r="K190" s="218"/>
      <c r="L190" s="223"/>
      <c r="M190" s="224"/>
      <c r="N190" s="225"/>
      <c r="O190" s="225"/>
      <c r="P190" s="226">
        <f>P191+P200+P213+P222+P243+P258+P273</f>
        <v>0</v>
      </c>
      <c r="Q190" s="225"/>
      <c r="R190" s="226">
        <f>R191+R200+R213+R222+R243+R258+R273</f>
        <v>0</v>
      </c>
      <c r="S190" s="225"/>
      <c r="T190" s="227">
        <f>T191+T200+T213+T222+T243+T258+T273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8" t="s">
        <v>82</v>
      </c>
      <c r="AT190" s="229" t="s">
        <v>72</v>
      </c>
      <c r="AU190" s="229" t="s">
        <v>73</v>
      </c>
      <c r="AY190" s="228" t="s">
        <v>213</v>
      </c>
      <c r="BK190" s="230">
        <f>BK191+BK200+BK213+BK222+BK243+BK258+BK273</f>
        <v>0</v>
      </c>
    </row>
    <row r="191" spans="1:63" s="12" customFormat="1" ht="22.8" customHeight="1">
      <c r="A191" s="12"/>
      <c r="B191" s="217"/>
      <c r="C191" s="218"/>
      <c r="D191" s="219" t="s">
        <v>72</v>
      </c>
      <c r="E191" s="231" t="s">
        <v>662</v>
      </c>
      <c r="F191" s="231" t="s">
        <v>663</v>
      </c>
      <c r="G191" s="218"/>
      <c r="H191" s="218"/>
      <c r="I191" s="221"/>
      <c r="J191" s="232">
        <f>BK191</f>
        <v>0</v>
      </c>
      <c r="K191" s="218"/>
      <c r="L191" s="223"/>
      <c r="M191" s="224"/>
      <c r="N191" s="225"/>
      <c r="O191" s="225"/>
      <c r="P191" s="226">
        <f>SUM(P192:P199)</f>
        <v>0</v>
      </c>
      <c r="Q191" s="225"/>
      <c r="R191" s="226">
        <f>SUM(R192:R199)</f>
        <v>0</v>
      </c>
      <c r="S191" s="225"/>
      <c r="T191" s="227">
        <f>SUM(T192:T199)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8" t="s">
        <v>82</v>
      </c>
      <c r="AT191" s="229" t="s">
        <v>72</v>
      </c>
      <c r="AU191" s="229" t="s">
        <v>80</v>
      </c>
      <c r="AY191" s="228" t="s">
        <v>213</v>
      </c>
      <c r="BK191" s="230">
        <f>SUM(BK192:BK199)</f>
        <v>0</v>
      </c>
    </row>
    <row r="192" spans="1:65" s="2" customFormat="1" ht="33" customHeight="1">
      <c r="A192" s="35"/>
      <c r="B192" s="36"/>
      <c r="C192" s="233" t="s">
        <v>266</v>
      </c>
      <c r="D192" s="233" t="s">
        <v>216</v>
      </c>
      <c r="E192" s="234" t="s">
        <v>759</v>
      </c>
      <c r="F192" s="235" t="s">
        <v>760</v>
      </c>
      <c r="G192" s="236" t="s">
        <v>237</v>
      </c>
      <c r="H192" s="237">
        <v>43.5</v>
      </c>
      <c r="I192" s="238"/>
      <c r="J192" s="239">
        <f>ROUND(I192*H192,2)</f>
        <v>0</v>
      </c>
      <c r="K192" s="240"/>
      <c r="L192" s="41"/>
      <c r="M192" s="241" t="s">
        <v>1</v>
      </c>
      <c r="N192" s="242" t="s">
        <v>38</v>
      </c>
      <c r="O192" s="8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245</v>
      </c>
      <c r="AT192" s="245" t="s">
        <v>216</v>
      </c>
      <c r="AU192" s="245" t="s">
        <v>82</v>
      </c>
      <c r="AY192" s="14" t="s">
        <v>213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4" t="s">
        <v>80</v>
      </c>
      <c r="BK192" s="246">
        <f>ROUND(I192*H192,2)</f>
        <v>0</v>
      </c>
      <c r="BL192" s="14" t="s">
        <v>245</v>
      </c>
      <c r="BM192" s="245" t="s">
        <v>367</v>
      </c>
    </row>
    <row r="193" spans="1:47" s="2" customFormat="1" ht="12">
      <c r="A193" s="35"/>
      <c r="B193" s="36"/>
      <c r="C193" s="37"/>
      <c r="D193" s="247" t="s">
        <v>221</v>
      </c>
      <c r="E193" s="37"/>
      <c r="F193" s="248" t="s">
        <v>760</v>
      </c>
      <c r="G193" s="37"/>
      <c r="H193" s="37"/>
      <c r="I193" s="141"/>
      <c r="J193" s="37"/>
      <c r="K193" s="37"/>
      <c r="L193" s="41"/>
      <c r="M193" s="249"/>
      <c r="N193" s="25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221</v>
      </c>
      <c r="AU193" s="14" t="s">
        <v>82</v>
      </c>
    </row>
    <row r="194" spans="1:65" s="2" customFormat="1" ht="33" customHeight="1">
      <c r="A194" s="35"/>
      <c r="B194" s="36"/>
      <c r="C194" s="233" t="s">
        <v>368</v>
      </c>
      <c r="D194" s="233" t="s">
        <v>216</v>
      </c>
      <c r="E194" s="234" t="s">
        <v>914</v>
      </c>
      <c r="F194" s="235" t="s">
        <v>915</v>
      </c>
      <c r="G194" s="236" t="s">
        <v>237</v>
      </c>
      <c r="H194" s="237">
        <v>169.372</v>
      </c>
      <c r="I194" s="238"/>
      <c r="J194" s="239">
        <f>ROUND(I194*H194,2)</f>
        <v>0</v>
      </c>
      <c r="K194" s="240"/>
      <c r="L194" s="41"/>
      <c r="M194" s="241" t="s">
        <v>1</v>
      </c>
      <c r="N194" s="242" t="s">
        <v>38</v>
      </c>
      <c r="O194" s="8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245</v>
      </c>
      <c r="AT194" s="245" t="s">
        <v>216</v>
      </c>
      <c r="AU194" s="245" t="s">
        <v>82</v>
      </c>
      <c r="AY194" s="14" t="s">
        <v>213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4" t="s">
        <v>80</v>
      </c>
      <c r="BK194" s="246">
        <f>ROUND(I194*H194,2)</f>
        <v>0</v>
      </c>
      <c r="BL194" s="14" t="s">
        <v>245</v>
      </c>
      <c r="BM194" s="245" t="s">
        <v>371</v>
      </c>
    </row>
    <row r="195" spans="1:47" s="2" customFormat="1" ht="12">
      <c r="A195" s="35"/>
      <c r="B195" s="36"/>
      <c r="C195" s="37"/>
      <c r="D195" s="247" t="s">
        <v>221</v>
      </c>
      <c r="E195" s="37"/>
      <c r="F195" s="248" t="s">
        <v>915</v>
      </c>
      <c r="G195" s="37"/>
      <c r="H195" s="37"/>
      <c r="I195" s="141"/>
      <c r="J195" s="37"/>
      <c r="K195" s="37"/>
      <c r="L195" s="41"/>
      <c r="M195" s="249"/>
      <c r="N195" s="25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221</v>
      </c>
      <c r="AU195" s="14" t="s">
        <v>82</v>
      </c>
    </row>
    <row r="196" spans="1:65" s="2" customFormat="1" ht="44.25" customHeight="1">
      <c r="A196" s="35"/>
      <c r="B196" s="36"/>
      <c r="C196" s="233" t="s">
        <v>269</v>
      </c>
      <c r="D196" s="233" t="s">
        <v>216</v>
      </c>
      <c r="E196" s="234" t="s">
        <v>668</v>
      </c>
      <c r="F196" s="235" t="s">
        <v>669</v>
      </c>
      <c r="G196" s="236" t="s">
        <v>254</v>
      </c>
      <c r="H196" s="237">
        <v>0.745</v>
      </c>
      <c r="I196" s="238"/>
      <c r="J196" s="239">
        <f>ROUND(I196*H196,2)</f>
        <v>0</v>
      </c>
      <c r="K196" s="240"/>
      <c r="L196" s="41"/>
      <c r="M196" s="241" t="s">
        <v>1</v>
      </c>
      <c r="N196" s="242" t="s">
        <v>38</v>
      </c>
      <c r="O196" s="8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245</v>
      </c>
      <c r="AT196" s="245" t="s">
        <v>216</v>
      </c>
      <c r="AU196" s="245" t="s">
        <v>82</v>
      </c>
      <c r="AY196" s="14" t="s">
        <v>213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80</v>
      </c>
      <c r="BK196" s="246">
        <f>ROUND(I196*H196,2)</f>
        <v>0</v>
      </c>
      <c r="BL196" s="14" t="s">
        <v>245</v>
      </c>
      <c r="BM196" s="245" t="s">
        <v>372</v>
      </c>
    </row>
    <row r="197" spans="1:47" s="2" customFormat="1" ht="12">
      <c r="A197" s="35"/>
      <c r="B197" s="36"/>
      <c r="C197" s="37"/>
      <c r="D197" s="247" t="s">
        <v>221</v>
      </c>
      <c r="E197" s="37"/>
      <c r="F197" s="248" t="s">
        <v>669</v>
      </c>
      <c r="G197" s="37"/>
      <c r="H197" s="37"/>
      <c r="I197" s="141"/>
      <c r="J197" s="37"/>
      <c r="K197" s="37"/>
      <c r="L197" s="41"/>
      <c r="M197" s="249"/>
      <c r="N197" s="25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221</v>
      </c>
      <c r="AU197" s="14" t="s">
        <v>82</v>
      </c>
    </row>
    <row r="198" spans="1:65" s="2" customFormat="1" ht="44.25" customHeight="1">
      <c r="A198" s="35"/>
      <c r="B198" s="36"/>
      <c r="C198" s="233" t="s">
        <v>373</v>
      </c>
      <c r="D198" s="233" t="s">
        <v>216</v>
      </c>
      <c r="E198" s="234" t="s">
        <v>670</v>
      </c>
      <c r="F198" s="235" t="s">
        <v>671</v>
      </c>
      <c r="G198" s="236" t="s">
        <v>254</v>
      </c>
      <c r="H198" s="237">
        <v>0.745</v>
      </c>
      <c r="I198" s="238"/>
      <c r="J198" s="239">
        <f>ROUND(I198*H198,2)</f>
        <v>0</v>
      </c>
      <c r="K198" s="240"/>
      <c r="L198" s="41"/>
      <c r="M198" s="241" t="s">
        <v>1</v>
      </c>
      <c r="N198" s="242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245</v>
      </c>
      <c r="AT198" s="245" t="s">
        <v>216</v>
      </c>
      <c r="AU198" s="245" t="s">
        <v>82</v>
      </c>
      <c r="AY198" s="14" t="s">
        <v>213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80</v>
      </c>
      <c r="BK198" s="246">
        <f>ROUND(I198*H198,2)</f>
        <v>0</v>
      </c>
      <c r="BL198" s="14" t="s">
        <v>245</v>
      </c>
      <c r="BM198" s="245" t="s">
        <v>374</v>
      </c>
    </row>
    <row r="199" spans="1:47" s="2" customFormat="1" ht="12">
      <c r="A199" s="35"/>
      <c r="B199" s="36"/>
      <c r="C199" s="37"/>
      <c r="D199" s="247" t="s">
        <v>221</v>
      </c>
      <c r="E199" s="37"/>
      <c r="F199" s="248" t="s">
        <v>671</v>
      </c>
      <c r="G199" s="37"/>
      <c r="H199" s="37"/>
      <c r="I199" s="141"/>
      <c r="J199" s="37"/>
      <c r="K199" s="37"/>
      <c r="L199" s="41"/>
      <c r="M199" s="249"/>
      <c r="N199" s="25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221</v>
      </c>
      <c r="AU199" s="14" t="s">
        <v>82</v>
      </c>
    </row>
    <row r="200" spans="1:63" s="12" customFormat="1" ht="22.8" customHeight="1">
      <c r="A200" s="12"/>
      <c r="B200" s="217"/>
      <c r="C200" s="218"/>
      <c r="D200" s="219" t="s">
        <v>72</v>
      </c>
      <c r="E200" s="231" t="s">
        <v>761</v>
      </c>
      <c r="F200" s="231" t="s">
        <v>762</v>
      </c>
      <c r="G200" s="218"/>
      <c r="H200" s="218"/>
      <c r="I200" s="221"/>
      <c r="J200" s="232">
        <f>BK200</f>
        <v>0</v>
      </c>
      <c r="K200" s="218"/>
      <c r="L200" s="223"/>
      <c r="M200" s="224"/>
      <c r="N200" s="225"/>
      <c r="O200" s="225"/>
      <c r="P200" s="226">
        <f>SUM(P201:P212)</f>
        <v>0</v>
      </c>
      <c r="Q200" s="225"/>
      <c r="R200" s="226">
        <f>SUM(R201:R212)</f>
        <v>0</v>
      </c>
      <c r="S200" s="225"/>
      <c r="T200" s="227">
        <f>SUM(T201:T212)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8" t="s">
        <v>82</v>
      </c>
      <c r="AT200" s="229" t="s">
        <v>72</v>
      </c>
      <c r="AU200" s="229" t="s">
        <v>80</v>
      </c>
      <c r="AY200" s="228" t="s">
        <v>213</v>
      </c>
      <c r="BK200" s="230">
        <f>SUM(BK201:BK212)</f>
        <v>0</v>
      </c>
    </row>
    <row r="201" spans="1:65" s="2" customFormat="1" ht="33" customHeight="1">
      <c r="A201" s="35"/>
      <c r="B201" s="36"/>
      <c r="C201" s="233" t="s">
        <v>272</v>
      </c>
      <c r="D201" s="233" t="s">
        <v>216</v>
      </c>
      <c r="E201" s="234" t="s">
        <v>916</v>
      </c>
      <c r="F201" s="235" t="s">
        <v>917</v>
      </c>
      <c r="G201" s="236" t="s">
        <v>237</v>
      </c>
      <c r="H201" s="237">
        <v>146.1</v>
      </c>
      <c r="I201" s="238"/>
      <c r="J201" s="239">
        <f>ROUND(I201*H201,2)</f>
        <v>0</v>
      </c>
      <c r="K201" s="240"/>
      <c r="L201" s="41"/>
      <c r="M201" s="241" t="s">
        <v>1</v>
      </c>
      <c r="N201" s="242" t="s">
        <v>38</v>
      </c>
      <c r="O201" s="8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245</v>
      </c>
      <c r="AT201" s="245" t="s">
        <v>216</v>
      </c>
      <c r="AU201" s="245" t="s">
        <v>82</v>
      </c>
      <c r="AY201" s="14" t="s">
        <v>213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4" t="s">
        <v>80</v>
      </c>
      <c r="BK201" s="246">
        <f>ROUND(I201*H201,2)</f>
        <v>0</v>
      </c>
      <c r="BL201" s="14" t="s">
        <v>245</v>
      </c>
      <c r="BM201" s="245" t="s">
        <v>375</v>
      </c>
    </row>
    <row r="202" spans="1:47" s="2" customFormat="1" ht="12">
      <c r="A202" s="35"/>
      <c r="B202" s="36"/>
      <c r="C202" s="37"/>
      <c r="D202" s="247" t="s">
        <v>221</v>
      </c>
      <c r="E202" s="37"/>
      <c r="F202" s="248" t="s">
        <v>917</v>
      </c>
      <c r="G202" s="37"/>
      <c r="H202" s="37"/>
      <c r="I202" s="141"/>
      <c r="J202" s="37"/>
      <c r="K202" s="37"/>
      <c r="L202" s="41"/>
      <c r="M202" s="249"/>
      <c r="N202" s="25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221</v>
      </c>
      <c r="AU202" s="14" t="s">
        <v>82</v>
      </c>
    </row>
    <row r="203" spans="1:65" s="2" customFormat="1" ht="21.75" customHeight="1">
      <c r="A203" s="35"/>
      <c r="B203" s="36"/>
      <c r="C203" s="255" t="s">
        <v>376</v>
      </c>
      <c r="D203" s="255" t="s">
        <v>571</v>
      </c>
      <c r="E203" s="256" t="s">
        <v>918</v>
      </c>
      <c r="F203" s="257" t="s">
        <v>919</v>
      </c>
      <c r="G203" s="258" t="s">
        <v>237</v>
      </c>
      <c r="H203" s="259">
        <v>298.044</v>
      </c>
      <c r="I203" s="260"/>
      <c r="J203" s="261">
        <f>ROUND(I203*H203,2)</f>
        <v>0</v>
      </c>
      <c r="K203" s="262"/>
      <c r="L203" s="263"/>
      <c r="M203" s="264" t="s">
        <v>1</v>
      </c>
      <c r="N203" s="265" t="s">
        <v>38</v>
      </c>
      <c r="O203" s="8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275</v>
      </c>
      <c r="AT203" s="245" t="s">
        <v>571</v>
      </c>
      <c r="AU203" s="245" t="s">
        <v>82</v>
      </c>
      <c r="AY203" s="14" t="s">
        <v>213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4" t="s">
        <v>80</v>
      </c>
      <c r="BK203" s="246">
        <f>ROUND(I203*H203,2)</f>
        <v>0</v>
      </c>
      <c r="BL203" s="14" t="s">
        <v>245</v>
      </c>
      <c r="BM203" s="245" t="s">
        <v>377</v>
      </c>
    </row>
    <row r="204" spans="1:47" s="2" customFormat="1" ht="12">
      <c r="A204" s="35"/>
      <c r="B204" s="36"/>
      <c r="C204" s="37"/>
      <c r="D204" s="247" t="s">
        <v>221</v>
      </c>
      <c r="E204" s="37"/>
      <c r="F204" s="248" t="s">
        <v>920</v>
      </c>
      <c r="G204" s="37"/>
      <c r="H204" s="37"/>
      <c r="I204" s="141"/>
      <c r="J204" s="37"/>
      <c r="K204" s="37"/>
      <c r="L204" s="41"/>
      <c r="M204" s="249"/>
      <c r="N204" s="250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221</v>
      </c>
      <c r="AU204" s="14" t="s">
        <v>82</v>
      </c>
    </row>
    <row r="205" spans="1:65" s="2" customFormat="1" ht="44.25" customHeight="1">
      <c r="A205" s="35"/>
      <c r="B205" s="36"/>
      <c r="C205" s="233" t="s">
        <v>275</v>
      </c>
      <c r="D205" s="233" t="s">
        <v>216</v>
      </c>
      <c r="E205" s="234" t="s">
        <v>921</v>
      </c>
      <c r="F205" s="235" t="s">
        <v>922</v>
      </c>
      <c r="G205" s="236" t="s">
        <v>237</v>
      </c>
      <c r="H205" s="237">
        <v>146.1</v>
      </c>
      <c r="I205" s="238"/>
      <c r="J205" s="239">
        <f>ROUND(I205*H205,2)</f>
        <v>0</v>
      </c>
      <c r="K205" s="240"/>
      <c r="L205" s="41"/>
      <c r="M205" s="241" t="s">
        <v>1</v>
      </c>
      <c r="N205" s="242" t="s">
        <v>38</v>
      </c>
      <c r="O205" s="8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245</v>
      </c>
      <c r="AT205" s="245" t="s">
        <v>216</v>
      </c>
      <c r="AU205" s="245" t="s">
        <v>82</v>
      </c>
      <c r="AY205" s="14" t="s">
        <v>213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80</v>
      </c>
      <c r="BK205" s="246">
        <f>ROUND(I205*H205,2)</f>
        <v>0</v>
      </c>
      <c r="BL205" s="14" t="s">
        <v>245</v>
      </c>
      <c r="BM205" s="245" t="s">
        <v>380</v>
      </c>
    </row>
    <row r="206" spans="1:47" s="2" customFormat="1" ht="12">
      <c r="A206" s="35"/>
      <c r="B206" s="36"/>
      <c r="C206" s="37"/>
      <c r="D206" s="247" t="s">
        <v>221</v>
      </c>
      <c r="E206" s="37"/>
      <c r="F206" s="248" t="s">
        <v>922</v>
      </c>
      <c r="G206" s="37"/>
      <c r="H206" s="37"/>
      <c r="I206" s="141"/>
      <c r="J206" s="37"/>
      <c r="K206" s="37"/>
      <c r="L206" s="41"/>
      <c r="M206" s="249"/>
      <c r="N206" s="25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221</v>
      </c>
      <c r="AU206" s="14" t="s">
        <v>82</v>
      </c>
    </row>
    <row r="207" spans="1:65" s="2" customFormat="1" ht="21.75" customHeight="1">
      <c r="A207" s="35"/>
      <c r="B207" s="36"/>
      <c r="C207" s="255" t="s">
        <v>381</v>
      </c>
      <c r="D207" s="255" t="s">
        <v>571</v>
      </c>
      <c r="E207" s="256" t="s">
        <v>923</v>
      </c>
      <c r="F207" s="257" t="s">
        <v>924</v>
      </c>
      <c r="G207" s="258" t="s">
        <v>237</v>
      </c>
      <c r="H207" s="259">
        <v>160.71</v>
      </c>
      <c r="I207" s="260"/>
      <c r="J207" s="261">
        <f>ROUND(I207*H207,2)</f>
        <v>0</v>
      </c>
      <c r="K207" s="262"/>
      <c r="L207" s="263"/>
      <c r="M207" s="264" t="s">
        <v>1</v>
      </c>
      <c r="N207" s="265" t="s">
        <v>38</v>
      </c>
      <c r="O207" s="88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275</v>
      </c>
      <c r="AT207" s="245" t="s">
        <v>571</v>
      </c>
      <c r="AU207" s="245" t="s">
        <v>82</v>
      </c>
      <c r="AY207" s="14" t="s">
        <v>213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4" t="s">
        <v>80</v>
      </c>
      <c r="BK207" s="246">
        <f>ROUND(I207*H207,2)</f>
        <v>0</v>
      </c>
      <c r="BL207" s="14" t="s">
        <v>245</v>
      </c>
      <c r="BM207" s="245" t="s">
        <v>382</v>
      </c>
    </row>
    <row r="208" spans="1:47" s="2" customFormat="1" ht="12">
      <c r="A208" s="35"/>
      <c r="B208" s="36"/>
      <c r="C208" s="37"/>
      <c r="D208" s="247" t="s">
        <v>221</v>
      </c>
      <c r="E208" s="37"/>
      <c r="F208" s="248" t="s">
        <v>924</v>
      </c>
      <c r="G208" s="37"/>
      <c r="H208" s="37"/>
      <c r="I208" s="141"/>
      <c r="J208" s="37"/>
      <c r="K208" s="37"/>
      <c r="L208" s="41"/>
      <c r="M208" s="249"/>
      <c r="N208" s="250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221</v>
      </c>
      <c r="AU208" s="14" t="s">
        <v>82</v>
      </c>
    </row>
    <row r="209" spans="1:65" s="2" customFormat="1" ht="33" customHeight="1">
      <c r="A209" s="35"/>
      <c r="B209" s="36"/>
      <c r="C209" s="233" t="s">
        <v>284</v>
      </c>
      <c r="D209" s="233" t="s">
        <v>216</v>
      </c>
      <c r="E209" s="234" t="s">
        <v>770</v>
      </c>
      <c r="F209" s="235" t="s">
        <v>771</v>
      </c>
      <c r="G209" s="236" t="s">
        <v>254</v>
      </c>
      <c r="H209" s="237">
        <v>0.707</v>
      </c>
      <c r="I209" s="238"/>
      <c r="J209" s="239">
        <f>ROUND(I209*H209,2)</f>
        <v>0</v>
      </c>
      <c r="K209" s="240"/>
      <c r="L209" s="41"/>
      <c r="M209" s="241" t="s">
        <v>1</v>
      </c>
      <c r="N209" s="242" t="s">
        <v>38</v>
      </c>
      <c r="O209" s="8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245</v>
      </c>
      <c r="AT209" s="245" t="s">
        <v>216</v>
      </c>
      <c r="AU209" s="245" t="s">
        <v>82</v>
      </c>
      <c r="AY209" s="14" t="s">
        <v>213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4" t="s">
        <v>80</v>
      </c>
      <c r="BK209" s="246">
        <f>ROUND(I209*H209,2)</f>
        <v>0</v>
      </c>
      <c r="BL209" s="14" t="s">
        <v>245</v>
      </c>
      <c r="BM209" s="245" t="s">
        <v>383</v>
      </c>
    </row>
    <row r="210" spans="1:47" s="2" customFormat="1" ht="12">
      <c r="A210" s="35"/>
      <c r="B210" s="36"/>
      <c r="C210" s="37"/>
      <c r="D210" s="247" t="s">
        <v>221</v>
      </c>
      <c r="E210" s="37"/>
      <c r="F210" s="248" t="s">
        <v>771</v>
      </c>
      <c r="G210" s="37"/>
      <c r="H210" s="37"/>
      <c r="I210" s="141"/>
      <c r="J210" s="37"/>
      <c r="K210" s="37"/>
      <c r="L210" s="41"/>
      <c r="M210" s="249"/>
      <c r="N210" s="25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221</v>
      </c>
      <c r="AU210" s="14" t="s">
        <v>82</v>
      </c>
    </row>
    <row r="211" spans="1:65" s="2" customFormat="1" ht="44.25" customHeight="1">
      <c r="A211" s="35"/>
      <c r="B211" s="36"/>
      <c r="C211" s="233" t="s">
        <v>386</v>
      </c>
      <c r="D211" s="233" t="s">
        <v>216</v>
      </c>
      <c r="E211" s="234" t="s">
        <v>772</v>
      </c>
      <c r="F211" s="235" t="s">
        <v>773</v>
      </c>
      <c r="G211" s="236" t="s">
        <v>254</v>
      </c>
      <c r="H211" s="237">
        <v>0.707</v>
      </c>
      <c r="I211" s="238"/>
      <c r="J211" s="239">
        <f>ROUND(I211*H211,2)</f>
        <v>0</v>
      </c>
      <c r="K211" s="240"/>
      <c r="L211" s="41"/>
      <c r="M211" s="241" t="s">
        <v>1</v>
      </c>
      <c r="N211" s="242" t="s">
        <v>38</v>
      </c>
      <c r="O211" s="88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245</v>
      </c>
      <c r="AT211" s="245" t="s">
        <v>216</v>
      </c>
      <c r="AU211" s="245" t="s">
        <v>82</v>
      </c>
      <c r="AY211" s="14" t="s">
        <v>213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4" t="s">
        <v>80</v>
      </c>
      <c r="BK211" s="246">
        <f>ROUND(I211*H211,2)</f>
        <v>0</v>
      </c>
      <c r="BL211" s="14" t="s">
        <v>245</v>
      </c>
      <c r="BM211" s="245" t="s">
        <v>390</v>
      </c>
    </row>
    <row r="212" spans="1:47" s="2" customFormat="1" ht="12">
      <c r="A212" s="35"/>
      <c r="B212" s="36"/>
      <c r="C212" s="37"/>
      <c r="D212" s="247" t="s">
        <v>221</v>
      </c>
      <c r="E212" s="37"/>
      <c r="F212" s="248" t="s">
        <v>773</v>
      </c>
      <c r="G212" s="37"/>
      <c r="H212" s="37"/>
      <c r="I212" s="141"/>
      <c r="J212" s="37"/>
      <c r="K212" s="37"/>
      <c r="L212" s="41"/>
      <c r="M212" s="249"/>
      <c r="N212" s="250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221</v>
      </c>
      <c r="AU212" s="14" t="s">
        <v>82</v>
      </c>
    </row>
    <row r="213" spans="1:63" s="12" customFormat="1" ht="22.8" customHeight="1">
      <c r="A213" s="12"/>
      <c r="B213" s="217"/>
      <c r="C213" s="218"/>
      <c r="D213" s="219" t="s">
        <v>72</v>
      </c>
      <c r="E213" s="231" t="s">
        <v>775</v>
      </c>
      <c r="F213" s="231" t="s">
        <v>776</v>
      </c>
      <c r="G213" s="218"/>
      <c r="H213" s="218"/>
      <c r="I213" s="221"/>
      <c r="J213" s="232">
        <f>BK213</f>
        <v>0</v>
      </c>
      <c r="K213" s="218"/>
      <c r="L213" s="223"/>
      <c r="M213" s="224"/>
      <c r="N213" s="225"/>
      <c r="O213" s="225"/>
      <c r="P213" s="226">
        <f>SUM(P214:P221)</f>
        <v>0</v>
      </c>
      <c r="Q213" s="225"/>
      <c r="R213" s="226">
        <f>SUM(R214:R221)</f>
        <v>0</v>
      </c>
      <c r="S213" s="225"/>
      <c r="T213" s="227">
        <f>SUM(T214:T221)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8" t="s">
        <v>82</v>
      </c>
      <c r="AT213" s="229" t="s">
        <v>72</v>
      </c>
      <c r="AU213" s="229" t="s">
        <v>80</v>
      </c>
      <c r="AY213" s="228" t="s">
        <v>213</v>
      </c>
      <c r="BK213" s="230">
        <f>SUM(BK214:BK221)</f>
        <v>0</v>
      </c>
    </row>
    <row r="214" spans="1:65" s="2" customFormat="1" ht="33" customHeight="1">
      <c r="A214" s="35"/>
      <c r="B214" s="36"/>
      <c r="C214" s="233" t="s">
        <v>290</v>
      </c>
      <c r="D214" s="233" t="s">
        <v>216</v>
      </c>
      <c r="E214" s="234" t="s">
        <v>925</v>
      </c>
      <c r="F214" s="235" t="s">
        <v>926</v>
      </c>
      <c r="G214" s="236" t="s">
        <v>237</v>
      </c>
      <c r="H214" s="237">
        <v>32.9</v>
      </c>
      <c r="I214" s="238"/>
      <c r="J214" s="239">
        <f>ROUND(I214*H214,2)</f>
        <v>0</v>
      </c>
      <c r="K214" s="240"/>
      <c r="L214" s="41"/>
      <c r="M214" s="241" t="s">
        <v>1</v>
      </c>
      <c r="N214" s="242" t="s">
        <v>38</v>
      </c>
      <c r="O214" s="8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245</v>
      </c>
      <c r="AT214" s="245" t="s">
        <v>216</v>
      </c>
      <c r="AU214" s="245" t="s">
        <v>82</v>
      </c>
      <c r="AY214" s="14" t="s">
        <v>213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4" t="s">
        <v>80</v>
      </c>
      <c r="BK214" s="246">
        <f>ROUND(I214*H214,2)</f>
        <v>0</v>
      </c>
      <c r="BL214" s="14" t="s">
        <v>245</v>
      </c>
      <c r="BM214" s="245" t="s">
        <v>393</v>
      </c>
    </row>
    <row r="215" spans="1:47" s="2" customFormat="1" ht="12">
      <c r="A215" s="35"/>
      <c r="B215" s="36"/>
      <c r="C215" s="37"/>
      <c r="D215" s="247" t="s">
        <v>221</v>
      </c>
      <c r="E215" s="37"/>
      <c r="F215" s="248" t="s">
        <v>926</v>
      </c>
      <c r="G215" s="37"/>
      <c r="H215" s="37"/>
      <c r="I215" s="141"/>
      <c r="J215" s="37"/>
      <c r="K215" s="37"/>
      <c r="L215" s="41"/>
      <c r="M215" s="249"/>
      <c r="N215" s="25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221</v>
      </c>
      <c r="AU215" s="14" t="s">
        <v>82</v>
      </c>
    </row>
    <row r="216" spans="1:65" s="2" customFormat="1" ht="21.75" customHeight="1">
      <c r="A216" s="35"/>
      <c r="B216" s="36"/>
      <c r="C216" s="255" t="s">
        <v>394</v>
      </c>
      <c r="D216" s="255" t="s">
        <v>571</v>
      </c>
      <c r="E216" s="256" t="s">
        <v>927</v>
      </c>
      <c r="F216" s="257" t="s">
        <v>928</v>
      </c>
      <c r="G216" s="258" t="s">
        <v>237</v>
      </c>
      <c r="H216" s="259">
        <v>34.545</v>
      </c>
      <c r="I216" s="260"/>
      <c r="J216" s="261">
        <f>ROUND(I216*H216,2)</f>
        <v>0</v>
      </c>
      <c r="K216" s="262"/>
      <c r="L216" s="263"/>
      <c r="M216" s="264" t="s">
        <v>1</v>
      </c>
      <c r="N216" s="265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275</v>
      </c>
      <c r="AT216" s="245" t="s">
        <v>571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245</v>
      </c>
      <c r="BM216" s="245" t="s">
        <v>397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928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5" s="2" customFormat="1" ht="55.5" customHeight="1">
      <c r="A218" s="35"/>
      <c r="B218" s="36"/>
      <c r="C218" s="233" t="s">
        <v>296</v>
      </c>
      <c r="D218" s="233" t="s">
        <v>216</v>
      </c>
      <c r="E218" s="234" t="s">
        <v>807</v>
      </c>
      <c r="F218" s="235" t="s">
        <v>808</v>
      </c>
      <c r="G218" s="236" t="s">
        <v>254</v>
      </c>
      <c r="H218" s="237">
        <v>0.322</v>
      </c>
      <c r="I218" s="238"/>
      <c r="J218" s="239">
        <f>ROUND(I218*H218,2)</f>
        <v>0</v>
      </c>
      <c r="K218" s="240"/>
      <c r="L218" s="41"/>
      <c r="M218" s="241" t="s">
        <v>1</v>
      </c>
      <c r="N218" s="242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245</v>
      </c>
      <c r="AT218" s="245" t="s">
        <v>216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245</v>
      </c>
      <c r="BM218" s="245" t="s">
        <v>400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808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5" s="2" customFormat="1" ht="55.5" customHeight="1">
      <c r="A220" s="35"/>
      <c r="B220" s="36"/>
      <c r="C220" s="233" t="s">
        <v>401</v>
      </c>
      <c r="D220" s="233" t="s">
        <v>216</v>
      </c>
      <c r="E220" s="234" t="s">
        <v>810</v>
      </c>
      <c r="F220" s="235" t="s">
        <v>811</v>
      </c>
      <c r="G220" s="236" t="s">
        <v>254</v>
      </c>
      <c r="H220" s="237">
        <v>0.322</v>
      </c>
      <c r="I220" s="238"/>
      <c r="J220" s="239">
        <f>ROUND(I220*H220,2)</f>
        <v>0</v>
      </c>
      <c r="K220" s="240"/>
      <c r="L220" s="41"/>
      <c r="M220" s="241" t="s">
        <v>1</v>
      </c>
      <c r="N220" s="242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245</v>
      </c>
      <c r="AT220" s="245" t="s">
        <v>216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245</v>
      </c>
      <c r="BM220" s="245" t="s">
        <v>404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811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3" s="12" customFormat="1" ht="22.8" customHeight="1">
      <c r="A222" s="12"/>
      <c r="B222" s="217"/>
      <c r="C222" s="218"/>
      <c r="D222" s="219" t="s">
        <v>72</v>
      </c>
      <c r="E222" s="231" t="s">
        <v>839</v>
      </c>
      <c r="F222" s="231" t="s">
        <v>840</v>
      </c>
      <c r="G222" s="218"/>
      <c r="H222" s="218"/>
      <c r="I222" s="221"/>
      <c r="J222" s="232">
        <f>BK222</f>
        <v>0</v>
      </c>
      <c r="K222" s="218"/>
      <c r="L222" s="223"/>
      <c r="M222" s="224"/>
      <c r="N222" s="225"/>
      <c r="O222" s="225"/>
      <c r="P222" s="226">
        <f>SUM(P223:P242)</f>
        <v>0</v>
      </c>
      <c r="Q222" s="225"/>
      <c r="R222" s="226">
        <f>SUM(R223:R242)</f>
        <v>0</v>
      </c>
      <c r="S222" s="225"/>
      <c r="T222" s="227">
        <f>SUM(T223:T242)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8" t="s">
        <v>82</v>
      </c>
      <c r="AT222" s="229" t="s">
        <v>72</v>
      </c>
      <c r="AU222" s="229" t="s">
        <v>80</v>
      </c>
      <c r="AY222" s="228" t="s">
        <v>213</v>
      </c>
      <c r="BK222" s="230">
        <f>SUM(BK223:BK242)</f>
        <v>0</v>
      </c>
    </row>
    <row r="223" spans="1:65" s="2" customFormat="1" ht="21.75" customHeight="1">
      <c r="A223" s="35"/>
      <c r="B223" s="36"/>
      <c r="C223" s="233" t="s">
        <v>303</v>
      </c>
      <c r="D223" s="233" t="s">
        <v>216</v>
      </c>
      <c r="E223" s="234" t="s">
        <v>842</v>
      </c>
      <c r="F223" s="235" t="s">
        <v>843</v>
      </c>
      <c r="G223" s="236" t="s">
        <v>237</v>
      </c>
      <c r="H223" s="237">
        <v>109.5</v>
      </c>
      <c r="I223" s="238"/>
      <c r="J223" s="239">
        <f>ROUND(I223*H223,2)</f>
        <v>0</v>
      </c>
      <c r="K223" s="240"/>
      <c r="L223" s="41"/>
      <c r="M223" s="241" t="s">
        <v>1</v>
      </c>
      <c r="N223" s="242" t="s">
        <v>38</v>
      </c>
      <c r="O223" s="88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245</v>
      </c>
      <c r="AT223" s="245" t="s">
        <v>216</v>
      </c>
      <c r="AU223" s="245" t="s">
        <v>82</v>
      </c>
      <c r="AY223" s="14" t="s">
        <v>213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4" t="s">
        <v>80</v>
      </c>
      <c r="BK223" s="246">
        <f>ROUND(I223*H223,2)</f>
        <v>0</v>
      </c>
      <c r="BL223" s="14" t="s">
        <v>245</v>
      </c>
      <c r="BM223" s="245" t="s">
        <v>407</v>
      </c>
    </row>
    <row r="224" spans="1:47" s="2" customFormat="1" ht="12">
      <c r="A224" s="35"/>
      <c r="B224" s="36"/>
      <c r="C224" s="37"/>
      <c r="D224" s="247" t="s">
        <v>221</v>
      </c>
      <c r="E224" s="37"/>
      <c r="F224" s="248" t="s">
        <v>843</v>
      </c>
      <c r="G224" s="37"/>
      <c r="H224" s="37"/>
      <c r="I224" s="141"/>
      <c r="J224" s="37"/>
      <c r="K224" s="37"/>
      <c r="L224" s="41"/>
      <c r="M224" s="249"/>
      <c r="N224" s="250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221</v>
      </c>
      <c r="AU224" s="14" t="s">
        <v>82</v>
      </c>
    </row>
    <row r="225" spans="1:65" s="2" customFormat="1" ht="33" customHeight="1">
      <c r="A225" s="35"/>
      <c r="B225" s="36"/>
      <c r="C225" s="233" t="s">
        <v>408</v>
      </c>
      <c r="D225" s="233" t="s">
        <v>216</v>
      </c>
      <c r="E225" s="234" t="s">
        <v>845</v>
      </c>
      <c r="F225" s="235" t="s">
        <v>846</v>
      </c>
      <c r="G225" s="236" t="s">
        <v>237</v>
      </c>
      <c r="H225" s="237">
        <v>109.5</v>
      </c>
      <c r="I225" s="238"/>
      <c r="J225" s="239">
        <f>ROUND(I225*H225,2)</f>
        <v>0</v>
      </c>
      <c r="K225" s="240"/>
      <c r="L225" s="41"/>
      <c r="M225" s="241" t="s">
        <v>1</v>
      </c>
      <c r="N225" s="242" t="s">
        <v>38</v>
      </c>
      <c r="O225" s="8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5" t="s">
        <v>245</v>
      </c>
      <c r="AT225" s="245" t="s">
        <v>216</v>
      </c>
      <c r="AU225" s="245" t="s">
        <v>82</v>
      </c>
      <c r="AY225" s="14" t="s">
        <v>213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14" t="s">
        <v>80</v>
      </c>
      <c r="BK225" s="246">
        <f>ROUND(I225*H225,2)</f>
        <v>0</v>
      </c>
      <c r="BL225" s="14" t="s">
        <v>245</v>
      </c>
      <c r="BM225" s="245" t="s">
        <v>409</v>
      </c>
    </row>
    <row r="226" spans="1:47" s="2" customFormat="1" ht="12">
      <c r="A226" s="35"/>
      <c r="B226" s="36"/>
      <c r="C226" s="37"/>
      <c r="D226" s="247" t="s">
        <v>221</v>
      </c>
      <c r="E226" s="37"/>
      <c r="F226" s="248" t="s">
        <v>846</v>
      </c>
      <c r="G226" s="37"/>
      <c r="H226" s="37"/>
      <c r="I226" s="141"/>
      <c r="J226" s="37"/>
      <c r="K226" s="37"/>
      <c r="L226" s="41"/>
      <c r="M226" s="249"/>
      <c r="N226" s="25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221</v>
      </c>
      <c r="AU226" s="14" t="s">
        <v>82</v>
      </c>
    </row>
    <row r="227" spans="1:65" s="2" customFormat="1" ht="21.75" customHeight="1">
      <c r="A227" s="35"/>
      <c r="B227" s="36"/>
      <c r="C227" s="233" t="s">
        <v>306</v>
      </c>
      <c r="D227" s="233" t="s">
        <v>216</v>
      </c>
      <c r="E227" s="234" t="s">
        <v>849</v>
      </c>
      <c r="F227" s="235" t="s">
        <v>850</v>
      </c>
      <c r="G227" s="236" t="s">
        <v>283</v>
      </c>
      <c r="H227" s="237">
        <v>51.83</v>
      </c>
      <c r="I227" s="238"/>
      <c r="J227" s="239">
        <f>ROUND(I227*H227,2)</f>
        <v>0</v>
      </c>
      <c r="K227" s="240"/>
      <c r="L227" s="41"/>
      <c r="M227" s="241" t="s">
        <v>1</v>
      </c>
      <c r="N227" s="242" t="s">
        <v>38</v>
      </c>
      <c r="O227" s="88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5" t="s">
        <v>245</v>
      </c>
      <c r="AT227" s="245" t="s">
        <v>216</v>
      </c>
      <c r="AU227" s="245" t="s">
        <v>82</v>
      </c>
      <c r="AY227" s="14" t="s">
        <v>213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4" t="s">
        <v>80</v>
      </c>
      <c r="BK227" s="246">
        <f>ROUND(I227*H227,2)</f>
        <v>0</v>
      </c>
      <c r="BL227" s="14" t="s">
        <v>245</v>
      </c>
      <c r="BM227" s="245" t="s">
        <v>412</v>
      </c>
    </row>
    <row r="228" spans="1:47" s="2" customFormat="1" ht="12">
      <c r="A228" s="35"/>
      <c r="B228" s="36"/>
      <c r="C228" s="37"/>
      <c r="D228" s="247" t="s">
        <v>221</v>
      </c>
      <c r="E228" s="37"/>
      <c r="F228" s="248" t="s">
        <v>850</v>
      </c>
      <c r="G228" s="37"/>
      <c r="H228" s="37"/>
      <c r="I228" s="141"/>
      <c r="J228" s="37"/>
      <c r="K228" s="37"/>
      <c r="L228" s="41"/>
      <c r="M228" s="249"/>
      <c r="N228" s="250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221</v>
      </c>
      <c r="AU228" s="14" t="s">
        <v>82</v>
      </c>
    </row>
    <row r="229" spans="1:65" s="2" customFormat="1" ht="33" customHeight="1">
      <c r="A229" s="35"/>
      <c r="B229" s="36"/>
      <c r="C229" s="255" t="s">
        <v>413</v>
      </c>
      <c r="D229" s="255" t="s">
        <v>571</v>
      </c>
      <c r="E229" s="256" t="s">
        <v>852</v>
      </c>
      <c r="F229" s="257" t="s">
        <v>853</v>
      </c>
      <c r="G229" s="258" t="s">
        <v>237</v>
      </c>
      <c r="H229" s="259">
        <v>4.043</v>
      </c>
      <c r="I229" s="260"/>
      <c r="J229" s="261">
        <f>ROUND(I229*H229,2)</f>
        <v>0</v>
      </c>
      <c r="K229" s="262"/>
      <c r="L229" s="263"/>
      <c r="M229" s="264" t="s">
        <v>1</v>
      </c>
      <c r="N229" s="265" t="s">
        <v>38</v>
      </c>
      <c r="O229" s="8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5" t="s">
        <v>275</v>
      </c>
      <c r="AT229" s="245" t="s">
        <v>571</v>
      </c>
      <c r="AU229" s="245" t="s">
        <v>82</v>
      </c>
      <c r="AY229" s="14" t="s">
        <v>213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4" t="s">
        <v>80</v>
      </c>
      <c r="BK229" s="246">
        <f>ROUND(I229*H229,2)</f>
        <v>0</v>
      </c>
      <c r="BL229" s="14" t="s">
        <v>245</v>
      </c>
      <c r="BM229" s="245" t="s">
        <v>416</v>
      </c>
    </row>
    <row r="230" spans="1:47" s="2" customFormat="1" ht="12">
      <c r="A230" s="35"/>
      <c r="B230" s="36"/>
      <c r="C230" s="37"/>
      <c r="D230" s="247" t="s">
        <v>221</v>
      </c>
      <c r="E230" s="37"/>
      <c r="F230" s="248" t="s">
        <v>853</v>
      </c>
      <c r="G230" s="37"/>
      <c r="H230" s="37"/>
      <c r="I230" s="141"/>
      <c r="J230" s="37"/>
      <c r="K230" s="37"/>
      <c r="L230" s="41"/>
      <c r="M230" s="249"/>
      <c r="N230" s="250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221</v>
      </c>
      <c r="AU230" s="14" t="s">
        <v>82</v>
      </c>
    </row>
    <row r="231" spans="1:65" s="2" customFormat="1" ht="33" customHeight="1">
      <c r="A231" s="35"/>
      <c r="B231" s="36"/>
      <c r="C231" s="233" t="s">
        <v>355</v>
      </c>
      <c r="D231" s="233" t="s">
        <v>216</v>
      </c>
      <c r="E231" s="234" t="s">
        <v>856</v>
      </c>
      <c r="F231" s="235" t="s">
        <v>857</v>
      </c>
      <c r="G231" s="236" t="s">
        <v>237</v>
      </c>
      <c r="H231" s="237">
        <v>109.5</v>
      </c>
      <c r="I231" s="238"/>
      <c r="J231" s="239">
        <f>ROUND(I231*H231,2)</f>
        <v>0</v>
      </c>
      <c r="K231" s="240"/>
      <c r="L231" s="41"/>
      <c r="M231" s="241" t="s">
        <v>1</v>
      </c>
      <c r="N231" s="242" t="s">
        <v>38</v>
      </c>
      <c r="O231" s="88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5" t="s">
        <v>245</v>
      </c>
      <c r="AT231" s="245" t="s">
        <v>216</v>
      </c>
      <c r="AU231" s="245" t="s">
        <v>82</v>
      </c>
      <c r="AY231" s="14" t="s">
        <v>213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4" t="s">
        <v>80</v>
      </c>
      <c r="BK231" s="246">
        <f>ROUND(I231*H231,2)</f>
        <v>0</v>
      </c>
      <c r="BL231" s="14" t="s">
        <v>245</v>
      </c>
      <c r="BM231" s="245" t="s">
        <v>419</v>
      </c>
    </row>
    <row r="232" spans="1:47" s="2" customFormat="1" ht="12">
      <c r="A232" s="35"/>
      <c r="B232" s="36"/>
      <c r="C232" s="37"/>
      <c r="D232" s="247" t="s">
        <v>221</v>
      </c>
      <c r="E232" s="37"/>
      <c r="F232" s="248" t="s">
        <v>857</v>
      </c>
      <c r="G232" s="37"/>
      <c r="H232" s="37"/>
      <c r="I232" s="141"/>
      <c r="J232" s="37"/>
      <c r="K232" s="37"/>
      <c r="L232" s="41"/>
      <c r="M232" s="249"/>
      <c r="N232" s="250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221</v>
      </c>
      <c r="AU232" s="14" t="s">
        <v>82</v>
      </c>
    </row>
    <row r="233" spans="1:65" s="2" customFormat="1" ht="33" customHeight="1">
      <c r="A233" s="35"/>
      <c r="B233" s="36"/>
      <c r="C233" s="255" t="s">
        <v>420</v>
      </c>
      <c r="D233" s="255" t="s">
        <v>571</v>
      </c>
      <c r="E233" s="256" t="s">
        <v>929</v>
      </c>
      <c r="F233" s="257" t="s">
        <v>930</v>
      </c>
      <c r="G233" s="258" t="s">
        <v>237</v>
      </c>
      <c r="H233" s="259">
        <v>120.45</v>
      </c>
      <c r="I233" s="260"/>
      <c r="J233" s="261">
        <f>ROUND(I233*H233,2)</f>
        <v>0</v>
      </c>
      <c r="K233" s="262"/>
      <c r="L233" s="263"/>
      <c r="M233" s="264" t="s">
        <v>1</v>
      </c>
      <c r="N233" s="265" t="s">
        <v>38</v>
      </c>
      <c r="O233" s="88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5" t="s">
        <v>275</v>
      </c>
      <c r="AT233" s="245" t="s">
        <v>571</v>
      </c>
      <c r="AU233" s="245" t="s">
        <v>82</v>
      </c>
      <c r="AY233" s="14" t="s">
        <v>213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4" t="s">
        <v>80</v>
      </c>
      <c r="BK233" s="246">
        <f>ROUND(I233*H233,2)</f>
        <v>0</v>
      </c>
      <c r="BL233" s="14" t="s">
        <v>245</v>
      </c>
      <c r="BM233" s="245" t="s">
        <v>423</v>
      </c>
    </row>
    <row r="234" spans="1:47" s="2" customFormat="1" ht="12">
      <c r="A234" s="35"/>
      <c r="B234" s="36"/>
      <c r="C234" s="37"/>
      <c r="D234" s="247" t="s">
        <v>221</v>
      </c>
      <c r="E234" s="37"/>
      <c r="F234" s="248" t="s">
        <v>930</v>
      </c>
      <c r="G234" s="37"/>
      <c r="H234" s="37"/>
      <c r="I234" s="141"/>
      <c r="J234" s="37"/>
      <c r="K234" s="37"/>
      <c r="L234" s="41"/>
      <c r="M234" s="249"/>
      <c r="N234" s="250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221</v>
      </c>
      <c r="AU234" s="14" t="s">
        <v>82</v>
      </c>
    </row>
    <row r="235" spans="1:65" s="2" customFormat="1" ht="33" customHeight="1">
      <c r="A235" s="35"/>
      <c r="B235" s="36"/>
      <c r="C235" s="233" t="s">
        <v>359</v>
      </c>
      <c r="D235" s="233" t="s">
        <v>216</v>
      </c>
      <c r="E235" s="234" t="s">
        <v>861</v>
      </c>
      <c r="F235" s="235" t="s">
        <v>862</v>
      </c>
      <c r="G235" s="236" t="s">
        <v>237</v>
      </c>
      <c r="H235" s="237">
        <v>32.9</v>
      </c>
      <c r="I235" s="238"/>
      <c r="J235" s="239">
        <f>ROUND(I235*H235,2)</f>
        <v>0</v>
      </c>
      <c r="K235" s="240"/>
      <c r="L235" s="41"/>
      <c r="M235" s="241" t="s">
        <v>1</v>
      </c>
      <c r="N235" s="242" t="s">
        <v>38</v>
      </c>
      <c r="O235" s="88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5" t="s">
        <v>245</v>
      </c>
      <c r="AT235" s="245" t="s">
        <v>216</v>
      </c>
      <c r="AU235" s="245" t="s">
        <v>82</v>
      </c>
      <c r="AY235" s="14" t="s">
        <v>213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4" t="s">
        <v>80</v>
      </c>
      <c r="BK235" s="246">
        <f>ROUND(I235*H235,2)</f>
        <v>0</v>
      </c>
      <c r="BL235" s="14" t="s">
        <v>245</v>
      </c>
      <c r="BM235" s="245" t="s">
        <v>424</v>
      </c>
    </row>
    <row r="236" spans="1:47" s="2" customFormat="1" ht="12">
      <c r="A236" s="35"/>
      <c r="B236" s="36"/>
      <c r="C236" s="37"/>
      <c r="D236" s="247" t="s">
        <v>221</v>
      </c>
      <c r="E236" s="37"/>
      <c r="F236" s="248" t="s">
        <v>862</v>
      </c>
      <c r="G236" s="37"/>
      <c r="H236" s="37"/>
      <c r="I236" s="141"/>
      <c r="J236" s="37"/>
      <c r="K236" s="37"/>
      <c r="L236" s="41"/>
      <c r="M236" s="249"/>
      <c r="N236" s="250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221</v>
      </c>
      <c r="AU236" s="14" t="s">
        <v>82</v>
      </c>
    </row>
    <row r="237" spans="1:65" s="2" customFormat="1" ht="33" customHeight="1">
      <c r="A237" s="35"/>
      <c r="B237" s="36"/>
      <c r="C237" s="233" t="s">
        <v>763</v>
      </c>
      <c r="D237" s="233" t="s">
        <v>216</v>
      </c>
      <c r="E237" s="234" t="s">
        <v>864</v>
      </c>
      <c r="F237" s="235" t="s">
        <v>865</v>
      </c>
      <c r="G237" s="236" t="s">
        <v>237</v>
      </c>
      <c r="H237" s="237">
        <v>109.5</v>
      </c>
      <c r="I237" s="238"/>
      <c r="J237" s="239">
        <f>ROUND(I237*H237,2)</f>
        <v>0</v>
      </c>
      <c r="K237" s="240"/>
      <c r="L237" s="41"/>
      <c r="M237" s="241" t="s">
        <v>1</v>
      </c>
      <c r="N237" s="242" t="s">
        <v>38</v>
      </c>
      <c r="O237" s="88"/>
      <c r="P237" s="243">
        <f>O237*H237</f>
        <v>0</v>
      </c>
      <c r="Q237" s="243">
        <v>0</v>
      </c>
      <c r="R237" s="243">
        <f>Q237*H237</f>
        <v>0</v>
      </c>
      <c r="S237" s="243">
        <v>0</v>
      </c>
      <c r="T237" s="24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5" t="s">
        <v>245</v>
      </c>
      <c r="AT237" s="245" t="s">
        <v>216</v>
      </c>
      <c r="AU237" s="245" t="s">
        <v>82</v>
      </c>
      <c r="AY237" s="14" t="s">
        <v>213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4" t="s">
        <v>80</v>
      </c>
      <c r="BK237" s="246">
        <f>ROUND(I237*H237,2)</f>
        <v>0</v>
      </c>
      <c r="BL237" s="14" t="s">
        <v>245</v>
      </c>
      <c r="BM237" s="245" t="s">
        <v>468</v>
      </c>
    </row>
    <row r="238" spans="1:47" s="2" customFormat="1" ht="12">
      <c r="A238" s="35"/>
      <c r="B238" s="36"/>
      <c r="C238" s="37"/>
      <c r="D238" s="247" t="s">
        <v>221</v>
      </c>
      <c r="E238" s="37"/>
      <c r="F238" s="248" t="s">
        <v>865</v>
      </c>
      <c r="G238" s="37"/>
      <c r="H238" s="37"/>
      <c r="I238" s="141"/>
      <c r="J238" s="37"/>
      <c r="K238" s="37"/>
      <c r="L238" s="41"/>
      <c r="M238" s="249"/>
      <c r="N238" s="250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221</v>
      </c>
      <c r="AU238" s="14" t="s">
        <v>82</v>
      </c>
    </row>
    <row r="239" spans="1:65" s="2" customFormat="1" ht="33" customHeight="1">
      <c r="A239" s="35"/>
      <c r="B239" s="36"/>
      <c r="C239" s="233" t="s">
        <v>362</v>
      </c>
      <c r="D239" s="233" t="s">
        <v>216</v>
      </c>
      <c r="E239" s="234" t="s">
        <v>868</v>
      </c>
      <c r="F239" s="235" t="s">
        <v>869</v>
      </c>
      <c r="G239" s="236" t="s">
        <v>254</v>
      </c>
      <c r="H239" s="237">
        <v>3.959</v>
      </c>
      <c r="I239" s="238"/>
      <c r="J239" s="239">
        <f>ROUND(I239*H239,2)</f>
        <v>0</v>
      </c>
      <c r="K239" s="240"/>
      <c r="L239" s="41"/>
      <c r="M239" s="241" t="s">
        <v>1</v>
      </c>
      <c r="N239" s="242" t="s">
        <v>38</v>
      </c>
      <c r="O239" s="88"/>
      <c r="P239" s="243">
        <f>O239*H239</f>
        <v>0</v>
      </c>
      <c r="Q239" s="243">
        <v>0</v>
      </c>
      <c r="R239" s="243">
        <f>Q239*H239</f>
        <v>0</v>
      </c>
      <c r="S239" s="243">
        <v>0</v>
      </c>
      <c r="T239" s="24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5" t="s">
        <v>245</v>
      </c>
      <c r="AT239" s="245" t="s">
        <v>216</v>
      </c>
      <c r="AU239" s="245" t="s">
        <v>82</v>
      </c>
      <c r="AY239" s="14" t="s">
        <v>213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14" t="s">
        <v>80</v>
      </c>
      <c r="BK239" s="246">
        <f>ROUND(I239*H239,2)</f>
        <v>0</v>
      </c>
      <c r="BL239" s="14" t="s">
        <v>245</v>
      </c>
      <c r="BM239" s="245" t="s">
        <v>214</v>
      </c>
    </row>
    <row r="240" spans="1:47" s="2" customFormat="1" ht="12">
      <c r="A240" s="35"/>
      <c r="B240" s="36"/>
      <c r="C240" s="37"/>
      <c r="D240" s="247" t="s">
        <v>221</v>
      </c>
      <c r="E240" s="37"/>
      <c r="F240" s="248" t="s">
        <v>869</v>
      </c>
      <c r="G240" s="37"/>
      <c r="H240" s="37"/>
      <c r="I240" s="141"/>
      <c r="J240" s="37"/>
      <c r="K240" s="37"/>
      <c r="L240" s="41"/>
      <c r="M240" s="249"/>
      <c r="N240" s="250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221</v>
      </c>
      <c r="AU240" s="14" t="s">
        <v>82</v>
      </c>
    </row>
    <row r="241" spans="1:65" s="2" customFormat="1" ht="44.25" customHeight="1">
      <c r="A241" s="35"/>
      <c r="B241" s="36"/>
      <c r="C241" s="233" t="s">
        <v>769</v>
      </c>
      <c r="D241" s="233" t="s">
        <v>216</v>
      </c>
      <c r="E241" s="234" t="s">
        <v>871</v>
      </c>
      <c r="F241" s="235" t="s">
        <v>872</v>
      </c>
      <c r="G241" s="236" t="s">
        <v>254</v>
      </c>
      <c r="H241" s="237">
        <v>3.959</v>
      </c>
      <c r="I241" s="238"/>
      <c r="J241" s="239">
        <f>ROUND(I241*H241,2)</f>
        <v>0</v>
      </c>
      <c r="K241" s="240"/>
      <c r="L241" s="41"/>
      <c r="M241" s="241" t="s">
        <v>1</v>
      </c>
      <c r="N241" s="242" t="s">
        <v>38</v>
      </c>
      <c r="O241" s="88"/>
      <c r="P241" s="243">
        <f>O241*H241</f>
        <v>0</v>
      </c>
      <c r="Q241" s="243">
        <v>0</v>
      </c>
      <c r="R241" s="243">
        <f>Q241*H241</f>
        <v>0</v>
      </c>
      <c r="S241" s="243">
        <v>0</v>
      </c>
      <c r="T241" s="24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5" t="s">
        <v>245</v>
      </c>
      <c r="AT241" s="245" t="s">
        <v>216</v>
      </c>
      <c r="AU241" s="245" t="s">
        <v>82</v>
      </c>
      <c r="AY241" s="14" t="s">
        <v>213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4" t="s">
        <v>80</v>
      </c>
      <c r="BK241" s="246">
        <f>ROUND(I241*H241,2)</f>
        <v>0</v>
      </c>
      <c r="BL241" s="14" t="s">
        <v>245</v>
      </c>
      <c r="BM241" s="245" t="s">
        <v>609</v>
      </c>
    </row>
    <row r="242" spans="1:47" s="2" customFormat="1" ht="12">
      <c r="A242" s="35"/>
      <c r="B242" s="36"/>
      <c r="C242" s="37"/>
      <c r="D242" s="247" t="s">
        <v>221</v>
      </c>
      <c r="E242" s="37"/>
      <c r="F242" s="248" t="s">
        <v>872</v>
      </c>
      <c r="G242" s="37"/>
      <c r="H242" s="37"/>
      <c r="I242" s="141"/>
      <c r="J242" s="37"/>
      <c r="K242" s="37"/>
      <c r="L242" s="41"/>
      <c r="M242" s="249"/>
      <c r="N242" s="250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221</v>
      </c>
      <c r="AU242" s="14" t="s">
        <v>82</v>
      </c>
    </row>
    <row r="243" spans="1:63" s="12" customFormat="1" ht="22.8" customHeight="1">
      <c r="A243" s="12"/>
      <c r="B243" s="217"/>
      <c r="C243" s="218"/>
      <c r="D243" s="219" t="s">
        <v>72</v>
      </c>
      <c r="E243" s="231" t="s">
        <v>449</v>
      </c>
      <c r="F243" s="231" t="s">
        <v>450</v>
      </c>
      <c r="G243" s="218"/>
      <c r="H243" s="218"/>
      <c r="I243" s="221"/>
      <c r="J243" s="232">
        <f>BK243</f>
        <v>0</v>
      </c>
      <c r="K243" s="218"/>
      <c r="L243" s="223"/>
      <c r="M243" s="224"/>
      <c r="N243" s="225"/>
      <c r="O243" s="225"/>
      <c r="P243" s="226">
        <f>SUM(P244:P257)</f>
        <v>0</v>
      </c>
      <c r="Q243" s="225"/>
      <c r="R243" s="226">
        <f>SUM(R244:R257)</f>
        <v>0</v>
      </c>
      <c r="S243" s="225"/>
      <c r="T243" s="227">
        <f>SUM(T244:T257)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8" t="s">
        <v>82</v>
      </c>
      <c r="AT243" s="229" t="s">
        <v>72</v>
      </c>
      <c r="AU243" s="229" t="s">
        <v>80</v>
      </c>
      <c r="AY243" s="228" t="s">
        <v>213</v>
      </c>
      <c r="BK243" s="230">
        <f>SUM(BK244:BK257)</f>
        <v>0</v>
      </c>
    </row>
    <row r="244" spans="1:65" s="2" customFormat="1" ht="16.5" customHeight="1">
      <c r="A244" s="35"/>
      <c r="B244" s="36"/>
      <c r="C244" s="233" t="s">
        <v>364</v>
      </c>
      <c r="D244" s="233" t="s">
        <v>216</v>
      </c>
      <c r="E244" s="234" t="s">
        <v>931</v>
      </c>
      <c r="F244" s="235" t="s">
        <v>932</v>
      </c>
      <c r="G244" s="236" t="s">
        <v>237</v>
      </c>
      <c r="H244" s="237">
        <v>116.9</v>
      </c>
      <c r="I244" s="238"/>
      <c r="J244" s="239">
        <f>ROUND(I244*H244,2)</f>
        <v>0</v>
      </c>
      <c r="K244" s="240"/>
      <c r="L244" s="41"/>
      <c r="M244" s="241" t="s">
        <v>1</v>
      </c>
      <c r="N244" s="242" t="s">
        <v>38</v>
      </c>
      <c r="O244" s="8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245</v>
      </c>
      <c r="AT244" s="245" t="s">
        <v>216</v>
      </c>
      <c r="AU244" s="245" t="s">
        <v>82</v>
      </c>
      <c r="AY244" s="14" t="s">
        <v>213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4" t="s">
        <v>80</v>
      </c>
      <c r="BK244" s="246">
        <f>ROUND(I244*H244,2)</f>
        <v>0</v>
      </c>
      <c r="BL244" s="14" t="s">
        <v>245</v>
      </c>
      <c r="BM244" s="245" t="s">
        <v>774</v>
      </c>
    </row>
    <row r="245" spans="1:47" s="2" customFormat="1" ht="12">
      <c r="A245" s="35"/>
      <c r="B245" s="36"/>
      <c r="C245" s="37"/>
      <c r="D245" s="247" t="s">
        <v>221</v>
      </c>
      <c r="E245" s="37"/>
      <c r="F245" s="248" t="s">
        <v>932</v>
      </c>
      <c r="G245" s="37"/>
      <c r="H245" s="37"/>
      <c r="I245" s="141"/>
      <c r="J245" s="37"/>
      <c r="K245" s="37"/>
      <c r="L245" s="41"/>
      <c r="M245" s="249"/>
      <c r="N245" s="25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221</v>
      </c>
      <c r="AU245" s="14" t="s">
        <v>82</v>
      </c>
    </row>
    <row r="246" spans="1:65" s="2" customFormat="1" ht="21.75" customHeight="1">
      <c r="A246" s="35"/>
      <c r="B246" s="36"/>
      <c r="C246" s="233" t="s">
        <v>777</v>
      </c>
      <c r="D246" s="233" t="s">
        <v>216</v>
      </c>
      <c r="E246" s="234" t="s">
        <v>933</v>
      </c>
      <c r="F246" s="235" t="s">
        <v>934</v>
      </c>
      <c r="G246" s="236" t="s">
        <v>237</v>
      </c>
      <c r="H246" s="237">
        <v>116.9</v>
      </c>
      <c r="I246" s="238"/>
      <c r="J246" s="239">
        <f>ROUND(I246*H246,2)</f>
        <v>0</v>
      </c>
      <c r="K246" s="240"/>
      <c r="L246" s="41"/>
      <c r="M246" s="241" t="s">
        <v>1</v>
      </c>
      <c r="N246" s="242" t="s">
        <v>38</v>
      </c>
      <c r="O246" s="88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245</v>
      </c>
      <c r="AT246" s="245" t="s">
        <v>216</v>
      </c>
      <c r="AU246" s="245" t="s">
        <v>82</v>
      </c>
      <c r="AY246" s="14" t="s">
        <v>213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4" t="s">
        <v>80</v>
      </c>
      <c r="BK246" s="246">
        <f>ROUND(I246*H246,2)</f>
        <v>0</v>
      </c>
      <c r="BL246" s="14" t="s">
        <v>245</v>
      </c>
      <c r="BM246" s="245" t="s">
        <v>780</v>
      </c>
    </row>
    <row r="247" spans="1:47" s="2" customFormat="1" ht="12">
      <c r="A247" s="35"/>
      <c r="B247" s="36"/>
      <c r="C247" s="37"/>
      <c r="D247" s="247" t="s">
        <v>221</v>
      </c>
      <c r="E247" s="37"/>
      <c r="F247" s="248" t="s">
        <v>934</v>
      </c>
      <c r="G247" s="37"/>
      <c r="H247" s="37"/>
      <c r="I247" s="141"/>
      <c r="J247" s="37"/>
      <c r="K247" s="37"/>
      <c r="L247" s="41"/>
      <c r="M247" s="249"/>
      <c r="N247" s="250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221</v>
      </c>
      <c r="AU247" s="14" t="s">
        <v>82</v>
      </c>
    </row>
    <row r="248" spans="1:65" s="2" customFormat="1" ht="21.75" customHeight="1">
      <c r="A248" s="35"/>
      <c r="B248" s="36"/>
      <c r="C248" s="233" t="s">
        <v>367</v>
      </c>
      <c r="D248" s="233" t="s">
        <v>216</v>
      </c>
      <c r="E248" s="234" t="s">
        <v>935</v>
      </c>
      <c r="F248" s="235" t="s">
        <v>936</v>
      </c>
      <c r="G248" s="236" t="s">
        <v>237</v>
      </c>
      <c r="H248" s="237">
        <v>116.9</v>
      </c>
      <c r="I248" s="238"/>
      <c r="J248" s="239">
        <f>ROUND(I248*H248,2)</f>
        <v>0</v>
      </c>
      <c r="K248" s="240"/>
      <c r="L248" s="41"/>
      <c r="M248" s="241" t="s">
        <v>1</v>
      </c>
      <c r="N248" s="242" t="s">
        <v>38</v>
      </c>
      <c r="O248" s="88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245</v>
      </c>
      <c r="AT248" s="245" t="s">
        <v>216</v>
      </c>
      <c r="AU248" s="245" t="s">
        <v>82</v>
      </c>
      <c r="AY248" s="14" t="s">
        <v>213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4" t="s">
        <v>80</v>
      </c>
      <c r="BK248" s="246">
        <f>ROUND(I248*H248,2)</f>
        <v>0</v>
      </c>
      <c r="BL248" s="14" t="s">
        <v>245</v>
      </c>
      <c r="BM248" s="245" t="s">
        <v>783</v>
      </c>
    </row>
    <row r="249" spans="1:47" s="2" customFormat="1" ht="12">
      <c r="A249" s="35"/>
      <c r="B249" s="36"/>
      <c r="C249" s="37"/>
      <c r="D249" s="247" t="s">
        <v>221</v>
      </c>
      <c r="E249" s="37"/>
      <c r="F249" s="248" t="s">
        <v>936</v>
      </c>
      <c r="G249" s="37"/>
      <c r="H249" s="37"/>
      <c r="I249" s="141"/>
      <c r="J249" s="37"/>
      <c r="K249" s="37"/>
      <c r="L249" s="41"/>
      <c r="M249" s="249"/>
      <c r="N249" s="250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221</v>
      </c>
      <c r="AU249" s="14" t="s">
        <v>82</v>
      </c>
    </row>
    <row r="250" spans="1:65" s="2" customFormat="1" ht="16.5" customHeight="1">
      <c r="A250" s="35"/>
      <c r="B250" s="36"/>
      <c r="C250" s="255" t="s">
        <v>784</v>
      </c>
      <c r="D250" s="255" t="s">
        <v>571</v>
      </c>
      <c r="E250" s="256" t="s">
        <v>937</v>
      </c>
      <c r="F250" s="257" t="s">
        <v>938</v>
      </c>
      <c r="G250" s="258" t="s">
        <v>237</v>
      </c>
      <c r="H250" s="259">
        <v>128.59</v>
      </c>
      <c r="I250" s="260"/>
      <c r="J250" s="261">
        <f>ROUND(I250*H250,2)</f>
        <v>0</v>
      </c>
      <c r="K250" s="262"/>
      <c r="L250" s="263"/>
      <c r="M250" s="264" t="s">
        <v>1</v>
      </c>
      <c r="N250" s="265" t="s">
        <v>38</v>
      </c>
      <c r="O250" s="88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5" t="s">
        <v>275</v>
      </c>
      <c r="AT250" s="245" t="s">
        <v>571</v>
      </c>
      <c r="AU250" s="245" t="s">
        <v>82</v>
      </c>
      <c r="AY250" s="14" t="s">
        <v>213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4" t="s">
        <v>80</v>
      </c>
      <c r="BK250" s="246">
        <f>ROUND(I250*H250,2)</f>
        <v>0</v>
      </c>
      <c r="BL250" s="14" t="s">
        <v>245</v>
      </c>
      <c r="BM250" s="245" t="s">
        <v>787</v>
      </c>
    </row>
    <row r="251" spans="1:47" s="2" customFormat="1" ht="12">
      <c r="A251" s="35"/>
      <c r="B251" s="36"/>
      <c r="C251" s="37"/>
      <c r="D251" s="247" t="s">
        <v>221</v>
      </c>
      <c r="E251" s="37"/>
      <c r="F251" s="248" t="s">
        <v>938</v>
      </c>
      <c r="G251" s="37"/>
      <c r="H251" s="37"/>
      <c r="I251" s="141"/>
      <c r="J251" s="37"/>
      <c r="K251" s="37"/>
      <c r="L251" s="41"/>
      <c r="M251" s="249"/>
      <c r="N251" s="250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221</v>
      </c>
      <c r="AU251" s="14" t="s">
        <v>82</v>
      </c>
    </row>
    <row r="252" spans="1:65" s="2" customFormat="1" ht="21.75" customHeight="1">
      <c r="A252" s="35"/>
      <c r="B252" s="36"/>
      <c r="C252" s="233" t="s">
        <v>371</v>
      </c>
      <c r="D252" s="233" t="s">
        <v>216</v>
      </c>
      <c r="E252" s="234" t="s">
        <v>939</v>
      </c>
      <c r="F252" s="235" t="s">
        <v>940</v>
      </c>
      <c r="G252" s="236" t="s">
        <v>237</v>
      </c>
      <c r="H252" s="237">
        <v>116.9</v>
      </c>
      <c r="I252" s="238"/>
      <c r="J252" s="239">
        <f>ROUND(I252*H252,2)</f>
        <v>0</v>
      </c>
      <c r="K252" s="240"/>
      <c r="L252" s="41"/>
      <c r="M252" s="241" t="s">
        <v>1</v>
      </c>
      <c r="N252" s="242" t="s">
        <v>38</v>
      </c>
      <c r="O252" s="88"/>
      <c r="P252" s="243">
        <f>O252*H252</f>
        <v>0</v>
      </c>
      <c r="Q252" s="243">
        <v>0</v>
      </c>
      <c r="R252" s="243">
        <f>Q252*H252</f>
        <v>0</v>
      </c>
      <c r="S252" s="243">
        <v>0</v>
      </c>
      <c r="T252" s="24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5" t="s">
        <v>245</v>
      </c>
      <c r="AT252" s="245" t="s">
        <v>216</v>
      </c>
      <c r="AU252" s="245" t="s">
        <v>82</v>
      </c>
      <c r="AY252" s="14" t="s">
        <v>213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4" t="s">
        <v>80</v>
      </c>
      <c r="BK252" s="246">
        <f>ROUND(I252*H252,2)</f>
        <v>0</v>
      </c>
      <c r="BL252" s="14" t="s">
        <v>245</v>
      </c>
      <c r="BM252" s="245" t="s">
        <v>790</v>
      </c>
    </row>
    <row r="253" spans="1:47" s="2" customFormat="1" ht="12">
      <c r="A253" s="35"/>
      <c r="B253" s="36"/>
      <c r="C253" s="37"/>
      <c r="D253" s="247" t="s">
        <v>221</v>
      </c>
      <c r="E253" s="37"/>
      <c r="F253" s="248" t="s">
        <v>940</v>
      </c>
      <c r="G253" s="37"/>
      <c r="H253" s="37"/>
      <c r="I253" s="141"/>
      <c r="J253" s="37"/>
      <c r="K253" s="37"/>
      <c r="L253" s="41"/>
      <c r="M253" s="249"/>
      <c r="N253" s="250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221</v>
      </c>
      <c r="AU253" s="14" t="s">
        <v>82</v>
      </c>
    </row>
    <row r="254" spans="1:65" s="2" customFormat="1" ht="33" customHeight="1">
      <c r="A254" s="35"/>
      <c r="B254" s="36"/>
      <c r="C254" s="233" t="s">
        <v>791</v>
      </c>
      <c r="D254" s="233" t="s">
        <v>216</v>
      </c>
      <c r="E254" s="234" t="s">
        <v>941</v>
      </c>
      <c r="F254" s="235" t="s">
        <v>942</v>
      </c>
      <c r="G254" s="236" t="s">
        <v>254</v>
      </c>
      <c r="H254" s="237">
        <v>0.893</v>
      </c>
      <c r="I254" s="238"/>
      <c r="J254" s="239">
        <f>ROUND(I254*H254,2)</f>
        <v>0</v>
      </c>
      <c r="K254" s="240"/>
      <c r="L254" s="41"/>
      <c r="M254" s="241" t="s">
        <v>1</v>
      </c>
      <c r="N254" s="242" t="s">
        <v>38</v>
      </c>
      <c r="O254" s="88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245</v>
      </c>
      <c r="AT254" s="245" t="s">
        <v>216</v>
      </c>
      <c r="AU254" s="245" t="s">
        <v>82</v>
      </c>
      <c r="AY254" s="14" t="s">
        <v>213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4" t="s">
        <v>80</v>
      </c>
      <c r="BK254" s="246">
        <f>ROUND(I254*H254,2)</f>
        <v>0</v>
      </c>
      <c r="BL254" s="14" t="s">
        <v>245</v>
      </c>
      <c r="BM254" s="245" t="s">
        <v>794</v>
      </c>
    </row>
    <row r="255" spans="1:47" s="2" customFormat="1" ht="12">
      <c r="A255" s="35"/>
      <c r="B255" s="36"/>
      <c r="C255" s="37"/>
      <c r="D255" s="247" t="s">
        <v>221</v>
      </c>
      <c r="E255" s="37"/>
      <c r="F255" s="248" t="s">
        <v>942</v>
      </c>
      <c r="G255" s="37"/>
      <c r="H255" s="37"/>
      <c r="I255" s="141"/>
      <c r="J255" s="37"/>
      <c r="K255" s="37"/>
      <c r="L255" s="41"/>
      <c r="M255" s="249"/>
      <c r="N255" s="250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221</v>
      </c>
      <c r="AU255" s="14" t="s">
        <v>82</v>
      </c>
    </row>
    <row r="256" spans="1:65" s="2" customFormat="1" ht="44.25" customHeight="1">
      <c r="A256" s="35"/>
      <c r="B256" s="36"/>
      <c r="C256" s="233" t="s">
        <v>372</v>
      </c>
      <c r="D256" s="233" t="s">
        <v>216</v>
      </c>
      <c r="E256" s="234" t="s">
        <v>943</v>
      </c>
      <c r="F256" s="235" t="s">
        <v>944</v>
      </c>
      <c r="G256" s="236" t="s">
        <v>254</v>
      </c>
      <c r="H256" s="237">
        <v>0.893</v>
      </c>
      <c r="I256" s="238"/>
      <c r="J256" s="239">
        <f>ROUND(I256*H256,2)</f>
        <v>0</v>
      </c>
      <c r="K256" s="240"/>
      <c r="L256" s="41"/>
      <c r="M256" s="241" t="s">
        <v>1</v>
      </c>
      <c r="N256" s="242" t="s">
        <v>38</v>
      </c>
      <c r="O256" s="88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245</v>
      </c>
      <c r="AT256" s="245" t="s">
        <v>216</v>
      </c>
      <c r="AU256" s="245" t="s">
        <v>82</v>
      </c>
      <c r="AY256" s="14" t="s">
        <v>213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4" t="s">
        <v>80</v>
      </c>
      <c r="BK256" s="246">
        <f>ROUND(I256*H256,2)</f>
        <v>0</v>
      </c>
      <c r="BL256" s="14" t="s">
        <v>245</v>
      </c>
      <c r="BM256" s="245" t="s">
        <v>797</v>
      </c>
    </row>
    <row r="257" spans="1:47" s="2" customFormat="1" ht="12">
      <c r="A257" s="35"/>
      <c r="B257" s="36"/>
      <c r="C257" s="37"/>
      <c r="D257" s="247" t="s">
        <v>221</v>
      </c>
      <c r="E257" s="37"/>
      <c r="F257" s="248" t="s">
        <v>944</v>
      </c>
      <c r="G257" s="37"/>
      <c r="H257" s="37"/>
      <c r="I257" s="141"/>
      <c r="J257" s="37"/>
      <c r="K257" s="37"/>
      <c r="L257" s="41"/>
      <c r="M257" s="249"/>
      <c r="N257" s="25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221</v>
      </c>
      <c r="AU257" s="14" t="s">
        <v>82</v>
      </c>
    </row>
    <row r="258" spans="1:63" s="12" customFormat="1" ht="22.8" customHeight="1">
      <c r="A258" s="12"/>
      <c r="B258" s="217"/>
      <c r="C258" s="218"/>
      <c r="D258" s="219" t="s">
        <v>72</v>
      </c>
      <c r="E258" s="231" t="s">
        <v>945</v>
      </c>
      <c r="F258" s="231" t="s">
        <v>946</v>
      </c>
      <c r="G258" s="218"/>
      <c r="H258" s="218"/>
      <c r="I258" s="221"/>
      <c r="J258" s="232">
        <f>BK258</f>
        <v>0</v>
      </c>
      <c r="K258" s="218"/>
      <c r="L258" s="223"/>
      <c r="M258" s="224"/>
      <c r="N258" s="225"/>
      <c r="O258" s="225"/>
      <c r="P258" s="226">
        <f>SUM(P259:P272)</f>
        <v>0</v>
      </c>
      <c r="Q258" s="225"/>
      <c r="R258" s="226">
        <f>SUM(R259:R272)</f>
        <v>0</v>
      </c>
      <c r="S258" s="225"/>
      <c r="T258" s="227">
        <f>SUM(T259:T272)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8" t="s">
        <v>82</v>
      </c>
      <c r="AT258" s="229" t="s">
        <v>72</v>
      </c>
      <c r="AU258" s="229" t="s">
        <v>80</v>
      </c>
      <c r="AY258" s="228" t="s">
        <v>213</v>
      </c>
      <c r="BK258" s="230">
        <f>SUM(BK259:BK272)</f>
        <v>0</v>
      </c>
    </row>
    <row r="259" spans="1:65" s="2" customFormat="1" ht="21.75" customHeight="1">
      <c r="A259" s="35"/>
      <c r="B259" s="36"/>
      <c r="C259" s="233" t="s">
        <v>799</v>
      </c>
      <c r="D259" s="233" t="s">
        <v>216</v>
      </c>
      <c r="E259" s="234" t="s">
        <v>947</v>
      </c>
      <c r="F259" s="235" t="s">
        <v>948</v>
      </c>
      <c r="G259" s="236" t="s">
        <v>237</v>
      </c>
      <c r="H259" s="237">
        <v>169.372</v>
      </c>
      <c r="I259" s="238"/>
      <c r="J259" s="239">
        <f>ROUND(I259*H259,2)</f>
        <v>0</v>
      </c>
      <c r="K259" s="240"/>
      <c r="L259" s="41"/>
      <c r="M259" s="241" t="s">
        <v>1</v>
      </c>
      <c r="N259" s="242" t="s">
        <v>38</v>
      </c>
      <c r="O259" s="88"/>
      <c r="P259" s="243">
        <f>O259*H259</f>
        <v>0</v>
      </c>
      <c r="Q259" s="243">
        <v>0</v>
      </c>
      <c r="R259" s="243">
        <f>Q259*H259</f>
        <v>0</v>
      </c>
      <c r="S259" s="243">
        <v>0</v>
      </c>
      <c r="T259" s="24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5" t="s">
        <v>245</v>
      </c>
      <c r="AT259" s="245" t="s">
        <v>216</v>
      </c>
      <c r="AU259" s="245" t="s">
        <v>82</v>
      </c>
      <c r="AY259" s="14" t="s">
        <v>213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14" t="s">
        <v>80</v>
      </c>
      <c r="BK259" s="246">
        <f>ROUND(I259*H259,2)</f>
        <v>0</v>
      </c>
      <c r="BL259" s="14" t="s">
        <v>245</v>
      </c>
      <c r="BM259" s="245" t="s">
        <v>802</v>
      </c>
    </row>
    <row r="260" spans="1:47" s="2" customFormat="1" ht="12">
      <c r="A260" s="35"/>
      <c r="B260" s="36"/>
      <c r="C260" s="37"/>
      <c r="D260" s="247" t="s">
        <v>221</v>
      </c>
      <c r="E260" s="37"/>
      <c r="F260" s="248" t="s">
        <v>948</v>
      </c>
      <c r="G260" s="37"/>
      <c r="H260" s="37"/>
      <c r="I260" s="141"/>
      <c r="J260" s="37"/>
      <c r="K260" s="37"/>
      <c r="L260" s="41"/>
      <c r="M260" s="249"/>
      <c r="N260" s="250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221</v>
      </c>
      <c r="AU260" s="14" t="s">
        <v>82</v>
      </c>
    </row>
    <row r="261" spans="1:65" s="2" customFormat="1" ht="21.75" customHeight="1">
      <c r="A261" s="35"/>
      <c r="B261" s="36"/>
      <c r="C261" s="233" t="s">
        <v>374</v>
      </c>
      <c r="D261" s="233" t="s">
        <v>216</v>
      </c>
      <c r="E261" s="234" t="s">
        <v>949</v>
      </c>
      <c r="F261" s="235" t="s">
        <v>950</v>
      </c>
      <c r="G261" s="236" t="s">
        <v>237</v>
      </c>
      <c r="H261" s="237">
        <v>169.372</v>
      </c>
      <c r="I261" s="238"/>
      <c r="J261" s="239">
        <f>ROUND(I261*H261,2)</f>
        <v>0</v>
      </c>
      <c r="K261" s="240"/>
      <c r="L261" s="41"/>
      <c r="M261" s="241" t="s">
        <v>1</v>
      </c>
      <c r="N261" s="242" t="s">
        <v>38</v>
      </c>
      <c r="O261" s="88"/>
      <c r="P261" s="243">
        <f>O261*H261</f>
        <v>0</v>
      </c>
      <c r="Q261" s="243">
        <v>0</v>
      </c>
      <c r="R261" s="243">
        <f>Q261*H261</f>
        <v>0</v>
      </c>
      <c r="S261" s="243">
        <v>0</v>
      </c>
      <c r="T261" s="24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5" t="s">
        <v>245</v>
      </c>
      <c r="AT261" s="245" t="s">
        <v>216</v>
      </c>
      <c r="AU261" s="245" t="s">
        <v>82</v>
      </c>
      <c r="AY261" s="14" t="s">
        <v>213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4" t="s">
        <v>80</v>
      </c>
      <c r="BK261" s="246">
        <f>ROUND(I261*H261,2)</f>
        <v>0</v>
      </c>
      <c r="BL261" s="14" t="s">
        <v>245</v>
      </c>
      <c r="BM261" s="245" t="s">
        <v>805</v>
      </c>
    </row>
    <row r="262" spans="1:47" s="2" customFormat="1" ht="12">
      <c r="A262" s="35"/>
      <c r="B262" s="36"/>
      <c r="C262" s="37"/>
      <c r="D262" s="247" t="s">
        <v>221</v>
      </c>
      <c r="E262" s="37"/>
      <c r="F262" s="248" t="s">
        <v>950</v>
      </c>
      <c r="G262" s="37"/>
      <c r="H262" s="37"/>
      <c r="I262" s="141"/>
      <c r="J262" s="37"/>
      <c r="K262" s="37"/>
      <c r="L262" s="41"/>
      <c r="M262" s="249"/>
      <c r="N262" s="25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221</v>
      </c>
      <c r="AU262" s="14" t="s">
        <v>82</v>
      </c>
    </row>
    <row r="263" spans="1:65" s="2" customFormat="1" ht="33" customHeight="1">
      <c r="A263" s="35"/>
      <c r="B263" s="36"/>
      <c r="C263" s="233" t="s">
        <v>806</v>
      </c>
      <c r="D263" s="233" t="s">
        <v>216</v>
      </c>
      <c r="E263" s="234" t="s">
        <v>951</v>
      </c>
      <c r="F263" s="235" t="s">
        <v>952</v>
      </c>
      <c r="G263" s="236" t="s">
        <v>237</v>
      </c>
      <c r="H263" s="237">
        <v>169.372</v>
      </c>
      <c r="I263" s="238"/>
      <c r="J263" s="239">
        <f>ROUND(I263*H263,2)</f>
        <v>0</v>
      </c>
      <c r="K263" s="240"/>
      <c r="L263" s="41"/>
      <c r="M263" s="241" t="s">
        <v>1</v>
      </c>
      <c r="N263" s="242" t="s">
        <v>38</v>
      </c>
      <c r="O263" s="88"/>
      <c r="P263" s="243">
        <f>O263*H263</f>
        <v>0</v>
      </c>
      <c r="Q263" s="243">
        <v>0</v>
      </c>
      <c r="R263" s="243">
        <f>Q263*H263</f>
        <v>0</v>
      </c>
      <c r="S263" s="243">
        <v>0</v>
      </c>
      <c r="T263" s="24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5" t="s">
        <v>245</v>
      </c>
      <c r="AT263" s="245" t="s">
        <v>216</v>
      </c>
      <c r="AU263" s="245" t="s">
        <v>82</v>
      </c>
      <c r="AY263" s="14" t="s">
        <v>213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14" t="s">
        <v>80</v>
      </c>
      <c r="BK263" s="246">
        <f>ROUND(I263*H263,2)</f>
        <v>0</v>
      </c>
      <c r="BL263" s="14" t="s">
        <v>245</v>
      </c>
      <c r="BM263" s="245" t="s">
        <v>809</v>
      </c>
    </row>
    <row r="264" spans="1:47" s="2" customFormat="1" ht="12">
      <c r="A264" s="35"/>
      <c r="B264" s="36"/>
      <c r="C264" s="37"/>
      <c r="D264" s="247" t="s">
        <v>221</v>
      </c>
      <c r="E264" s="37"/>
      <c r="F264" s="248" t="s">
        <v>952</v>
      </c>
      <c r="G264" s="37"/>
      <c r="H264" s="37"/>
      <c r="I264" s="141"/>
      <c r="J264" s="37"/>
      <c r="K264" s="37"/>
      <c r="L264" s="41"/>
      <c r="M264" s="249"/>
      <c r="N264" s="250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221</v>
      </c>
      <c r="AU264" s="14" t="s">
        <v>82</v>
      </c>
    </row>
    <row r="265" spans="1:65" s="2" customFormat="1" ht="16.5" customHeight="1">
      <c r="A265" s="35"/>
      <c r="B265" s="36"/>
      <c r="C265" s="255" t="s">
        <v>375</v>
      </c>
      <c r="D265" s="255" t="s">
        <v>571</v>
      </c>
      <c r="E265" s="256" t="s">
        <v>953</v>
      </c>
      <c r="F265" s="257" t="s">
        <v>954</v>
      </c>
      <c r="G265" s="258" t="s">
        <v>237</v>
      </c>
      <c r="H265" s="259">
        <v>177.841</v>
      </c>
      <c r="I265" s="260"/>
      <c r="J265" s="261">
        <f>ROUND(I265*H265,2)</f>
        <v>0</v>
      </c>
      <c r="K265" s="262"/>
      <c r="L265" s="263"/>
      <c r="M265" s="264" t="s">
        <v>1</v>
      </c>
      <c r="N265" s="265" t="s">
        <v>38</v>
      </c>
      <c r="O265" s="88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5" t="s">
        <v>275</v>
      </c>
      <c r="AT265" s="245" t="s">
        <v>571</v>
      </c>
      <c r="AU265" s="245" t="s">
        <v>82</v>
      </c>
      <c r="AY265" s="14" t="s">
        <v>213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14" t="s">
        <v>80</v>
      </c>
      <c r="BK265" s="246">
        <f>ROUND(I265*H265,2)</f>
        <v>0</v>
      </c>
      <c r="BL265" s="14" t="s">
        <v>245</v>
      </c>
      <c r="BM265" s="245" t="s">
        <v>812</v>
      </c>
    </row>
    <row r="266" spans="1:47" s="2" customFormat="1" ht="12">
      <c r="A266" s="35"/>
      <c r="B266" s="36"/>
      <c r="C266" s="37"/>
      <c r="D266" s="247" t="s">
        <v>221</v>
      </c>
      <c r="E266" s="37"/>
      <c r="F266" s="248" t="s">
        <v>954</v>
      </c>
      <c r="G266" s="37"/>
      <c r="H266" s="37"/>
      <c r="I266" s="141"/>
      <c r="J266" s="37"/>
      <c r="K266" s="37"/>
      <c r="L266" s="41"/>
      <c r="M266" s="249"/>
      <c r="N266" s="250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221</v>
      </c>
      <c r="AU266" s="14" t="s">
        <v>82</v>
      </c>
    </row>
    <row r="267" spans="1:65" s="2" customFormat="1" ht="21.75" customHeight="1">
      <c r="A267" s="35"/>
      <c r="B267" s="36"/>
      <c r="C267" s="233" t="s">
        <v>646</v>
      </c>
      <c r="D267" s="233" t="s">
        <v>216</v>
      </c>
      <c r="E267" s="234" t="s">
        <v>955</v>
      </c>
      <c r="F267" s="235" t="s">
        <v>956</v>
      </c>
      <c r="G267" s="236" t="s">
        <v>237</v>
      </c>
      <c r="H267" s="237">
        <v>169.372</v>
      </c>
      <c r="I267" s="238"/>
      <c r="J267" s="239">
        <f>ROUND(I267*H267,2)</f>
        <v>0</v>
      </c>
      <c r="K267" s="240"/>
      <c r="L267" s="41"/>
      <c r="M267" s="241" t="s">
        <v>1</v>
      </c>
      <c r="N267" s="242" t="s">
        <v>38</v>
      </c>
      <c r="O267" s="88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245</v>
      </c>
      <c r="AT267" s="245" t="s">
        <v>216</v>
      </c>
      <c r="AU267" s="245" t="s">
        <v>82</v>
      </c>
      <c r="AY267" s="14" t="s">
        <v>213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4" t="s">
        <v>80</v>
      </c>
      <c r="BK267" s="246">
        <f>ROUND(I267*H267,2)</f>
        <v>0</v>
      </c>
      <c r="BL267" s="14" t="s">
        <v>245</v>
      </c>
      <c r="BM267" s="245" t="s">
        <v>815</v>
      </c>
    </row>
    <row r="268" spans="1:47" s="2" customFormat="1" ht="12">
      <c r="A268" s="35"/>
      <c r="B268" s="36"/>
      <c r="C268" s="37"/>
      <c r="D268" s="247" t="s">
        <v>221</v>
      </c>
      <c r="E268" s="37"/>
      <c r="F268" s="248" t="s">
        <v>956</v>
      </c>
      <c r="G268" s="37"/>
      <c r="H268" s="37"/>
      <c r="I268" s="141"/>
      <c r="J268" s="37"/>
      <c r="K268" s="37"/>
      <c r="L268" s="41"/>
      <c r="M268" s="249"/>
      <c r="N268" s="25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221</v>
      </c>
      <c r="AU268" s="14" t="s">
        <v>82</v>
      </c>
    </row>
    <row r="269" spans="1:65" s="2" customFormat="1" ht="33" customHeight="1">
      <c r="A269" s="35"/>
      <c r="B269" s="36"/>
      <c r="C269" s="233" t="s">
        <v>377</v>
      </c>
      <c r="D269" s="233" t="s">
        <v>216</v>
      </c>
      <c r="E269" s="234" t="s">
        <v>957</v>
      </c>
      <c r="F269" s="235" t="s">
        <v>958</v>
      </c>
      <c r="G269" s="236" t="s">
        <v>254</v>
      </c>
      <c r="H269" s="237">
        <v>3.166</v>
      </c>
      <c r="I269" s="238"/>
      <c r="J269" s="239">
        <f>ROUND(I269*H269,2)</f>
        <v>0</v>
      </c>
      <c r="K269" s="240"/>
      <c r="L269" s="41"/>
      <c r="M269" s="241" t="s">
        <v>1</v>
      </c>
      <c r="N269" s="242" t="s">
        <v>38</v>
      </c>
      <c r="O269" s="8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5" t="s">
        <v>245</v>
      </c>
      <c r="AT269" s="245" t="s">
        <v>216</v>
      </c>
      <c r="AU269" s="245" t="s">
        <v>82</v>
      </c>
      <c r="AY269" s="14" t="s">
        <v>213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4" t="s">
        <v>80</v>
      </c>
      <c r="BK269" s="246">
        <f>ROUND(I269*H269,2)</f>
        <v>0</v>
      </c>
      <c r="BL269" s="14" t="s">
        <v>245</v>
      </c>
      <c r="BM269" s="245" t="s">
        <v>818</v>
      </c>
    </row>
    <row r="270" spans="1:47" s="2" customFormat="1" ht="12">
      <c r="A270" s="35"/>
      <c r="B270" s="36"/>
      <c r="C270" s="37"/>
      <c r="D270" s="247" t="s">
        <v>221</v>
      </c>
      <c r="E270" s="37"/>
      <c r="F270" s="248" t="s">
        <v>958</v>
      </c>
      <c r="G270" s="37"/>
      <c r="H270" s="37"/>
      <c r="I270" s="141"/>
      <c r="J270" s="37"/>
      <c r="K270" s="37"/>
      <c r="L270" s="41"/>
      <c r="M270" s="249"/>
      <c r="N270" s="250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221</v>
      </c>
      <c r="AU270" s="14" t="s">
        <v>82</v>
      </c>
    </row>
    <row r="271" spans="1:65" s="2" customFormat="1" ht="44.25" customHeight="1">
      <c r="A271" s="35"/>
      <c r="B271" s="36"/>
      <c r="C271" s="233" t="s">
        <v>640</v>
      </c>
      <c r="D271" s="233" t="s">
        <v>216</v>
      </c>
      <c r="E271" s="234" t="s">
        <v>959</v>
      </c>
      <c r="F271" s="235" t="s">
        <v>960</v>
      </c>
      <c r="G271" s="236" t="s">
        <v>254</v>
      </c>
      <c r="H271" s="237">
        <v>3.166</v>
      </c>
      <c r="I271" s="238"/>
      <c r="J271" s="239">
        <f>ROUND(I271*H271,2)</f>
        <v>0</v>
      </c>
      <c r="K271" s="240"/>
      <c r="L271" s="41"/>
      <c r="M271" s="241" t="s">
        <v>1</v>
      </c>
      <c r="N271" s="242" t="s">
        <v>38</v>
      </c>
      <c r="O271" s="88"/>
      <c r="P271" s="243">
        <f>O271*H271</f>
        <v>0</v>
      </c>
      <c r="Q271" s="243">
        <v>0</v>
      </c>
      <c r="R271" s="243">
        <f>Q271*H271</f>
        <v>0</v>
      </c>
      <c r="S271" s="243">
        <v>0</v>
      </c>
      <c r="T271" s="24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5" t="s">
        <v>245</v>
      </c>
      <c r="AT271" s="245" t="s">
        <v>216</v>
      </c>
      <c r="AU271" s="245" t="s">
        <v>82</v>
      </c>
      <c r="AY271" s="14" t="s">
        <v>213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14" t="s">
        <v>80</v>
      </c>
      <c r="BK271" s="246">
        <f>ROUND(I271*H271,2)</f>
        <v>0</v>
      </c>
      <c r="BL271" s="14" t="s">
        <v>245</v>
      </c>
      <c r="BM271" s="245" t="s">
        <v>821</v>
      </c>
    </row>
    <row r="272" spans="1:47" s="2" customFormat="1" ht="12">
      <c r="A272" s="35"/>
      <c r="B272" s="36"/>
      <c r="C272" s="37"/>
      <c r="D272" s="247" t="s">
        <v>221</v>
      </c>
      <c r="E272" s="37"/>
      <c r="F272" s="248" t="s">
        <v>960</v>
      </c>
      <c r="G272" s="37"/>
      <c r="H272" s="37"/>
      <c r="I272" s="141"/>
      <c r="J272" s="37"/>
      <c r="K272" s="37"/>
      <c r="L272" s="41"/>
      <c r="M272" s="249"/>
      <c r="N272" s="250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221</v>
      </c>
      <c r="AU272" s="14" t="s">
        <v>82</v>
      </c>
    </row>
    <row r="273" spans="1:63" s="12" customFormat="1" ht="22.8" customHeight="1">
      <c r="A273" s="12"/>
      <c r="B273" s="217"/>
      <c r="C273" s="218"/>
      <c r="D273" s="219" t="s">
        <v>72</v>
      </c>
      <c r="E273" s="231" t="s">
        <v>686</v>
      </c>
      <c r="F273" s="231" t="s">
        <v>687</v>
      </c>
      <c r="G273" s="218"/>
      <c r="H273" s="218"/>
      <c r="I273" s="221"/>
      <c r="J273" s="232">
        <f>BK273</f>
        <v>0</v>
      </c>
      <c r="K273" s="218"/>
      <c r="L273" s="223"/>
      <c r="M273" s="224"/>
      <c r="N273" s="225"/>
      <c r="O273" s="225"/>
      <c r="P273" s="226">
        <f>SUM(P274:P291)</f>
        <v>0</v>
      </c>
      <c r="Q273" s="225"/>
      <c r="R273" s="226">
        <f>SUM(R274:R291)</f>
        <v>0</v>
      </c>
      <c r="S273" s="225"/>
      <c r="T273" s="227">
        <f>SUM(T274:T291)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8" t="s">
        <v>82</v>
      </c>
      <c r="AT273" s="229" t="s">
        <v>72</v>
      </c>
      <c r="AU273" s="229" t="s">
        <v>80</v>
      </c>
      <c r="AY273" s="228" t="s">
        <v>213</v>
      </c>
      <c r="BK273" s="230">
        <f>SUM(BK274:BK291)</f>
        <v>0</v>
      </c>
    </row>
    <row r="274" spans="1:65" s="2" customFormat="1" ht="21.75" customHeight="1">
      <c r="A274" s="35"/>
      <c r="B274" s="36"/>
      <c r="C274" s="233" t="s">
        <v>380</v>
      </c>
      <c r="D274" s="233" t="s">
        <v>216</v>
      </c>
      <c r="E274" s="234" t="s">
        <v>688</v>
      </c>
      <c r="F274" s="235" t="s">
        <v>689</v>
      </c>
      <c r="G274" s="236" t="s">
        <v>237</v>
      </c>
      <c r="H274" s="237">
        <v>277.7</v>
      </c>
      <c r="I274" s="238"/>
      <c r="J274" s="239">
        <f>ROUND(I274*H274,2)</f>
        <v>0</v>
      </c>
      <c r="K274" s="240"/>
      <c r="L274" s="41"/>
      <c r="M274" s="241" t="s">
        <v>1</v>
      </c>
      <c r="N274" s="242" t="s">
        <v>38</v>
      </c>
      <c r="O274" s="88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5" t="s">
        <v>245</v>
      </c>
      <c r="AT274" s="245" t="s">
        <v>216</v>
      </c>
      <c r="AU274" s="245" t="s">
        <v>82</v>
      </c>
      <c r="AY274" s="14" t="s">
        <v>213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4" t="s">
        <v>80</v>
      </c>
      <c r="BK274" s="246">
        <f>ROUND(I274*H274,2)</f>
        <v>0</v>
      </c>
      <c r="BL274" s="14" t="s">
        <v>245</v>
      </c>
      <c r="BM274" s="245" t="s">
        <v>824</v>
      </c>
    </row>
    <row r="275" spans="1:47" s="2" customFormat="1" ht="12">
      <c r="A275" s="35"/>
      <c r="B275" s="36"/>
      <c r="C275" s="37"/>
      <c r="D275" s="247" t="s">
        <v>221</v>
      </c>
      <c r="E275" s="37"/>
      <c r="F275" s="248" t="s">
        <v>689</v>
      </c>
      <c r="G275" s="37"/>
      <c r="H275" s="37"/>
      <c r="I275" s="141"/>
      <c r="J275" s="37"/>
      <c r="K275" s="37"/>
      <c r="L275" s="41"/>
      <c r="M275" s="249"/>
      <c r="N275" s="250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221</v>
      </c>
      <c r="AU275" s="14" t="s">
        <v>82</v>
      </c>
    </row>
    <row r="276" spans="1:65" s="2" customFormat="1" ht="16.5" customHeight="1">
      <c r="A276" s="35"/>
      <c r="B276" s="36"/>
      <c r="C276" s="255" t="s">
        <v>825</v>
      </c>
      <c r="D276" s="255" t="s">
        <v>571</v>
      </c>
      <c r="E276" s="256" t="s">
        <v>690</v>
      </c>
      <c r="F276" s="257" t="s">
        <v>691</v>
      </c>
      <c r="G276" s="258" t="s">
        <v>237</v>
      </c>
      <c r="H276" s="259">
        <v>305.47</v>
      </c>
      <c r="I276" s="260"/>
      <c r="J276" s="261">
        <f>ROUND(I276*H276,2)</f>
        <v>0</v>
      </c>
      <c r="K276" s="262"/>
      <c r="L276" s="263"/>
      <c r="M276" s="264" t="s">
        <v>1</v>
      </c>
      <c r="N276" s="265" t="s">
        <v>38</v>
      </c>
      <c r="O276" s="88"/>
      <c r="P276" s="243">
        <f>O276*H276</f>
        <v>0</v>
      </c>
      <c r="Q276" s="243">
        <v>0</v>
      </c>
      <c r="R276" s="243">
        <f>Q276*H276</f>
        <v>0</v>
      </c>
      <c r="S276" s="243">
        <v>0</v>
      </c>
      <c r="T276" s="24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5" t="s">
        <v>275</v>
      </c>
      <c r="AT276" s="245" t="s">
        <v>571</v>
      </c>
      <c r="AU276" s="245" t="s">
        <v>82</v>
      </c>
      <c r="AY276" s="14" t="s">
        <v>213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4" t="s">
        <v>80</v>
      </c>
      <c r="BK276" s="246">
        <f>ROUND(I276*H276,2)</f>
        <v>0</v>
      </c>
      <c r="BL276" s="14" t="s">
        <v>245</v>
      </c>
      <c r="BM276" s="245" t="s">
        <v>828</v>
      </c>
    </row>
    <row r="277" spans="1:47" s="2" customFormat="1" ht="12">
      <c r="A277" s="35"/>
      <c r="B277" s="36"/>
      <c r="C277" s="37"/>
      <c r="D277" s="247" t="s">
        <v>221</v>
      </c>
      <c r="E277" s="37"/>
      <c r="F277" s="248" t="s">
        <v>691</v>
      </c>
      <c r="G277" s="37"/>
      <c r="H277" s="37"/>
      <c r="I277" s="141"/>
      <c r="J277" s="37"/>
      <c r="K277" s="37"/>
      <c r="L277" s="41"/>
      <c r="M277" s="249"/>
      <c r="N277" s="250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221</v>
      </c>
      <c r="AU277" s="14" t="s">
        <v>82</v>
      </c>
    </row>
    <row r="278" spans="1:65" s="2" customFormat="1" ht="33" customHeight="1">
      <c r="A278" s="35"/>
      <c r="B278" s="36"/>
      <c r="C278" s="233" t="s">
        <v>382</v>
      </c>
      <c r="D278" s="233" t="s">
        <v>216</v>
      </c>
      <c r="E278" s="234" t="s">
        <v>692</v>
      </c>
      <c r="F278" s="235" t="s">
        <v>693</v>
      </c>
      <c r="G278" s="236" t="s">
        <v>237</v>
      </c>
      <c r="H278" s="237">
        <v>161.632</v>
      </c>
      <c r="I278" s="238"/>
      <c r="J278" s="239">
        <f>ROUND(I278*H278,2)</f>
        <v>0</v>
      </c>
      <c r="K278" s="240"/>
      <c r="L278" s="41"/>
      <c r="M278" s="241" t="s">
        <v>1</v>
      </c>
      <c r="N278" s="242" t="s">
        <v>38</v>
      </c>
      <c r="O278" s="88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5" t="s">
        <v>245</v>
      </c>
      <c r="AT278" s="245" t="s">
        <v>216</v>
      </c>
      <c r="AU278" s="245" t="s">
        <v>82</v>
      </c>
      <c r="AY278" s="14" t="s">
        <v>213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14" t="s">
        <v>80</v>
      </c>
      <c r="BK278" s="246">
        <f>ROUND(I278*H278,2)</f>
        <v>0</v>
      </c>
      <c r="BL278" s="14" t="s">
        <v>245</v>
      </c>
      <c r="BM278" s="245" t="s">
        <v>831</v>
      </c>
    </row>
    <row r="279" spans="1:47" s="2" customFormat="1" ht="12">
      <c r="A279" s="35"/>
      <c r="B279" s="36"/>
      <c r="C279" s="37"/>
      <c r="D279" s="247" t="s">
        <v>221</v>
      </c>
      <c r="E279" s="37"/>
      <c r="F279" s="248" t="s">
        <v>693</v>
      </c>
      <c r="G279" s="37"/>
      <c r="H279" s="37"/>
      <c r="I279" s="141"/>
      <c r="J279" s="37"/>
      <c r="K279" s="37"/>
      <c r="L279" s="41"/>
      <c r="M279" s="249"/>
      <c r="N279" s="250"/>
      <c r="O279" s="88"/>
      <c r="P279" s="88"/>
      <c r="Q279" s="88"/>
      <c r="R279" s="88"/>
      <c r="S279" s="88"/>
      <c r="T279" s="89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4" t="s">
        <v>221</v>
      </c>
      <c r="AU279" s="14" t="s">
        <v>82</v>
      </c>
    </row>
    <row r="280" spans="1:65" s="2" customFormat="1" ht="16.5" customHeight="1">
      <c r="A280" s="35"/>
      <c r="B280" s="36"/>
      <c r="C280" s="255" t="s">
        <v>832</v>
      </c>
      <c r="D280" s="255" t="s">
        <v>571</v>
      </c>
      <c r="E280" s="256" t="s">
        <v>690</v>
      </c>
      <c r="F280" s="257" t="s">
        <v>691</v>
      </c>
      <c r="G280" s="258" t="s">
        <v>237</v>
      </c>
      <c r="H280" s="259">
        <v>177.795</v>
      </c>
      <c r="I280" s="260"/>
      <c r="J280" s="261">
        <f>ROUND(I280*H280,2)</f>
        <v>0</v>
      </c>
      <c r="K280" s="262"/>
      <c r="L280" s="263"/>
      <c r="M280" s="264" t="s">
        <v>1</v>
      </c>
      <c r="N280" s="265" t="s">
        <v>38</v>
      </c>
      <c r="O280" s="88"/>
      <c r="P280" s="243">
        <f>O280*H280</f>
        <v>0</v>
      </c>
      <c r="Q280" s="243">
        <v>0</v>
      </c>
      <c r="R280" s="243">
        <f>Q280*H280</f>
        <v>0</v>
      </c>
      <c r="S280" s="243">
        <v>0</v>
      </c>
      <c r="T280" s="24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5" t="s">
        <v>275</v>
      </c>
      <c r="AT280" s="245" t="s">
        <v>571</v>
      </c>
      <c r="AU280" s="245" t="s">
        <v>82</v>
      </c>
      <c r="AY280" s="14" t="s">
        <v>213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4" t="s">
        <v>80</v>
      </c>
      <c r="BK280" s="246">
        <f>ROUND(I280*H280,2)</f>
        <v>0</v>
      </c>
      <c r="BL280" s="14" t="s">
        <v>245</v>
      </c>
      <c r="BM280" s="245" t="s">
        <v>835</v>
      </c>
    </row>
    <row r="281" spans="1:47" s="2" customFormat="1" ht="12">
      <c r="A281" s="35"/>
      <c r="B281" s="36"/>
      <c r="C281" s="37"/>
      <c r="D281" s="247" t="s">
        <v>221</v>
      </c>
      <c r="E281" s="37"/>
      <c r="F281" s="248" t="s">
        <v>691</v>
      </c>
      <c r="G281" s="37"/>
      <c r="H281" s="37"/>
      <c r="I281" s="141"/>
      <c r="J281" s="37"/>
      <c r="K281" s="37"/>
      <c r="L281" s="41"/>
      <c r="M281" s="249"/>
      <c r="N281" s="250"/>
      <c r="O281" s="88"/>
      <c r="P281" s="88"/>
      <c r="Q281" s="88"/>
      <c r="R281" s="88"/>
      <c r="S281" s="88"/>
      <c r="T281" s="89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4" t="s">
        <v>221</v>
      </c>
      <c r="AU281" s="14" t="s">
        <v>82</v>
      </c>
    </row>
    <row r="282" spans="1:65" s="2" customFormat="1" ht="21.75" customHeight="1">
      <c r="A282" s="35"/>
      <c r="B282" s="36"/>
      <c r="C282" s="233" t="s">
        <v>383</v>
      </c>
      <c r="D282" s="233" t="s">
        <v>216</v>
      </c>
      <c r="E282" s="234" t="s">
        <v>694</v>
      </c>
      <c r="F282" s="235" t="s">
        <v>695</v>
      </c>
      <c r="G282" s="236" t="s">
        <v>237</v>
      </c>
      <c r="H282" s="237">
        <v>983.847</v>
      </c>
      <c r="I282" s="238"/>
      <c r="J282" s="239">
        <f>ROUND(I282*H282,2)</f>
        <v>0</v>
      </c>
      <c r="K282" s="240"/>
      <c r="L282" s="41"/>
      <c r="M282" s="241" t="s">
        <v>1</v>
      </c>
      <c r="N282" s="242" t="s">
        <v>38</v>
      </c>
      <c r="O282" s="88"/>
      <c r="P282" s="243">
        <f>O282*H282</f>
        <v>0</v>
      </c>
      <c r="Q282" s="243">
        <v>0</v>
      </c>
      <c r="R282" s="243">
        <f>Q282*H282</f>
        <v>0</v>
      </c>
      <c r="S282" s="243">
        <v>0</v>
      </c>
      <c r="T282" s="24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5" t="s">
        <v>245</v>
      </c>
      <c r="AT282" s="245" t="s">
        <v>216</v>
      </c>
      <c r="AU282" s="245" t="s">
        <v>82</v>
      </c>
      <c r="AY282" s="14" t="s">
        <v>213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4" t="s">
        <v>80</v>
      </c>
      <c r="BK282" s="246">
        <f>ROUND(I282*H282,2)</f>
        <v>0</v>
      </c>
      <c r="BL282" s="14" t="s">
        <v>245</v>
      </c>
      <c r="BM282" s="245" t="s">
        <v>838</v>
      </c>
    </row>
    <row r="283" spans="1:47" s="2" customFormat="1" ht="12">
      <c r="A283" s="35"/>
      <c r="B283" s="36"/>
      <c r="C283" s="37"/>
      <c r="D283" s="247" t="s">
        <v>221</v>
      </c>
      <c r="E283" s="37"/>
      <c r="F283" s="248" t="s">
        <v>695</v>
      </c>
      <c r="G283" s="37"/>
      <c r="H283" s="37"/>
      <c r="I283" s="141"/>
      <c r="J283" s="37"/>
      <c r="K283" s="37"/>
      <c r="L283" s="41"/>
      <c r="M283" s="249"/>
      <c r="N283" s="250"/>
      <c r="O283" s="88"/>
      <c r="P283" s="88"/>
      <c r="Q283" s="88"/>
      <c r="R283" s="88"/>
      <c r="S283" s="88"/>
      <c r="T283" s="89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4" t="s">
        <v>221</v>
      </c>
      <c r="AU283" s="14" t="s">
        <v>82</v>
      </c>
    </row>
    <row r="284" spans="1:65" s="2" customFormat="1" ht="33" customHeight="1">
      <c r="A284" s="35"/>
      <c r="B284" s="36"/>
      <c r="C284" s="233" t="s">
        <v>841</v>
      </c>
      <c r="D284" s="233" t="s">
        <v>216</v>
      </c>
      <c r="E284" s="234" t="s">
        <v>696</v>
      </c>
      <c r="F284" s="235" t="s">
        <v>697</v>
      </c>
      <c r="G284" s="236" t="s">
        <v>237</v>
      </c>
      <c r="H284" s="237">
        <v>35.56</v>
      </c>
      <c r="I284" s="238"/>
      <c r="J284" s="239">
        <f>ROUND(I284*H284,2)</f>
        <v>0</v>
      </c>
      <c r="K284" s="240"/>
      <c r="L284" s="41"/>
      <c r="M284" s="241" t="s">
        <v>1</v>
      </c>
      <c r="N284" s="242" t="s">
        <v>38</v>
      </c>
      <c r="O284" s="88"/>
      <c r="P284" s="243">
        <f>O284*H284</f>
        <v>0</v>
      </c>
      <c r="Q284" s="243">
        <v>0</v>
      </c>
      <c r="R284" s="243">
        <f>Q284*H284</f>
        <v>0</v>
      </c>
      <c r="S284" s="243">
        <v>0</v>
      </c>
      <c r="T284" s="24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5" t="s">
        <v>245</v>
      </c>
      <c r="AT284" s="245" t="s">
        <v>216</v>
      </c>
      <c r="AU284" s="245" t="s">
        <v>82</v>
      </c>
      <c r="AY284" s="14" t="s">
        <v>213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4" t="s">
        <v>80</v>
      </c>
      <c r="BK284" s="246">
        <f>ROUND(I284*H284,2)</f>
        <v>0</v>
      </c>
      <c r="BL284" s="14" t="s">
        <v>245</v>
      </c>
      <c r="BM284" s="245" t="s">
        <v>844</v>
      </c>
    </row>
    <row r="285" spans="1:47" s="2" customFormat="1" ht="12">
      <c r="A285" s="35"/>
      <c r="B285" s="36"/>
      <c r="C285" s="37"/>
      <c r="D285" s="247" t="s">
        <v>221</v>
      </c>
      <c r="E285" s="37"/>
      <c r="F285" s="248" t="s">
        <v>697</v>
      </c>
      <c r="G285" s="37"/>
      <c r="H285" s="37"/>
      <c r="I285" s="141"/>
      <c r="J285" s="37"/>
      <c r="K285" s="37"/>
      <c r="L285" s="41"/>
      <c r="M285" s="249"/>
      <c r="N285" s="250"/>
      <c r="O285" s="88"/>
      <c r="P285" s="88"/>
      <c r="Q285" s="88"/>
      <c r="R285" s="88"/>
      <c r="S285" s="88"/>
      <c r="T285" s="89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4" t="s">
        <v>221</v>
      </c>
      <c r="AU285" s="14" t="s">
        <v>82</v>
      </c>
    </row>
    <row r="286" spans="1:65" s="2" customFormat="1" ht="21.75" customHeight="1">
      <c r="A286" s="35"/>
      <c r="B286" s="36"/>
      <c r="C286" s="233" t="s">
        <v>390</v>
      </c>
      <c r="D286" s="233" t="s">
        <v>216</v>
      </c>
      <c r="E286" s="234" t="s">
        <v>698</v>
      </c>
      <c r="F286" s="235" t="s">
        <v>699</v>
      </c>
      <c r="G286" s="236" t="s">
        <v>237</v>
      </c>
      <c r="H286" s="237">
        <v>126.072</v>
      </c>
      <c r="I286" s="238"/>
      <c r="J286" s="239">
        <f>ROUND(I286*H286,2)</f>
        <v>0</v>
      </c>
      <c r="K286" s="240"/>
      <c r="L286" s="41"/>
      <c r="M286" s="241" t="s">
        <v>1</v>
      </c>
      <c r="N286" s="242" t="s">
        <v>38</v>
      </c>
      <c r="O286" s="88"/>
      <c r="P286" s="243">
        <f>O286*H286</f>
        <v>0</v>
      </c>
      <c r="Q286" s="243">
        <v>0</v>
      </c>
      <c r="R286" s="243">
        <f>Q286*H286</f>
        <v>0</v>
      </c>
      <c r="S286" s="243">
        <v>0</v>
      </c>
      <c r="T286" s="244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5" t="s">
        <v>245</v>
      </c>
      <c r="AT286" s="245" t="s">
        <v>216</v>
      </c>
      <c r="AU286" s="245" t="s">
        <v>82</v>
      </c>
      <c r="AY286" s="14" t="s">
        <v>213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14" t="s">
        <v>80</v>
      </c>
      <c r="BK286" s="246">
        <f>ROUND(I286*H286,2)</f>
        <v>0</v>
      </c>
      <c r="BL286" s="14" t="s">
        <v>245</v>
      </c>
      <c r="BM286" s="245" t="s">
        <v>847</v>
      </c>
    </row>
    <row r="287" spans="1:47" s="2" customFormat="1" ht="12">
      <c r="A287" s="35"/>
      <c r="B287" s="36"/>
      <c r="C287" s="37"/>
      <c r="D287" s="247" t="s">
        <v>221</v>
      </c>
      <c r="E287" s="37"/>
      <c r="F287" s="248" t="s">
        <v>699</v>
      </c>
      <c r="G287" s="37"/>
      <c r="H287" s="37"/>
      <c r="I287" s="141"/>
      <c r="J287" s="37"/>
      <c r="K287" s="37"/>
      <c r="L287" s="41"/>
      <c r="M287" s="249"/>
      <c r="N287" s="250"/>
      <c r="O287" s="88"/>
      <c r="P287" s="88"/>
      <c r="Q287" s="88"/>
      <c r="R287" s="88"/>
      <c r="S287" s="88"/>
      <c r="T287" s="89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4" t="s">
        <v>221</v>
      </c>
      <c r="AU287" s="14" t="s">
        <v>82</v>
      </c>
    </row>
    <row r="288" spans="1:65" s="2" customFormat="1" ht="21.75" customHeight="1">
      <c r="A288" s="35"/>
      <c r="B288" s="36"/>
      <c r="C288" s="233" t="s">
        <v>848</v>
      </c>
      <c r="D288" s="233" t="s">
        <v>216</v>
      </c>
      <c r="E288" s="234" t="s">
        <v>700</v>
      </c>
      <c r="F288" s="235" t="s">
        <v>701</v>
      </c>
      <c r="G288" s="236" t="s">
        <v>237</v>
      </c>
      <c r="H288" s="237">
        <v>277.7</v>
      </c>
      <c r="I288" s="238"/>
      <c r="J288" s="239">
        <f>ROUND(I288*H288,2)</f>
        <v>0</v>
      </c>
      <c r="K288" s="240"/>
      <c r="L288" s="41"/>
      <c r="M288" s="241" t="s">
        <v>1</v>
      </c>
      <c r="N288" s="242" t="s">
        <v>38</v>
      </c>
      <c r="O288" s="88"/>
      <c r="P288" s="243">
        <f>O288*H288</f>
        <v>0</v>
      </c>
      <c r="Q288" s="243">
        <v>0</v>
      </c>
      <c r="R288" s="243">
        <f>Q288*H288</f>
        <v>0</v>
      </c>
      <c r="S288" s="243">
        <v>0</v>
      </c>
      <c r="T288" s="24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5" t="s">
        <v>245</v>
      </c>
      <c r="AT288" s="245" t="s">
        <v>216</v>
      </c>
      <c r="AU288" s="245" t="s">
        <v>82</v>
      </c>
      <c r="AY288" s="14" t="s">
        <v>213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14" t="s">
        <v>80</v>
      </c>
      <c r="BK288" s="246">
        <f>ROUND(I288*H288,2)</f>
        <v>0</v>
      </c>
      <c r="BL288" s="14" t="s">
        <v>245</v>
      </c>
      <c r="BM288" s="245" t="s">
        <v>851</v>
      </c>
    </row>
    <row r="289" spans="1:47" s="2" customFormat="1" ht="12">
      <c r="A289" s="35"/>
      <c r="B289" s="36"/>
      <c r="C289" s="37"/>
      <c r="D289" s="247" t="s">
        <v>221</v>
      </c>
      <c r="E289" s="37"/>
      <c r="F289" s="248" t="s">
        <v>701</v>
      </c>
      <c r="G289" s="37"/>
      <c r="H289" s="37"/>
      <c r="I289" s="141"/>
      <c r="J289" s="37"/>
      <c r="K289" s="37"/>
      <c r="L289" s="41"/>
      <c r="M289" s="249"/>
      <c r="N289" s="250"/>
      <c r="O289" s="88"/>
      <c r="P289" s="88"/>
      <c r="Q289" s="88"/>
      <c r="R289" s="88"/>
      <c r="S289" s="88"/>
      <c r="T289" s="89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4" t="s">
        <v>221</v>
      </c>
      <c r="AU289" s="14" t="s">
        <v>82</v>
      </c>
    </row>
    <row r="290" spans="1:65" s="2" customFormat="1" ht="33" customHeight="1">
      <c r="A290" s="35"/>
      <c r="B290" s="36"/>
      <c r="C290" s="233" t="s">
        <v>393</v>
      </c>
      <c r="D290" s="233" t="s">
        <v>216</v>
      </c>
      <c r="E290" s="234" t="s">
        <v>887</v>
      </c>
      <c r="F290" s="235" t="s">
        <v>888</v>
      </c>
      <c r="G290" s="236" t="s">
        <v>237</v>
      </c>
      <c r="H290" s="237">
        <v>983.847</v>
      </c>
      <c r="I290" s="238"/>
      <c r="J290" s="239">
        <f>ROUND(I290*H290,2)</f>
        <v>0</v>
      </c>
      <c r="K290" s="240"/>
      <c r="L290" s="41"/>
      <c r="M290" s="241" t="s">
        <v>1</v>
      </c>
      <c r="N290" s="242" t="s">
        <v>38</v>
      </c>
      <c r="O290" s="88"/>
      <c r="P290" s="243">
        <f>O290*H290</f>
        <v>0</v>
      </c>
      <c r="Q290" s="243">
        <v>0</v>
      </c>
      <c r="R290" s="243">
        <f>Q290*H290</f>
        <v>0</v>
      </c>
      <c r="S290" s="243">
        <v>0</v>
      </c>
      <c r="T290" s="244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5" t="s">
        <v>245</v>
      </c>
      <c r="AT290" s="245" t="s">
        <v>216</v>
      </c>
      <c r="AU290" s="245" t="s">
        <v>82</v>
      </c>
      <c r="AY290" s="14" t="s">
        <v>213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14" t="s">
        <v>80</v>
      </c>
      <c r="BK290" s="246">
        <f>ROUND(I290*H290,2)</f>
        <v>0</v>
      </c>
      <c r="BL290" s="14" t="s">
        <v>245</v>
      </c>
      <c r="BM290" s="245" t="s">
        <v>854</v>
      </c>
    </row>
    <row r="291" spans="1:47" s="2" customFormat="1" ht="12">
      <c r="A291" s="35"/>
      <c r="B291" s="36"/>
      <c r="C291" s="37"/>
      <c r="D291" s="247" t="s">
        <v>221</v>
      </c>
      <c r="E291" s="37"/>
      <c r="F291" s="248" t="s">
        <v>888</v>
      </c>
      <c r="G291" s="37"/>
      <c r="H291" s="37"/>
      <c r="I291" s="141"/>
      <c r="J291" s="37"/>
      <c r="K291" s="37"/>
      <c r="L291" s="41"/>
      <c r="M291" s="249"/>
      <c r="N291" s="250"/>
      <c r="O291" s="88"/>
      <c r="P291" s="88"/>
      <c r="Q291" s="88"/>
      <c r="R291" s="88"/>
      <c r="S291" s="88"/>
      <c r="T291" s="89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4" t="s">
        <v>221</v>
      </c>
      <c r="AU291" s="14" t="s">
        <v>82</v>
      </c>
    </row>
    <row r="292" spans="1:63" s="12" customFormat="1" ht="25.9" customHeight="1">
      <c r="A292" s="12"/>
      <c r="B292" s="217"/>
      <c r="C292" s="218"/>
      <c r="D292" s="219" t="s">
        <v>72</v>
      </c>
      <c r="E292" s="220" t="s">
        <v>297</v>
      </c>
      <c r="F292" s="220" t="s">
        <v>463</v>
      </c>
      <c r="G292" s="218"/>
      <c r="H292" s="218"/>
      <c r="I292" s="221"/>
      <c r="J292" s="222">
        <f>BK292</f>
        <v>0</v>
      </c>
      <c r="K292" s="218"/>
      <c r="L292" s="223"/>
      <c r="M292" s="224"/>
      <c r="N292" s="225"/>
      <c r="O292" s="225"/>
      <c r="P292" s="226">
        <f>SUM(P293:P294)</f>
        <v>0</v>
      </c>
      <c r="Q292" s="225"/>
      <c r="R292" s="226">
        <f>SUM(R293:R294)</f>
        <v>0</v>
      </c>
      <c r="S292" s="225"/>
      <c r="T292" s="227">
        <f>SUM(T293:T294)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8" t="s">
        <v>220</v>
      </c>
      <c r="AT292" s="229" t="s">
        <v>72</v>
      </c>
      <c r="AU292" s="229" t="s">
        <v>73</v>
      </c>
      <c r="AY292" s="228" t="s">
        <v>213</v>
      </c>
      <c r="BK292" s="230">
        <f>SUM(BK293:BK294)</f>
        <v>0</v>
      </c>
    </row>
    <row r="293" spans="1:65" s="2" customFormat="1" ht="21.75" customHeight="1">
      <c r="A293" s="35"/>
      <c r="B293" s="36"/>
      <c r="C293" s="233" t="s">
        <v>855</v>
      </c>
      <c r="D293" s="233" t="s">
        <v>216</v>
      </c>
      <c r="E293" s="234" t="s">
        <v>464</v>
      </c>
      <c r="F293" s="235" t="s">
        <v>465</v>
      </c>
      <c r="G293" s="236" t="s">
        <v>301</v>
      </c>
      <c r="H293" s="237">
        <v>160</v>
      </c>
      <c r="I293" s="238"/>
      <c r="J293" s="239">
        <f>ROUND(I293*H293,2)</f>
        <v>0</v>
      </c>
      <c r="K293" s="240"/>
      <c r="L293" s="41"/>
      <c r="M293" s="241" t="s">
        <v>1</v>
      </c>
      <c r="N293" s="242" t="s">
        <v>38</v>
      </c>
      <c r="O293" s="88"/>
      <c r="P293" s="243">
        <f>O293*H293</f>
        <v>0</v>
      </c>
      <c r="Q293" s="243">
        <v>0</v>
      </c>
      <c r="R293" s="243">
        <f>Q293*H293</f>
        <v>0</v>
      </c>
      <c r="S293" s="243">
        <v>0</v>
      </c>
      <c r="T293" s="24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5" t="s">
        <v>302</v>
      </c>
      <c r="AT293" s="245" t="s">
        <v>216</v>
      </c>
      <c r="AU293" s="245" t="s">
        <v>80</v>
      </c>
      <c r="AY293" s="14" t="s">
        <v>213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14" t="s">
        <v>80</v>
      </c>
      <c r="BK293" s="246">
        <f>ROUND(I293*H293,2)</f>
        <v>0</v>
      </c>
      <c r="BL293" s="14" t="s">
        <v>302</v>
      </c>
      <c r="BM293" s="245" t="s">
        <v>858</v>
      </c>
    </row>
    <row r="294" spans="1:47" s="2" customFormat="1" ht="12">
      <c r="A294" s="35"/>
      <c r="B294" s="36"/>
      <c r="C294" s="37"/>
      <c r="D294" s="247" t="s">
        <v>221</v>
      </c>
      <c r="E294" s="37"/>
      <c r="F294" s="248" t="s">
        <v>465</v>
      </c>
      <c r="G294" s="37"/>
      <c r="H294" s="37"/>
      <c r="I294" s="141"/>
      <c r="J294" s="37"/>
      <c r="K294" s="37"/>
      <c r="L294" s="41"/>
      <c r="M294" s="251"/>
      <c r="N294" s="252"/>
      <c r="O294" s="253"/>
      <c r="P294" s="253"/>
      <c r="Q294" s="253"/>
      <c r="R294" s="253"/>
      <c r="S294" s="253"/>
      <c r="T294" s="254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4" t="s">
        <v>221</v>
      </c>
      <c r="AU294" s="14" t="s">
        <v>80</v>
      </c>
    </row>
    <row r="295" spans="1:31" s="2" customFormat="1" ht="6.95" customHeight="1">
      <c r="A295" s="35"/>
      <c r="B295" s="63"/>
      <c r="C295" s="64"/>
      <c r="D295" s="64"/>
      <c r="E295" s="64"/>
      <c r="F295" s="64"/>
      <c r="G295" s="64"/>
      <c r="H295" s="64"/>
      <c r="I295" s="180"/>
      <c r="J295" s="64"/>
      <c r="K295" s="64"/>
      <c r="L295" s="41"/>
      <c r="M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</row>
  </sheetData>
  <sheetProtection password="CC35" sheet="1" objects="1" scenarios="1" formatColumns="0" formatRows="0" autoFilter="0"/>
  <autoFilter ref="C131:K294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961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ROUND((SUM(BE128:BE252)),2)</f>
        <v>0</v>
      </c>
      <c r="G33" s="35"/>
      <c r="H33" s="35"/>
      <c r="I33" s="159">
        <v>0.21</v>
      </c>
      <c r="J33" s="158">
        <f>ROUND(((SUM(BE128:BE252))*I33),2)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ROUND((SUM(BF128:BF252)),2)</f>
        <v>0</v>
      </c>
      <c r="G34" s="35"/>
      <c r="H34" s="35"/>
      <c r="I34" s="159">
        <v>0.15</v>
      </c>
      <c r="J34" s="158">
        <f>ROUND(((SUM(BF128:BF252))*I34),2)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ROUND((SUM(BG128:BG252)),2)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ROUND((SUM(BH128:BH252)),2)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ROUND((SUM(BI128:BI252)),2)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2019-138-18 -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705</v>
      </c>
      <c r="E98" s="200"/>
      <c r="F98" s="200"/>
      <c r="G98" s="200"/>
      <c r="H98" s="200"/>
      <c r="I98" s="201"/>
      <c r="J98" s="202">
        <f>J130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624</v>
      </c>
      <c r="E99" s="200"/>
      <c r="F99" s="200"/>
      <c r="G99" s="200"/>
      <c r="H99" s="200"/>
      <c r="I99" s="201"/>
      <c r="J99" s="202">
        <f>J149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310</v>
      </c>
      <c r="E100" s="200"/>
      <c r="F100" s="200"/>
      <c r="G100" s="200"/>
      <c r="H100" s="200"/>
      <c r="I100" s="201"/>
      <c r="J100" s="202">
        <f>J158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587</v>
      </c>
      <c r="E101" s="200"/>
      <c r="F101" s="200"/>
      <c r="G101" s="200"/>
      <c r="H101" s="200"/>
      <c r="I101" s="201"/>
      <c r="J101" s="202">
        <f>J161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0"/>
      <c r="C102" s="191"/>
      <c r="D102" s="192" t="s">
        <v>193</v>
      </c>
      <c r="E102" s="193"/>
      <c r="F102" s="193"/>
      <c r="G102" s="193"/>
      <c r="H102" s="193"/>
      <c r="I102" s="194"/>
      <c r="J102" s="195">
        <f>J164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7"/>
      <c r="C103" s="198"/>
      <c r="D103" s="199" t="s">
        <v>625</v>
      </c>
      <c r="E103" s="200"/>
      <c r="F103" s="200"/>
      <c r="G103" s="200"/>
      <c r="H103" s="200"/>
      <c r="I103" s="201"/>
      <c r="J103" s="202">
        <f>J165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715</v>
      </c>
      <c r="E104" s="200"/>
      <c r="F104" s="200"/>
      <c r="G104" s="200"/>
      <c r="H104" s="200"/>
      <c r="I104" s="201"/>
      <c r="J104" s="202">
        <f>J174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716</v>
      </c>
      <c r="E105" s="200"/>
      <c r="F105" s="200"/>
      <c r="G105" s="200"/>
      <c r="H105" s="200"/>
      <c r="I105" s="201"/>
      <c r="J105" s="202">
        <f>J183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431</v>
      </c>
      <c r="E106" s="200"/>
      <c r="F106" s="200"/>
      <c r="G106" s="200"/>
      <c r="H106" s="200"/>
      <c r="I106" s="201"/>
      <c r="J106" s="202">
        <f>J204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892</v>
      </c>
      <c r="E107" s="200"/>
      <c r="F107" s="200"/>
      <c r="G107" s="200"/>
      <c r="H107" s="200"/>
      <c r="I107" s="201"/>
      <c r="J107" s="202">
        <f>J219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98"/>
      <c r="D108" s="199" t="s">
        <v>627</v>
      </c>
      <c r="E108" s="200"/>
      <c r="F108" s="200"/>
      <c r="G108" s="200"/>
      <c r="H108" s="200"/>
      <c r="I108" s="201"/>
      <c r="J108" s="202">
        <f>J234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63"/>
      <c r="C110" s="64"/>
      <c r="D110" s="64"/>
      <c r="E110" s="64"/>
      <c r="F110" s="64"/>
      <c r="G110" s="64"/>
      <c r="H110" s="64"/>
      <c r="I110" s="180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183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198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184" t="str">
        <f>E7</f>
        <v xml:space="preserve">OTEVŘENÝ  pavilon D (zadání) - DO KROSU</v>
      </c>
      <c r="F118" s="29"/>
      <c r="G118" s="29"/>
      <c r="H118" s="29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183</v>
      </c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73" t="str">
        <f>E9</f>
        <v>2019-138-18 - Nové kce - ...</v>
      </c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F12</f>
        <v xml:space="preserve"> </v>
      </c>
      <c r="G122" s="37"/>
      <c r="H122" s="37"/>
      <c r="I122" s="144" t="s">
        <v>22</v>
      </c>
      <c r="J122" s="76" t="str">
        <f>IF(J12="","",J12)</f>
        <v>20. 12. 2019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24</v>
      </c>
      <c r="D124" s="37"/>
      <c r="E124" s="37"/>
      <c r="F124" s="24" t="str">
        <f>E15</f>
        <v xml:space="preserve"> </v>
      </c>
      <c r="G124" s="37"/>
      <c r="H124" s="37"/>
      <c r="I124" s="144" t="s">
        <v>29</v>
      </c>
      <c r="J124" s="33" t="str">
        <f>E21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27</v>
      </c>
      <c r="D125" s="37"/>
      <c r="E125" s="37"/>
      <c r="F125" s="24" t="str">
        <f>IF(E18="","",E18)</f>
        <v>Vyplň údaj</v>
      </c>
      <c r="G125" s="37"/>
      <c r="H125" s="37"/>
      <c r="I125" s="144" t="s">
        <v>30</v>
      </c>
      <c r="J125" s="33" t="str">
        <f>E24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204"/>
      <c r="B127" s="205"/>
      <c r="C127" s="206" t="s">
        <v>199</v>
      </c>
      <c r="D127" s="207" t="s">
        <v>58</v>
      </c>
      <c r="E127" s="207" t="s">
        <v>54</v>
      </c>
      <c r="F127" s="207" t="s">
        <v>55</v>
      </c>
      <c r="G127" s="207" t="s">
        <v>200</v>
      </c>
      <c r="H127" s="207" t="s">
        <v>201</v>
      </c>
      <c r="I127" s="208" t="s">
        <v>202</v>
      </c>
      <c r="J127" s="209" t="s">
        <v>187</v>
      </c>
      <c r="K127" s="210" t="s">
        <v>203</v>
      </c>
      <c r="L127" s="211"/>
      <c r="M127" s="97" t="s">
        <v>1</v>
      </c>
      <c r="N127" s="98" t="s">
        <v>37</v>
      </c>
      <c r="O127" s="98" t="s">
        <v>204</v>
      </c>
      <c r="P127" s="98" t="s">
        <v>205</v>
      </c>
      <c r="Q127" s="98" t="s">
        <v>206</v>
      </c>
      <c r="R127" s="98" t="s">
        <v>207</v>
      </c>
      <c r="S127" s="98" t="s">
        <v>208</v>
      </c>
      <c r="T127" s="99" t="s">
        <v>209</v>
      </c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</row>
    <row r="128" spans="1:63" s="2" customFormat="1" ht="22.8" customHeight="1">
      <c r="A128" s="35"/>
      <c r="B128" s="36"/>
      <c r="C128" s="104" t="s">
        <v>210</v>
      </c>
      <c r="D128" s="37"/>
      <c r="E128" s="37"/>
      <c r="F128" s="37"/>
      <c r="G128" s="37"/>
      <c r="H128" s="37"/>
      <c r="I128" s="141"/>
      <c r="J128" s="212">
        <f>BK128</f>
        <v>0</v>
      </c>
      <c r="K128" s="37"/>
      <c r="L128" s="41"/>
      <c r="M128" s="100"/>
      <c r="N128" s="213"/>
      <c r="O128" s="101"/>
      <c r="P128" s="214">
        <f>P129+P164</f>
        <v>0</v>
      </c>
      <c r="Q128" s="101"/>
      <c r="R128" s="214">
        <f>R129+R164</f>
        <v>0</v>
      </c>
      <c r="S128" s="101"/>
      <c r="T128" s="215">
        <f>T129+T164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72</v>
      </c>
      <c r="AU128" s="14" t="s">
        <v>189</v>
      </c>
      <c r="BK128" s="216">
        <f>BK129+BK164</f>
        <v>0</v>
      </c>
    </row>
    <row r="129" spans="1:63" s="12" customFormat="1" ht="25.9" customHeight="1">
      <c r="A129" s="12"/>
      <c r="B129" s="217"/>
      <c r="C129" s="218"/>
      <c r="D129" s="219" t="s">
        <v>72</v>
      </c>
      <c r="E129" s="220" t="s">
        <v>211</v>
      </c>
      <c r="F129" s="220" t="s">
        <v>212</v>
      </c>
      <c r="G129" s="218"/>
      <c r="H129" s="218"/>
      <c r="I129" s="221"/>
      <c r="J129" s="222">
        <f>BK129</f>
        <v>0</v>
      </c>
      <c r="K129" s="218"/>
      <c r="L129" s="223"/>
      <c r="M129" s="224"/>
      <c r="N129" s="225"/>
      <c r="O129" s="225"/>
      <c r="P129" s="226">
        <f>P130+P149+P158+P161</f>
        <v>0</v>
      </c>
      <c r="Q129" s="225"/>
      <c r="R129" s="226">
        <f>R130+R149+R158+R161</f>
        <v>0</v>
      </c>
      <c r="S129" s="225"/>
      <c r="T129" s="227">
        <f>T130+T149+T158+T161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73</v>
      </c>
      <c r="AY129" s="228" t="s">
        <v>213</v>
      </c>
      <c r="BK129" s="230">
        <f>BK130+BK149+BK158+BK161</f>
        <v>0</v>
      </c>
    </row>
    <row r="130" spans="1:63" s="12" customFormat="1" ht="22.8" customHeight="1">
      <c r="A130" s="12"/>
      <c r="B130" s="217"/>
      <c r="C130" s="218"/>
      <c r="D130" s="219" t="s">
        <v>72</v>
      </c>
      <c r="E130" s="231" t="s">
        <v>224</v>
      </c>
      <c r="F130" s="231" t="s">
        <v>706</v>
      </c>
      <c r="G130" s="218"/>
      <c r="H130" s="218"/>
      <c r="I130" s="221"/>
      <c r="J130" s="232">
        <f>BK130</f>
        <v>0</v>
      </c>
      <c r="K130" s="218"/>
      <c r="L130" s="223"/>
      <c r="M130" s="224"/>
      <c r="N130" s="225"/>
      <c r="O130" s="225"/>
      <c r="P130" s="226">
        <f>SUM(P131:P148)</f>
        <v>0</v>
      </c>
      <c r="Q130" s="225"/>
      <c r="R130" s="226">
        <f>SUM(R131:R148)</f>
        <v>0</v>
      </c>
      <c r="S130" s="225"/>
      <c r="T130" s="227">
        <f>SUM(T131:T148)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80</v>
      </c>
      <c r="AT130" s="229" t="s">
        <v>72</v>
      </c>
      <c r="AU130" s="229" t="s">
        <v>80</v>
      </c>
      <c r="AY130" s="228" t="s">
        <v>213</v>
      </c>
      <c r="BK130" s="230">
        <f>SUM(BK131:BK148)</f>
        <v>0</v>
      </c>
    </row>
    <row r="131" spans="1:65" s="2" customFormat="1" ht="33" customHeight="1">
      <c r="A131" s="35"/>
      <c r="B131" s="36"/>
      <c r="C131" s="233" t="s">
        <v>80</v>
      </c>
      <c r="D131" s="233" t="s">
        <v>216</v>
      </c>
      <c r="E131" s="234" t="s">
        <v>962</v>
      </c>
      <c r="F131" s="235" t="s">
        <v>963</v>
      </c>
      <c r="G131" s="236" t="s">
        <v>289</v>
      </c>
      <c r="H131" s="237">
        <v>2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82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963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33" customHeight="1">
      <c r="A133" s="35"/>
      <c r="B133" s="36"/>
      <c r="C133" s="233" t="s">
        <v>82</v>
      </c>
      <c r="D133" s="233" t="s">
        <v>216</v>
      </c>
      <c r="E133" s="234" t="s">
        <v>893</v>
      </c>
      <c r="F133" s="235" t="s">
        <v>894</v>
      </c>
      <c r="G133" s="236" t="s">
        <v>289</v>
      </c>
      <c r="H133" s="237">
        <v>3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220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220</v>
      </c>
      <c r="BM133" s="245" t="s">
        <v>220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894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33" customHeight="1">
      <c r="A135" s="35"/>
      <c r="B135" s="36"/>
      <c r="C135" s="233" t="s">
        <v>224</v>
      </c>
      <c r="D135" s="233" t="s">
        <v>216</v>
      </c>
      <c r="E135" s="234" t="s">
        <v>964</v>
      </c>
      <c r="F135" s="235" t="s">
        <v>965</v>
      </c>
      <c r="G135" s="236" t="s">
        <v>289</v>
      </c>
      <c r="H135" s="237">
        <v>2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220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220</v>
      </c>
      <c r="BM135" s="245" t="s">
        <v>227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965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33" customHeight="1">
      <c r="A137" s="35"/>
      <c r="B137" s="36"/>
      <c r="C137" s="233" t="s">
        <v>220</v>
      </c>
      <c r="D137" s="233" t="s">
        <v>216</v>
      </c>
      <c r="E137" s="234" t="s">
        <v>966</v>
      </c>
      <c r="F137" s="235" t="s">
        <v>967</v>
      </c>
      <c r="G137" s="236" t="s">
        <v>289</v>
      </c>
      <c r="H137" s="237">
        <v>1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230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967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33" customHeight="1">
      <c r="A139" s="35"/>
      <c r="B139" s="36"/>
      <c r="C139" s="233" t="s">
        <v>231</v>
      </c>
      <c r="D139" s="233" t="s">
        <v>216</v>
      </c>
      <c r="E139" s="234" t="s">
        <v>968</v>
      </c>
      <c r="F139" s="235" t="s">
        <v>969</v>
      </c>
      <c r="G139" s="236" t="s">
        <v>289</v>
      </c>
      <c r="H139" s="237">
        <v>1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234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969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33" customHeight="1">
      <c r="A141" s="35"/>
      <c r="B141" s="36"/>
      <c r="C141" s="233" t="s">
        <v>227</v>
      </c>
      <c r="D141" s="233" t="s">
        <v>216</v>
      </c>
      <c r="E141" s="234" t="s">
        <v>899</v>
      </c>
      <c r="F141" s="235" t="s">
        <v>900</v>
      </c>
      <c r="G141" s="236" t="s">
        <v>237</v>
      </c>
      <c r="H141" s="237">
        <v>39.642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238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900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33" customHeight="1">
      <c r="A143" s="35"/>
      <c r="B143" s="36"/>
      <c r="C143" s="233" t="s">
        <v>239</v>
      </c>
      <c r="D143" s="233" t="s">
        <v>216</v>
      </c>
      <c r="E143" s="234" t="s">
        <v>901</v>
      </c>
      <c r="F143" s="235" t="s">
        <v>902</v>
      </c>
      <c r="G143" s="236" t="s">
        <v>237</v>
      </c>
      <c r="H143" s="237">
        <v>108.225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242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902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21.75" customHeight="1">
      <c r="A145" s="35"/>
      <c r="B145" s="36"/>
      <c r="C145" s="233" t="s">
        <v>230</v>
      </c>
      <c r="D145" s="233" t="s">
        <v>216</v>
      </c>
      <c r="E145" s="234" t="s">
        <v>903</v>
      </c>
      <c r="F145" s="235" t="s">
        <v>904</v>
      </c>
      <c r="G145" s="236" t="s">
        <v>283</v>
      </c>
      <c r="H145" s="237">
        <v>105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245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904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33" customHeight="1">
      <c r="A147" s="35"/>
      <c r="B147" s="36"/>
      <c r="C147" s="233" t="s">
        <v>246</v>
      </c>
      <c r="D147" s="233" t="s">
        <v>216</v>
      </c>
      <c r="E147" s="234" t="s">
        <v>905</v>
      </c>
      <c r="F147" s="235" t="s">
        <v>906</v>
      </c>
      <c r="G147" s="236" t="s">
        <v>237</v>
      </c>
      <c r="H147" s="237">
        <v>1.1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220</v>
      </c>
      <c r="AT147" s="245" t="s">
        <v>216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220</v>
      </c>
      <c r="BM147" s="245" t="s">
        <v>249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906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3" s="12" customFormat="1" ht="22.8" customHeight="1">
      <c r="A149" s="12"/>
      <c r="B149" s="217"/>
      <c r="C149" s="218"/>
      <c r="D149" s="219" t="s">
        <v>72</v>
      </c>
      <c r="E149" s="231" t="s">
        <v>646</v>
      </c>
      <c r="F149" s="231" t="s">
        <v>647</v>
      </c>
      <c r="G149" s="218"/>
      <c r="H149" s="218"/>
      <c r="I149" s="221"/>
      <c r="J149" s="232">
        <f>BK149</f>
        <v>0</v>
      </c>
      <c r="K149" s="218"/>
      <c r="L149" s="223"/>
      <c r="M149" s="224"/>
      <c r="N149" s="225"/>
      <c r="O149" s="225"/>
      <c r="P149" s="226">
        <f>SUM(P150:P157)</f>
        <v>0</v>
      </c>
      <c r="Q149" s="225"/>
      <c r="R149" s="226">
        <f>SUM(R150:R157)</f>
        <v>0</v>
      </c>
      <c r="S149" s="225"/>
      <c r="T149" s="227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8" t="s">
        <v>80</v>
      </c>
      <c r="AT149" s="229" t="s">
        <v>72</v>
      </c>
      <c r="AU149" s="229" t="s">
        <v>80</v>
      </c>
      <c r="AY149" s="228" t="s">
        <v>213</v>
      </c>
      <c r="BK149" s="230">
        <f>SUM(BK150:BK157)</f>
        <v>0</v>
      </c>
    </row>
    <row r="150" spans="1:65" s="2" customFormat="1" ht="44.25" customHeight="1">
      <c r="A150" s="35"/>
      <c r="B150" s="36"/>
      <c r="C150" s="233" t="s">
        <v>234</v>
      </c>
      <c r="D150" s="233" t="s">
        <v>216</v>
      </c>
      <c r="E150" s="234" t="s">
        <v>648</v>
      </c>
      <c r="F150" s="235" t="s">
        <v>649</v>
      </c>
      <c r="G150" s="236" t="s">
        <v>237</v>
      </c>
      <c r="H150" s="237">
        <v>231.8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255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649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33" customHeight="1">
      <c r="A152" s="35"/>
      <c r="B152" s="36"/>
      <c r="C152" s="233" t="s">
        <v>256</v>
      </c>
      <c r="D152" s="233" t="s">
        <v>216</v>
      </c>
      <c r="E152" s="234" t="s">
        <v>907</v>
      </c>
      <c r="F152" s="235" t="s">
        <v>908</v>
      </c>
      <c r="G152" s="236" t="s">
        <v>237</v>
      </c>
      <c r="H152" s="237">
        <v>116.153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259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908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33" customHeight="1">
      <c r="A154" s="35"/>
      <c r="B154" s="36"/>
      <c r="C154" s="233" t="s">
        <v>238</v>
      </c>
      <c r="D154" s="233" t="s">
        <v>216</v>
      </c>
      <c r="E154" s="234" t="s">
        <v>743</v>
      </c>
      <c r="F154" s="235" t="s">
        <v>744</v>
      </c>
      <c r="G154" s="236" t="s">
        <v>237</v>
      </c>
      <c r="H154" s="237">
        <v>844.475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262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744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21.75" customHeight="1">
      <c r="A156" s="35"/>
      <c r="B156" s="36"/>
      <c r="C156" s="233" t="s">
        <v>263</v>
      </c>
      <c r="D156" s="233" t="s">
        <v>216</v>
      </c>
      <c r="E156" s="234" t="s">
        <v>658</v>
      </c>
      <c r="F156" s="235" t="s">
        <v>659</v>
      </c>
      <c r="G156" s="236" t="s">
        <v>283</v>
      </c>
      <c r="H156" s="237">
        <v>237.34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220</v>
      </c>
      <c r="AT156" s="245" t="s">
        <v>216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220</v>
      </c>
      <c r="BM156" s="245" t="s">
        <v>266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659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3" s="12" customFormat="1" ht="22.8" customHeight="1">
      <c r="A158" s="12"/>
      <c r="B158" s="217"/>
      <c r="C158" s="218"/>
      <c r="D158" s="219" t="s">
        <v>72</v>
      </c>
      <c r="E158" s="231" t="s">
        <v>333</v>
      </c>
      <c r="F158" s="231" t="s">
        <v>334</v>
      </c>
      <c r="G158" s="218"/>
      <c r="H158" s="218"/>
      <c r="I158" s="221"/>
      <c r="J158" s="232">
        <f>BK158</f>
        <v>0</v>
      </c>
      <c r="K158" s="218"/>
      <c r="L158" s="223"/>
      <c r="M158" s="224"/>
      <c r="N158" s="225"/>
      <c r="O158" s="225"/>
      <c r="P158" s="226">
        <f>SUM(P159:P160)</f>
        <v>0</v>
      </c>
      <c r="Q158" s="225"/>
      <c r="R158" s="226">
        <f>SUM(R159:R160)</f>
        <v>0</v>
      </c>
      <c r="S158" s="225"/>
      <c r="T158" s="227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8" t="s">
        <v>80</v>
      </c>
      <c r="AT158" s="229" t="s">
        <v>72</v>
      </c>
      <c r="AU158" s="229" t="s">
        <v>80</v>
      </c>
      <c r="AY158" s="228" t="s">
        <v>213</v>
      </c>
      <c r="BK158" s="230">
        <f>SUM(BK159:BK160)</f>
        <v>0</v>
      </c>
    </row>
    <row r="159" spans="1:65" s="2" customFormat="1" ht="33" customHeight="1">
      <c r="A159" s="35"/>
      <c r="B159" s="36"/>
      <c r="C159" s="233" t="s">
        <v>242</v>
      </c>
      <c r="D159" s="233" t="s">
        <v>216</v>
      </c>
      <c r="E159" s="234" t="s">
        <v>660</v>
      </c>
      <c r="F159" s="235" t="s">
        <v>661</v>
      </c>
      <c r="G159" s="236" t="s">
        <v>237</v>
      </c>
      <c r="H159" s="237">
        <v>257.4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220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220</v>
      </c>
      <c r="BM159" s="245" t="s">
        <v>269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661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3" s="12" customFormat="1" ht="22.8" customHeight="1">
      <c r="A161" s="12"/>
      <c r="B161" s="217"/>
      <c r="C161" s="218"/>
      <c r="D161" s="219" t="s">
        <v>72</v>
      </c>
      <c r="E161" s="231" t="s">
        <v>617</v>
      </c>
      <c r="F161" s="231" t="s">
        <v>618</v>
      </c>
      <c r="G161" s="218"/>
      <c r="H161" s="218"/>
      <c r="I161" s="221"/>
      <c r="J161" s="232">
        <f>BK161</f>
        <v>0</v>
      </c>
      <c r="K161" s="218"/>
      <c r="L161" s="223"/>
      <c r="M161" s="224"/>
      <c r="N161" s="225"/>
      <c r="O161" s="225"/>
      <c r="P161" s="226">
        <f>SUM(P162:P163)</f>
        <v>0</v>
      </c>
      <c r="Q161" s="225"/>
      <c r="R161" s="226">
        <f>SUM(R162:R163)</f>
        <v>0</v>
      </c>
      <c r="S161" s="225"/>
      <c r="T161" s="227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8" t="s">
        <v>80</v>
      </c>
      <c r="AT161" s="229" t="s">
        <v>72</v>
      </c>
      <c r="AU161" s="229" t="s">
        <v>80</v>
      </c>
      <c r="AY161" s="228" t="s">
        <v>213</v>
      </c>
      <c r="BK161" s="230">
        <f>SUM(BK162:BK163)</f>
        <v>0</v>
      </c>
    </row>
    <row r="162" spans="1:65" s="2" customFormat="1" ht="44.25" customHeight="1">
      <c r="A162" s="35"/>
      <c r="B162" s="36"/>
      <c r="C162" s="233" t="s">
        <v>8</v>
      </c>
      <c r="D162" s="233" t="s">
        <v>216</v>
      </c>
      <c r="E162" s="234" t="s">
        <v>970</v>
      </c>
      <c r="F162" s="235" t="s">
        <v>971</v>
      </c>
      <c r="G162" s="236" t="s">
        <v>254</v>
      </c>
      <c r="H162" s="237">
        <v>37.048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220</v>
      </c>
      <c r="AT162" s="245" t="s">
        <v>216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220</v>
      </c>
      <c r="BM162" s="245" t="s">
        <v>272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971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3" s="12" customFormat="1" ht="25.9" customHeight="1">
      <c r="A164" s="12"/>
      <c r="B164" s="217"/>
      <c r="C164" s="218"/>
      <c r="D164" s="219" t="s">
        <v>72</v>
      </c>
      <c r="E164" s="220" t="s">
        <v>276</v>
      </c>
      <c r="F164" s="220" t="s">
        <v>277</v>
      </c>
      <c r="G164" s="218"/>
      <c r="H164" s="218"/>
      <c r="I164" s="221"/>
      <c r="J164" s="222">
        <f>BK164</f>
        <v>0</v>
      </c>
      <c r="K164" s="218"/>
      <c r="L164" s="223"/>
      <c r="M164" s="224"/>
      <c r="N164" s="225"/>
      <c r="O164" s="225"/>
      <c r="P164" s="226">
        <f>P165+P174+P183+P204+P219+P234</f>
        <v>0</v>
      </c>
      <c r="Q164" s="225"/>
      <c r="R164" s="226">
        <f>R165+R174+R183+R204+R219+R234</f>
        <v>0</v>
      </c>
      <c r="S164" s="225"/>
      <c r="T164" s="227">
        <f>T165+T174+T183+T204+T219+T234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8" t="s">
        <v>82</v>
      </c>
      <c r="AT164" s="229" t="s">
        <v>72</v>
      </c>
      <c r="AU164" s="229" t="s">
        <v>73</v>
      </c>
      <c r="AY164" s="228" t="s">
        <v>213</v>
      </c>
      <c r="BK164" s="230">
        <f>BK165+BK174+BK183+BK204+BK219+BK234</f>
        <v>0</v>
      </c>
    </row>
    <row r="165" spans="1:63" s="12" customFormat="1" ht="22.8" customHeight="1">
      <c r="A165" s="12"/>
      <c r="B165" s="217"/>
      <c r="C165" s="218"/>
      <c r="D165" s="219" t="s">
        <v>72</v>
      </c>
      <c r="E165" s="231" t="s">
        <v>662</v>
      </c>
      <c r="F165" s="231" t="s">
        <v>663</v>
      </c>
      <c r="G165" s="218"/>
      <c r="H165" s="218"/>
      <c r="I165" s="221"/>
      <c r="J165" s="232">
        <f>BK165</f>
        <v>0</v>
      </c>
      <c r="K165" s="218"/>
      <c r="L165" s="223"/>
      <c r="M165" s="224"/>
      <c r="N165" s="225"/>
      <c r="O165" s="225"/>
      <c r="P165" s="226">
        <f>SUM(P166:P173)</f>
        <v>0</v>
      </c>
      <c r="Q165" s="225"/>
      <c r="R165" s="226">
        <f>SUM(R166:R173)</f>
        <v>0</v>
      </c>
      <c r="S165" s="225"/>
      <c r="T165" s="227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8" t="s">
        <v>82</v>
      </c>
      <c r="AT165" s="229" t="s">
        <v>72</v>
      </c>
      <c r="AU165" s="229" t="s">
        <v>80</v>
      </c>
      <c r="AY165" s="228" t="s">
        <v>213</v>
      </c>
      <c r="BK165" s="230">
        <f>SUM(BK166:BK173)</f>
        <v>0</v>
      </c>
    </row>
    <row r="166" spans="1:65" s="2" customFormat="1" ht="33" customHeight="1">
      <c r="A166" s="35"/>
      <c r="B166" s="36"/>
      <c r="C166" s="233" t="s">
        <v>245</v>
      </c>
      <c r="D166" s="233" t="s">
        <v>216</v>
      </c>
      <c r="E166" s="234" t="s">
        <v>759</v>
      </c>
      <c r="F166" s="235" t="s">
        <v>760</v>
      </c>
      <c r="G166" s="236" t="s">
        <v>237</v>
      </c>
      <c r="H166" s="237">
        <v>25.6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245</v>
      </c>
      <c r="AT166" s="245" t="s">
        <v>216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245</v>
      </c>
      <c r="BM166" s="245" t="s">
        <v>275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760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5" s="2" customFormat="1" ht="33" customHeight="1">
      <c r="A168" s="35"/>
      <c r="B168" s="36"/>
      <c r="C168" s="233" t="s">
        <v>280</v>
      </c>
      <c r="D168" s="233" t="s">
        <v>216</v>
      </c>
      <c r="E168" s="234" t="s">
        <v>914</v>
      </c>
      <c r="F168" s="235" t="s">
        <v>915</v>
      </c>
      <c r="G168" s="236" t="s">
        <v>237</v>
      </c>
      <c r="H168" s="237">
        <v>116.153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245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284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915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44.25" customHeight="1">
      <c r="A170" s="35"/>
      <c r="B170" s="36"/>
      <c r="C170" s="233" t="s">
        <v>249</v>
      </c>
      <c r="D170" s="233" t="s">
        <v>216</v>
      </c>
      <c r="E170" s="234" t="s">
        <v>972</v>
      </c>
      <c r="F170" s="235" t="s">
        <v>973</v>
      </c>
      <c r="G170" s="236" t="s">
        <v>254</v>
      </c>
      <c r="H170" s="237">
        <v>0.496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245</v>
      </c>
      <c r="AT170" s="245" t="s">
        <v>216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245</v>
      </c>
      <c r="BM170" s="245" t="s">
        <v>290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973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44.25" customHeight="1">
      <c r="A172" s="35"/>
      <c r="B172" s="36"/>
      <c r="C172" s="233" t="s">
        <v>293</v>
      </c>
      <c r="D172" s="233" t="s">
        <v>216</v>
      </c>
      <c r="E172" s="234" t="s">
        <v>670</v>
      </c>
      <c r="F172" s="235" t="s">
        <v>671</v>
      </c>
      <c r="G172" s="236" t="s">
        <v>254</v>
      </c>
      <c r="H172" s="237">
        <v>0.496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245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245</v>
      </c>
      <c r="BM172" s="245" t="s">
        <v>296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671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3" s="12" customFormat="1" ht="22.8" customHeight="1">
      <c r="A174" s="12"/>
      <c r="B174" s="217"/>
      <c r="C174" s="218"/>
      <c r="D174" s="219" t="s">
        <v>72</v>
      </c>
      <c r="E174" s="231" t="s">
        <v>775</v>
      </c>
      <c r="F174" s="231" t="s">
        <v>776</v>
      </c>
      <c r="G174" s="218"/>
      <c r="H174" s="218"/>
      <c r="I174" s="221"/>
      <c r="J174" s="232">
        <f>BK174</f>
        <v>0</v>
      </c>
      <c r="K174" s="218"/>
      <c r="L174" s="223"/>
      <c r="M174" s="224"/>
      <c r="N174" s="225"/>
      <c r="O174" s="225"/>
      <c r="P174" s="226">
        <f>SUM(P175:P182)</f>
        <v>0</v>
      </c>
      <c r="Q174" s="225"/>
      <c r="R174" s="226">
        <f>SUM(R175:R182)</f>
        <v>0</v>
      </c>
      <c r="S174" s="225"/>
      <c r="T174" s="227">
        <f>SUM(T175:T182)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8" t="s">
        <v>82</v>
      </c>
      <c r="AT174" s="229" t="s">
        <v>72</v>
      </c>
      <c r="AU174" s="229" t="s">
        <v>80</v>
      </c>
      <c r="AY174" s="228" t="s">
        <v>213</v>
      </c>
      <c r="BK174" s="230">
        <f>SUM(BK175:BK182)</f>
        <v>0</v>
      </c>
    </row>
    <row r="175" spans="1:65" s="2" customFormat="1" ht="33" customHeight="1">
      <c r="A175" s="35"/>
      <c r="B175" s="36"/>
      <c r="C175" s="233" t="s">
        <v>255</v>
      </c>
      <c r="D175" s="233" t="s">
        <v>216</v>
      </c>
      <c r="E175" s="234" t="s">
        <v>925</v>
      </c>
      <c r="F175" s="235" t="s">
        <v>926</v>
      </c>
      <c r="G175" s="236" t="s">
        <v>237</v>
      </c>
      <c r="H175" s="237">
        <v>25.6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245</v>
      </c>
      <c r="AT175" s="245" t="s">
        <v>216</v>
      </c>
      <c r="AU175" s="245" t="s">
        <v>82</v>
      </c>
      <c r="AY175" s="14" t="s">
        <v>213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80</v>
      </c>
      <c r="BK175" s="246">
        <f>ROUND(I175*H175,2)</f>
        <v>0</v>
      </c>
      <c r="BL175" s="14" t="s">
        <v>245</v>
      </c>
      <c r="BM175" s="245" t="s">
        <v>303</v>
      </c>
    </row>
    <row r="176" spans="1:47" s="2" customFormat="1" ht="12">
      <c r="A176" s="35"/>
      <c r="B176" s="36"/>
      <c r="C176" s="37"/>
      <c r="D176" s="247" t="s">
        <v>221</v>
      </c>
      <c r="E176" s="37"/>
      <c r="F176" s="248" t="s">
        <v>926</v>
      </c>
      <c r="G176" s="37"/>
      <c r="H176" s="37"/>
      <c r="I176" s="141"/>
      <c r="J176" s="37"/>
      <c r="K176" s="37"/>
      <c r="L176" s="41"/>
      <c r="M176" s="249"/>
      <c r="N176" s="25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221</v>
      </c>
      <c r="AU176" s="14" t="s">
        <v>82</v>
      </c>
    </row>
    <row r="177" spans="1:65" s="2" customFormat="1" ht="21.75" customHeight="1">
      <c r="A177" s="35"/>
      <c r="B177" s="36"/>
      <c r="C177" s="255" t="s">
        <v>7</v>
      </c>
      <c r="D177" s="255" t="s">
        <v>571</v>
      </c>
      <c r="E177" s="256" t="s">
        <v>927</v>
      </c>
      <c r="F177" s="257" t="s">
        <v>928</v>
      </c>
      <c r="G177" s="258" t="s">
        <v>237</v>
      </c>
      <c r="H177" s="259">
        <v>26.88</v>
      </c>
      <c r="I177" s="260"/>
      <c r="J177" s="261">
        <f>ROUND(I177*H177,2)</f>
        <v>0</v>
      </c>
      <c r="K177" s="262"/>
      <c r="L177" s="263"/>
      <c r="M177" s="264" t="s">
        <v>1</v>
      </c>
      <c r="N177" s="265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275</v>
      </c>
      <c r="AT177" s="245" t="s">
        <v>571</v>
      </c>
      <c r="AU177" s="245" t="s">
        <v>82</v>
      </c>
      <c r="AY177" s="14" t="s">
        <v>213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80</v>
      </c>
      <c r="BK177" s="246">
        <f>ROUND(I177*H177,2)</f>
        <v>0</v>
      </c>
      <c r="BL177" s="14" t="s">
        <v>245</v>
      </c>
      <c r="BM177" s="245" t="s">
        <v>306</v>
      </c>
    </row>
    <row r="178" spans="1:47" s="2" customFormat="1" ht="12">
      <c r="A178" s="35"/>
      <c r="B178" s="36"/>
      <c r="C178" s="37"/>
      <c r="D178" s="247" t="s">
        <v>221</v>
      </c>
      <c r="E178" s="37"/>
      <c r="F178" s="248" t="s">
        <v>928</v>
      </c>
      <c r="G178" s="37"/>
      <c r="H178" s="37"/>
      <c r="I178" s="141"/>
      <c r="J178" s="37"/>
      <c r="K178" s="37"/>
      <c r="L178" s="41"/>
      <c r="M178" s="249"/>
      <c r="N178" s="25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221</v>
      </c>
      <c r="AU178" s="14" t="s">
        <v>82</v>
      </c>
    </row>
    <row r="179" spans="1:65" s="2" customFormat="1" ht="55.5" customHeight="1">
      <c r="A179" s="35"/>
      <c r="B179" s="36"/>
      <c r="C179" s="233" t="s">
        <v>259</v>
      </c>
      <c r="D179" s="233" t="s">
        <v>216</v>
      </c>
      <c r="E179" s="234" t="s">
        <v>974</v>
      </c>
      <c r="F179" s="235" t="s">
        <v>975</v>
      </c>
      <c r="G179" s="236" t="s">
        <v>254</v>
      </c>
      <c r="H179" s="237">
        <v>0.251</v>
      </c>
      <c r="I179" s="238"/>
      <c r="J179" s="239">
        <f>ROUND(I179*H179,2)</f>
        <v>0</v>
      </c>
      <c r="K179" s="240"/>
      <c r="L179" s="41"/>
      <c r="M179" s="241" t="s">
        <v>1</v>
      </c>
      <c r="N179" s="242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245</v>
      </c>
      <c r="AT179" s="245" t="s">
        <v>216</v>
      </c>
      <c r="AU179" s="245" t="s">
        <v>82</v>
      </c>
      <c r="AY179" s="14" t="s">
        <v>213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80</v>
      </c>
      <c r="BK179" s="246">
        <f>ROUND(I179*H179,2)</f>
        <v>0</v>
      </c>
      <c r="BL179" s="14" t="s">
        <v>245</v>
      </c>
      <c r="BM179" s="245" t="s">
        <v>355</v>
      </c>
    </row>
    <row r="180" spans="1:47" s="2" customFormat="1" ht="12">
      <c r="A180" s="35"/>
      <c r="B180" s="36"/>
      <c r="C180" s="37"/>
      <c r="D180" s="247" t="s">
        <v>221</v>
      </c>
      <c r="E180" s="37"/>
      <c r="F180" s="248" t="s">
        <v>975</v>
      </c>
      <c r="G180" s="37"/>
      <c r="H180" s="37"/>
      <c r="I180" s="141"/>
      <c r="J180" s="37"/>
      <c r="K180" s="37"/>
      <c r="L180" s="41"/>
      <c r="M180" s="249"/>
      <c r="N180" s="250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221</v>
      </c>
      <c r="AU180" s="14" t="s">
        <v>82</v>
      </c>
    </row>
    <row r="181" spans="1:65" s="2" customFormat="1" ht="55.5" customHeight="1">
      <c r="A181" s="35"/>
      <c r="B181" s="36"/>
      <c r="C181" s="233" t="s">
        <v>356</v>
      </c>
      <c r="D181" s="233" t="s">
        <v>216</v>
      </c>
      <c r="E181" s="234" t="s">
        <v>810</v>
      </c>
      <c r="F181" s="235" t="s">
        <v>811</v>
      </c>
      <c r="G181" s="236" t="s">
        <v>254</v>
      </c>
      <c r="H181" s="237">
        <v>0.251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245</v>
      </c>
      <c r="AT181" s="245" t="s">
        <v>216</v>
      </c>
      <c r="AU181" s="245" t="s">
        <v>82</v>
      </c>
      <c r="AY181" s="14" t="s">
        <v>213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80</v>
      </c>
      <c r="BK181" s="246">
        <f>ROUND(I181*H181,2)</f>
        <v>0</v>
      </c>
      <c r="BL181" s="14" t="s">
        <v>245</v>
      </c>
      <c r="BM181" s="245" t="s">
        <v>359</v>
      </c>
    </row>
    <row r="182" spans="1:47" s="2" customFormat="1" ht="12">
      <c r="A182" s="35"/>
      <c r="B182" s="36"/>
      <c r="C182" s="37"/>
      <c r="D182" s="247" t="s">
        <v>221</v>
      </c>
      <c r="E182" s="37"/>
      <c r="F182" s="248" t="s">
        <v>811</v>
      </c>
      <c r="G182" s="37"/>
      <c r="H182" s="37"/>
      <c r="I182" s="141"/>
      <c r="J182" s="37"/>
      <c r="K182" s="37"/>
      <c r="L182" s="41"/>
      <c r="M182" s="249"/>
      <c r="N182" s="25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221</v>
      </c>
      <c r="AU182" s="14" t="s">
        <v>82</v>
      </c>
    </row>
    <row r="183" spans="1:63" s="12" customFormat="1" ht="22.8" customHeight="1">
      <c r="A183" s="12"/>
      <c r="B183" s="217"/>
      <c r="C183" s="218"/>
      <c r="D183" s="219" t="s">
        <v>72</v>
      </c>
      <c r="E183" s="231" t="s">
        <v>839</v>
      </c>
      <c r="F183" s="231" t="s">
        <v>840</v>
      </c>
      <c r="G183" s="218"/>
      <c r="H183" s="218"/>
      <c r="I183" s="221"/>
      <c r="J183" s="232">
        <f>BK183</f>
        <v>0</v>
      </c>
      <c r="K183" s="218"/>
      <c r="L183" s="223"/>
      <c r="M183" s="224"/>
      <c r="N183" s="225"/>
      <c r="O183" s="225"/>
      <c r="P183" s="226">
        <f>SUM(P184:P203)</f>
        <v>0</v>
      </c>
      <c r="Q183" s="225"/>
      <c r="R183" s="226">
        <f>SUM(R184:R203)</f>
        <v>0</v>
      </c>
      <c r="S183" s="225"/>
      <c r="T183" s="227">
        <f>SUM(T184:T203)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8" t="s">
        <v>82</v>
      </c>
      <c r="AT183" s="229" t="s">
        <v>72</v>
      </c>
      <c r="AU183" s="229" t="s">
        <v>80</v>
      </c>
      <c r="AY183" s="228" t="s">
        <v>213</v>
      </c>
      <c r="BK183" s="230">
        <f>SUM(BK184:BK203)</f>
        <v>0</v>
      </c>
    </row>
    <row r="184" spans="1:65" s="2" customFormat="1" ht="21.75" customHeight="1">
      <c r="A184" s="35"/>
      <c r="B184" s="36"/>
      <c r="C184" s="233" t="s">
        <v>262</v>
      </c>
      <c r="D184" s="233" t="s">
        <v>216</v>
      </c>
      <c r="E184" s="234" t="s">
        <v>842</v>
      </c>
      <c r="F184" s="235" t="s">
        <v>843</v>
      </c>
      <c r="G184" s="236" t="s">
        <v>237</v>
      </c>
      <c r="H184" s="237">
        <v>93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245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245</v>
      </c>
      <c r="BM184" s="245" t="s">
        <v>362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843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5" s="2" customFormat="1" ht="33" customHeight="1">
      <c r="A186" s="35"/>
      <c r="B186" s="36"/>
      <c r="C186" s="233" t="s">
        <v>363</v>
      </c>
      <c r="D186" s="233" t="s">
        <v>216</v>
      </c>
      <c r="E186" s="234" t="s">
        <v>845</v>
      </c>
      <c r="F186" s="235" t="s">
        <v>846</v>
      </c>
      <c r="G186" s="236" t="s">
        <v>237</v>
      </c>
      <c r="H186" s="237">
        <v>93</v>
      </c>
      <c r="I186" s="238"/>
      <c r="J186" s="239">
        <f>ROUND(I186*H186,2)</f>
        <v>0</v>
      </c>
      <c r="K186" s="240"/>
      <c r="L186" s="41"/>
      <c r="M186" s="241" t="s">
        <v>1</v>
      </c>
      <c r="N186" s="242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245</v>
      </c>
      <c r="AT186" s="245" t="s">
        <v>216</v>
      </c>
      <c r="AU186" s="245" t="s">
        <v>82</v>
      </c>
      <c r="AY186" s="14" t="s">
        <v>213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80</v>
      </c>
      <c r="BK186" s="246">
        <f>ROUND(I186*H186,2)</f>
        <v>0</v>
      </c>
      <c r="BL186" s="14" t="s">
        <v>245</v>
      </c>
      <c r="BM186" s="245" t="s">
        <v>364</v>
      </c>
    </row>
    <row r="187" spans="1:47" s="2" customFormat="1" ht="12">
      <c r="A187" s="35"/>
      <c r="B187" s="36"/>
      <c r="C187" s="37"/>
      <c r="D187" s="247" t="s">
        <v>221</v>
      </c>
      <c r="E187" s="37"/>
      <c r="F187" s="248" t="s">
        <v>846</v>
      </c>
      <c r="G187" s="37"/>
      <c r="H187" s="37"/>
      <c r="I187" s="141"/>
      <c r="J187" s="37"/>
      <c r="K187" s="37"/>
      <c r="L187" s="41"/>
      <c r="M187" s="249"/>
      <c r="N187" s="250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221</v>
      </c>
      <c r="AU187" s="14" t="s">
        <v>82</v>
      </c>
    </row>
    <row r="188" spans="1:65" s="2" customFormat="1" ht="21.75" customHeight="1">
      <c r="A188" s="35"/>
      <c r="B188" s="36"/>
      <c r="C188" s="233" t="s">
        <v>266</v>
      </c>
      <c r="D188" s="233" t="s">
        <v>216</v>
      </c>
      <c r="E188" s="234" t="s">
        <v>849</v>
      </c>
      <c r="F188" s="235" t="s">
        <v>850</v>
      </c>
      <c r="G188" s="236" t="s">
        <v>283</v>
      </c>
      <c r="H188" s="237">
        <v>52.501</v>
      </c>
      <c r="I188" s="238"/>
      <c r="J188" s="239">
        <f>ROUND(I188*H188,2)</f>
        <v>0</v>
      </c>
      <c r="K188" s="240"/>
      <c r="L188" s="41"/>
      <c r="M188" s="241" t="s">
        <v>1</v>
      </c>
      <c r="N188" s="242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245</v>
      </c>
      <c r="AT188" s="245" t="s">
        <v>216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245</v>
      </c>
      <c r="BM188" s="245" t="s">
        <v>367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850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5" s="2" customFormat="1" ht="33" customHeight="1">
      <c r="A190" s="35"/>
      <c r="B190" s="36"/>
      <c r="C190" s="255" t="s">
        <v>368</v>
      </c>
      <c r="D190" s="255" t="s">
        <v>571</v>
      </c>
      <c r="E190" s="256" t="s">
        <v>852</v>
      </c>
      <c r="F190" s="257" t="s">
        <v>853</v>
      </c>
      <c r="G190" s="258" t="s">
        <v>237</v>
      </c>
      <c r="H190" s="259">
        <v>4.095</v>
      </c>
      <c r="I190" s="260"/>
      <c r="J190" s="261">
        <f>ROUND(I190*H190,2)</f>
        <v>0</v>
      </c>
      <c r="K190" s="262"/>
      <c r="L190" s="263"/>
      <c r="M190" s="264" t="s">
        <v>1</v>
      </c>
      <c r="N190" s="265" t="s">
        <v>38</v>
      </c>
      <c r="O190" s="8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275</v>
      </c>
      <c r="AT190" s="245" t="s">
        <v>571</v>
      </c>
      <c r="AU190" s="245" t="s">
        <v>82</v>
      </c>
      <c r="AY190" s="14" t="s">
        <v>213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4" t="s">
        <v>80</v>
      </c>
      <c r="BK190" s="246">
        <f>ROUND(I190*H190,2)</f>
        <v>0</v>
      </c>
      <c r="BL190" s="14" t="s">
        <v>245</v>
      </c>
      <c r="BM190" s="245" t="s">
        <v>371</v>
      </c>
    </row>
    <row r="191" spans="1:47" s="2" customFormat="1" ht="12">
      <c r="A191" s="35"/>
      <c r="B191" s="36"/>
      <c r="C191" s="37"/>
      <c r="D191" s="247" t="s">
        <v>221</v>
      </c>
      <c r="E191" s="37"/>
      <c r="F191" s="248" t="s">
        <v>853</v>
      </c>
      <c r="G191" s="37"/>
      <c r="H191" s="37"/>
      <c r="I191" s="141"/>
      <c r="J191" s="37"/>
      <c r="K191" s="37"/>
      <c r="L191" s="41"/>
      <c r="M191" s="249"/>
      <c r="N191" s="25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221</v>
      </c>
      <c r="AU191" s="14" t="s">
        <v>82</v>
      </c>
    </row>
    <row r="192" spans="1:65" s="2" customFormat="1" ht="33" customHeight="1">
      <c r="A192" s="35"/>
      <c r="B192" s="36"/>
      <c r="C192" s="233" t="s">
        <v>269</v>
      </c>
      <c r="D192" s="233" t="s">
        <v>216</v>
      </c>
      <c r="E192" s="234" t="s">
        <v>856</v>
      </c>
      <c r="F192" s="235" t="s">
        <v>857</v>
      </c>
      <c r="G192" s="236" t="s">
        <v>237</v>
      </c>
      <c r="H192" s="237">
        <v>93</v>
      </c>
      <c r="I192" s="238"/>
      <c r="J192" s="239">
        <f>ROUND(I192*H192,2)</f>
        <v>0</v>
      </c>
      <c r="K192" s="240"/>
      <c r="L192" s="41"/>
      <c r="M192" s="241" t="s">
        <v>1</v>
      </c>
      <c r="N192" s="242" t="s">
        <v>38</v>
      </c>
      <c r="O192" s="8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245</v>
      </c>
      <c r="AT192" s="245" t="s">
        <v>216</v>
      </c>
      <c r="AU192" s="245" t="s">
        <v>82</v>
      </c>
      <c r="AY192" s="14" t="s">
        <v>213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4" t="s">
        <v>80</v>
      </c>
      <c r="BK192" s="246">
        <f>ROUND(I192*H192,2)</f>
        <v>0</v>
      </c>
      <c r="BL192" s="14" t="s">
        <v>245</v>
      </c>
      <c r="BM192" s="245" t="s">
        <v>372</v>
      </c>
    </row>
    <row r="193" spans="1:47" s="2" customFormat="1" ht="12">
      <c r="A193" s="35"/>
      <c r="B193" s="36"/>
      <c r="C193" s="37"/>
      <c r="D193" s="247" t="s">
        <v>221</v>
      </c>
      <c r="E193" s="37"/>
      <c r="F193" s="248" t="s">
        <v>857</v>
      </c>
      <c r="G193" s="37"/>
      <c r="H193" s="37"/>
      <c r="I193" s="141"/>
      <c r="J193" s="37"/>
      <c r="K193" s="37"/>
      <c r="L193" s="41"/>
      <c r="M193" s="249"/>
      <c r="N193" s="25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221</v>
      </c>
      <c r="AU193" s="14" t="s">
        <v>82</v>
      </c>
    </row>
    <row r="194" spans="1:65" s="2" customFormat="1" ht="33" customHeight="1">
      <c r="A194" s="35"/>
      <c r="B194" s="36"/>
      <c r="C194" s="255" t="s">
        <v>373</v>
      </c>
      <c r="D194" s="255" t="s">
        <v>571</v>
      </c>
      <c r="E194" s="256" t="s">
        <v>929</v>
      </c>
      <c r="F194" s="257" t="s">
        <v>930</v>
      </c>
      <c r="G194" s="258" t="s">
        <v>237</v>
      </c>
      <c r="H194" s="259">
        <v>102.3</v>
      </c>
      <c r="I194" s="260"/>
      <c r="J194" s="261">
        <f>ROUND(I194*H194,2)</f>
        <v>0</v>
      </c>
      <c r="K194" s="262"/>
      <c r="L194" s="263"/>
      <c r="M194" s="264" t="s">
        <v>1</v>
      </c>
      <c r="N194" s="265" t="s">
        <v>38</v>
      </c>
      <c r="O194" s="8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275</v>
      </c>
      <c r="AT194" s="245" t="s">
        <v>571</v>
      </c>
      <c r="AU194" s="245" t="s">
        <v>82</v>
      </c>
      <c r="AY194" s="14" t="s">
        <v>213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4" t="s">
        <v>80</v>
      </c>
      <c r="BK194" s="246">
        <f>ROUND(I194*H194,2)</f>
        <v>0</v>
      </c>
      <c r="BL194" s="14" t="s">
        <v>245</v>
      </c>
      <c r="BM194" s="245" t="s">
        <v>374</v>
      </c>
    </row>
    <row r="195" spans="1:47" s="2" customFormat="1" ht="12">
      <c r="A195" s="35"/>
      <c r="B195" s="36"/>
      <c r="C195" s="37"/>
      <c r="D195" s="247" t="s">
        <v>221</v>
      </c>
      <c r="E195" s="37"/>
      <c r="F195" s="248" t="s">
        <v>930</v>
      </c>
      <c r="G195" s="37"/>
      <c r="H195" s="37"/>
      <c r="I195" s="141"/>
      <c r="J195" s="37"/>
      <c r="K195" s="37"/>
      <c r="L195" s="41"/>
      <c r="M195" s="249"/>
      <c r="N195" s="25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221</v>
      </c>
      <c r="AU195" s="14" t="s">
        <v>82</v>
      </c>
    </row>
    <row r="196" spans="1:65" s="2" customFormat="1" ht="33" customHeight="1">
      <c r="A196" s="35"/>
      <c r="B196" s="36"/>
      <c r="C196" s="233" t="s">
        <v>272</v>
      </c>
      <c r="D196" s="233" t="s">
        <v>216</v>
      </c>
      <c r="E196" s="234" t="s">
        <v>861</v>
      </c>
      <c r="F196" s="235" t="s">
        <v>862</v>
      </c>
      <c r="G196" s="236" t="s">
        <v>237</v>
      </c>
      <c r="H196" s="237">
        <v>19.8</v>
      </c>
      <c r="I196" s="238"/>
      <c r="J196" s="239">
        <f>ROUND(I196*H196,2)</f>
        <v>0</v>
      </c>
      <c r="K196" s="240"/>
      <c r="L196" s="41"/>
      <c r="M196" s="241" t="s">
        <v>1</v>
      </c>
      <c r="N196" s="242" t="s">
        <v>38</v>
      </c>
      <c r="O196" s="8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245</v>
      </c>
      <c r="AT196" s="245" t="s">
        <v>216</v>
      </c>
      <c r="AU196" s="245" t="s">
        <v>82</v>
      </c>
      <c r="AY196" s="14" t="s">
        <v>213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80</v>
      </c>
      <c r="BK196" s="246">
        <f>ROUND(I196*H196,2)</f>
        <v>0</v>
      </c>
      <c r="BL196" s="14" t="s">
        <v>245</v>
      </c>
      <c r="BM196" s="245" t="s">
        <v>375</v>
      </c>
    </row>
    <row r="197" spans="1:47" s="2" customFormat="1" ht="12">
      <c r="A197" s="35"/>
      <c r="B197" s="36"/>
      <c r="C197" s="37"/>
      <c r="D197" s="247" t="s">
        <v>221</v>
      </c>
      <c r="E197" s="37"/>
      <c r="F197" s="248" t="s">
        <v>862</v>
      </c>
      <c r="G197" s="37"/>
      <c r="H197" s="37"/>
      <c r="I197" s="141"/>
      <c r="J197" s="37"/>
      <c r="K197" s="37"/>
      <c r="L197" s="41"/>
      <c r="M197" s="249"/>
      <c r="N197" s="25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221</v>
      </c>
      <c r="AU197" s="14" t="s">
        <v>82</v>
      </c>
    </row>
    <row r="198" spans="1:65" s="2" customFormat="1" ht="33" customHeight="1">
      <c r="A198" s="35"/>
      <c r="B198" s="36"/>
      <c r="C198" s="233" t="s">
        <v>376</v>
      </c>
      <c r="D198" s="233" t="s">
        <v>216</v>
      </c>
      <c r="E198" s="234" t="s">
        <v>864</v>
      </c>
      <c r="F198" s="235" t="s">
        <v>865</v>
      </c>
      <c r="G198" s="236" t="s">
        <v>237</v>
      </c>
      <c r="H198" s="237">
        <v>93</v>
      </c>
      <c r="I198" s="238"/>
      <c r="J198" s="239">
        <f>ROUND(I198*H198,2)</f>
        <v>0</v>
      </c>
      <c r="K198" s="240"/>
      <c r="L198" s="41"/>
      <c r="M198" s="241" t="s">
        <v>1</v>
      </c>
      <c r="N198" s="242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245</v>
      </c>
      <c r="AT198" s="245" t="s">
        <v>216</v>
      </c>
      <c r="AU198" s="245" t="s">
        <v>82</v>
      </c>
      <c r="AY198" s="14" t="s">
        <v>213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80</v>
      </c>
      <c r="BK198" s="246">
        <f>ROUND(I198*H198,2)</f>
        <v>0</v>
      </c>
      <c r="BL198" s="14" t="s">
        <v>245</v>
      </c>
      <c r="BM198" s="245" t="s">
        <v>377</v>
      </c>
    </row>
    <row r="199" spans="1:47" s="2" customFormat="1" ht="12">
      <c r="A199" s="35"/>
      <c r="B199" s="36"/>
      <c r="C199" s="37"/>
      <c r="D199" s="247" t="s">
        <v>221</v>
      </c>
      <c r="E199" s="37"/>
      <c r="F199" s="248" t="s">
        <v>865</v>
      </c>
      <c r="G199" s="37"/>
      <c r="H199" s="37"/>
      <c r="I199" s="141"/>
      <c r="J199" s="37"/>
      <c r="K199" s="37"/>
      <c r="L199" s="41"/>
      <c r="M199" s="249"/>
      <c r="N199" s="25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221</v>
      </c>
      <c r="AU199" s="14" t="s">
        <v>82</v>
      </c>
    </row>
    <row r="200" spans="1:65" s="2" customFormat="1" ht="44.25" customHeight="1">
      <c r="A200" s="35"/>
      <c r="B200" s="36"/>
      <c r="C200" s="233" t="s">
        <v>275</v>
      </c>
      <c r="D200" s="233" t="s">
        <v>216</v>
      </c>
      <c r="E200" s="234" t="s">
        <v>976</v>
      </c>
      <c r="F200" s="235" t="s">
        <v>977</v>
      </c>
      <c r="G200" s="236" t="s">
        <v>254</v>
      </c>
      <c r="H200" s="237">
        <v>3.378</v>
      </c>
      <c r="I200" s="238"/>
      <c r="J200" s="239">
        <f>ROUND(I200*H200,2)</f>
        <v>0</v>
      </c>
      <c r="K200" s="240"/>
      <c r="L200" s="41"/>
      <c r="M200" s="241" t="s">
        <v>1</v>
      </c>
      <c r="N200" s="242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245</v>
      </c>
      <c r="AT200" s="245" t="s">
        <v>216</v>
      </c>
      <c r="AU200" s="245" t="s">
        <v>82</v>
      </c>
      <c r="AY200" s="14" t="s">
        <v>213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80</v>
      </c>
      <c r="BK200" s="246">
        <f>ROUND(I200*H200,2)</f>
        <v>0</v>
      </c>
      <c r="BL200" s="14" t="s">
        <v>245</v>
      </c>
      <c r="BM200" s="245" t="s">
        <v>380</v>
      </c>
    </row>
    <row r="201" spans="1:47" s="2" customFormat="1" ht="12">
      <c r="A201" s="35"/>
      <c r="B201" s="36"/>
      <c r="C201" s="37"/>
      <c r="D201" s="247" t="s">
        <v>221</v>
      </c>
      <c r="E201" s="37"/>
      <c r="F201" s="248" t="s">
        <v>977</v>
      </c>
      <c r="G201" s="37"/>
      <c r="H201" s="37"/>
      <c r="I201" s="141"/>
      <c r="J201" s="37"/>
      <c r="K201" s="37"/>
      <c r="L201" s="41"/>
      <c r="M201" s="249"/>
      <c r="N201" s="25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221</v>
      </c>
      <c r="AU201" s="14" t="s">
        <v>82</v>
      </c>
    </row>
    <row r="202" spans="1:65" s="2" customFormat="1" ht="44.25" customHeight="1">
      <c r="A202" s="35"/>
      <c r="B202" s="36"/>
      <c r="C202" s="233" t="s">
        <v>381</v>
      </c>
      <c r="D202" s="233" t="s">
        <v>216</v>
      </c>
      <c r="E202" s="234" t="s">
        <v>871</v>
      </c>
      <c r="F202" s="235" t="s">
        <v>872</v>
      </c>
      <c r="G202" s="236" t="s">
        <v>254</v>
      </c>
      <c r="H202" s="237">
        <v>3.378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245</v>
      </c>
      <c r="AT202" s="245" t="s">
        <v>216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245</v>
      </c>
      <c r="BM202" s="245" t="s">
        <v>382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872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3" s="12" customFormat="1" ht="22.8" customHeight="1">
      <c r="A204" s="12"/>
      <c r="B204" s="217"/>
      <c r="C204" s="218"/>
      <c r="D204" s="219" t="s">
        <v>72</v>
      </c>
      <c r="E204" s="231" t="s">
        <v>449</v>
      </c>
      <c r="F204" s="231" t="s">
        <v>450</v>
      </c>
      <c r="G204" s="218"/>
      <c r="H204" s="218"/>
      <c r="I204" s="221"/>
      <c r="J204" s="232">
        <f>BK204</f>
        <v>0</v>
      </c>
      <c r="K204" s="218"/>
      <c r="L204" s="223"/>
      <c r="M204" s="224"/>
      <c r="N204" s="225"/>
      <c r="O204" s="225"/>
      <c r="P204" s="226">
        <f>SUM(P205:P218)</f>
        <v>0</v>
      </c>
      <c r="Q204" s="225"/>
      <c r="R204" s="226">
        <f>SUM(R205:R218)</f>
        <v>0</v>
      </c>
      <c r="S204" s="225"/>
      <c r="T204" s="227">
        <f>SUM(T205:T218)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8" t="s">
        <v>82</v>
      </c>
      <c r="AT204" s="229" t="s">
        <v>72</v>
      </c>
      <c r="AU204" s="229" t="s">
        <v>80</v>
      </c>
      <c r="AY204" s="228" t="s">
        <v>213</v>
      </c>
      <c r="BK204" s="230">
        <f>SUM(BK205:BK218)</f>
        <v>0</v>
      </c>
    </row>
    <row r="205" spans="1:65" s="2" customFormat="1" ht="16.5" customHeight="1">
      <c r="A205" s="35"/>
      <c r="B205" s="36"/>
      <c r="C205" s="233" t="s">
        <v>284</v>
      </c>
      <c r="D205" s="233" t="s">
        <v>216</v>
      </c>
      <c r="E205" s="234" t="s">
        <v>931</v>
      </c>
      <c r="F205" s="235" t="s">
        <v>932</v>
      </c>
      <c r="G205" s="236" t="s">
        <v>237</v>
      </c>
      <c r="H205" s="237">
        <v>164.4</v>
      </c>
      <c r="I205" s="238"/>
      <c r="J205" s="239">
        <f>ROUND(I205*H205,2)</f>
        <v>0</v>
      </c>
      <c r="K205" s="240"/>
      <c r="L205" s="41"/>
      <c r="M205" s="241" t="s">
        <v>1</v>
      </c>
      <c r="N205" s="242" t="s">
        <v>38</v>
      </c>
      <c r="O205" s="8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245</v>
      </c>
      <c r="AT205" s="245" t="s">
        <v>216</v>
      </c>
      <c r="AU205" s="245" t="s">
        <v>82</v>
      </c>
      <c r="AY205" s="14" t="s">
        <v>213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80</v>
      </c>
      <c r="BK205" s="246">
        <f>ROUND(I205*H205,2)</f>
        <v>0</v>
      </c>
      <c r="BL205" s="14" t="s">
        <v>245</v>
      </c>
      <c r="BM205" s="245" t="s">
        <v>383</v>
      </c>
    </row>
    <row r="206" spans="1:47" s="2" customFormat="1" ht="12">
      <c r="A206" s="35"/>
      <c r="B206" s="36"/>
      <c r="C206" s="37"/>
      <c r="D206" s="247" t="s">
        <v>221</v>
      </c>
      <c r="E206" s="37"/>
      <c r="F206" s="248" t="s">
        <v>932</v>
      </c>
      <c r="G206" s="37"/>
      <c r="H206" s="37"/>
      <c r="I206" s="141"/>
      <c r="J206" s="37"/>
      <c r="K206" s="37"/>
      <c r="L206" s="41"/>
      <c r="M206" s="249"/>
      <c r="N206" s="25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221</v>
      </c>
      <c r="AU206" s="14" t="s">
        <v>82</v>
      </c>
    </row>
    <row r="207" spans="1:65" s="2" customFormat="1" ht="21.75" customHeight="1">
      <c r="A207" s="35"/>
      <c r="B207" s="36"/>
      <c r="C207" s="233" t="s">
        <v>386</v>
      </c>
      <c r="D207" s="233" t="s">
        <v>216</v>
      </c>
      <c r="E207" s="234" t="s">
        <v>978</v>
      </c>
      <c r="F207" s="235" t="s">
        <v>979</v>
      </c>
      <c r="G207" s="236" t="s">
        <v>237</v>
      </c>
      <c r="H207" s="237">
        <v>164.4</v>
      </c>
      <c r="I207" s="238"/>
      <c r="J207" s="239">
        <f>ROUND(I207*H207,2)</f>
        <v>0</v>
      </c>
      <c r="K207" s="240"/>
      <c r="L207" s="41"/>
      <c r="M207" s="241" t="s">
        <v>1</v>
      </c>
      <c r="N207" s="242" t="s">
        <v>38</v>
      </c>
      <c r="O207" s="88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245</v>
      </c>
      <c r="AT207" s="245" t="s">
        <v>216</v>
      </c>
      <c r="AU207" s="245" t="s">
        <v>82</v>
      </c>
      <c r="AY207" s="14" t="s">
        <v>213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4" t="s">
        <v>80</v>
      </c>
      <c r="BK207" s="246">
        <f>ROUND(I207*H207,2)</f>
        <v>0</v>
      </c>
      <c r="BL207" s="14" t="s">
        <v>245</v>
      </c>
      <c r="BM207" s="245" t="s">
        <v>390</v>
      </c>
    </row>
    <row r="208" spans="1:47" s="2" customFormat="1" ht="12">
      <c r="A208" s="35"/>
      <c r="B208" s="36"/>
      <c r="C208" s="37"/>
      <c r="D208" s="247" t="s">
        <v>221</v>
      </c>
      <c r="E208" s="37"/>
      <c r="F208" s="248" t="s">
        <v>979</v>
      </c>
      <c r="G208" s="37"/>
      <c r="H208" s="37"/>
      <c r="I208" s="141"/>
      <c r="J208" s="37"/>
      <c r="K208" s="37"/>
      <c r="L208" s="41"/>
      <c r="M208" s="249"/>
      <c r="N208" s="250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221</v>
      </c>
      <c r="AU208" s="14" t="s">
        <v>82</v>
      </c>
    </row>
    <row r="209" spans="1:65" s="2" customFormat="1" ht="21.75" customHeight="1">
      <c r="A209" s="35"/>
      <c r="B209" s="36"/>
      <c r="C209" s="233" t="s">
        <v>290</v>
      </c>
      <c r="D209" s="233" t="s">
        <v>216</v>
      </c>
      <c r="E209" s="234" t="s">
        <v>935</v>
      </c>
      <c r="F209" s="235" t="s">
        <v>936</v>
      </c>
      <c r="G209" s="236" t="s">
        <v>237</v>
      </c>
      <c r="H209" s="237">
        <v>164.4</v>
      </c>
      <c r="I209" s="238"/>
      <c r="J209" s="239">
        <f>ROUND(I209*H209,2)</f>
        <v>0</v>
      </c>
      <c r="K209" s="240"/>
      <c r="L209" s="41"/>
      <c r="M209" s="241" t="s">
        <v>1</v>
      </c>
      <c r="N209" s="242" t="s">
        <v>38</v>
      </c>
      <c r="O209" s="8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245</v>
      </c>
      <c r="AT209" s="245" t="s">
        <v>216</v>
      </c>
      <c r="AU209" s="245" t="s">
        <v>82</v>
      </c>
      <c r="AY209" s="14" t="s">
        <v>213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4" t="s">
        <v>80</v>
      </c>
      <c r="BK209" s="246">
        <f>ROUND(I209*H209,2)</f>
        <v>0</v>
      </c>
      <c r="BL209" s="14" t="s">
        <v>245</v>
      </c>
      <c r="BM209" s="245" t="s">
        <v>393</v>
      </c>
    </row>
    <row r="210" spans="1:47" s="2" customFormat="1" ht="12">
      <c r="A210" s="35"/>
      <c r="B210" s="36"/>
      <c r="C210" s="37"/>
      <c r="D210" s="247" t="s">
        <v>221</v>
      </c>
      <c r="E210" s="37"/>
      <c r="F210" s="248" t="s">
        <v>936</v>
      </c>
      <c r="G210" s="37"/>
      <c r="H210" s="37"/>
      <c r="I210" s="141"/>
      <c r="J210" s="37"/>
      <c r="K210" s="37"/>
      <c r="L210" s="41"/>
      <c r="M210" s="249"/>
      <c r="N210" s="25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221</v>
      </c>
      <c r="AU210" s="14" t="s">
        <v>82</v>
      </c>
    </row>
    <row r="211" spans="1:65" s="2" customFormat="1" ht="16.5" customHeight="1">
      <c r="A211" s="35"/>
      <c r="B211" s="36"/>
      <c r="C211" s="255" t="s">
        <v>394</v>
      </c>
      <c r="D211" s="255" t="s">
        <v>571</v>
      </c>
      <c r="E211" s="256" t="s">
        <v>937</v>
      </c>
      <c r="F211" s="257" t="s">
        <v>938</v>
      </c>
      <c r="G211" s="258" t="s">
        <v>237</v>
      </c>
      <c r="H211" s="259">
        <v>180.84</v>
      </c>
      <c r="I211" s="260"/>
      <c r="J211" s="261">
        <f>ROUND(I211*H211,2)</f>
        <v>0</v>
      </c>
      <c r="K211" s="262"/>
      <c r="L211" s="263"/>
      <c r="M211" s="264" t="s">
        <v>1</v>
      </c>
      <c r="N211" s="265" t="s">
        <v>38</v>
      </c>
      <c r="O211" s="88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275</v>
      </c>
      <c r="AT211" s="245" t="s">
        <v>571</v>
      </c>
      <c r="AU211" s="245" t="s">
        <v>82</v>
      </c>
      <c r="AY211" s="14" t="s">
        <v>213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4" t="s">
        <v>80</v>
      </c>
      <c r="BK211" s="246">
        <f>ROUND(I211*H211,2)</f>
        <v>0</v>
      </c>
      <c r="BL211" s="14" t="s">
        <v>245</v>
      </c>
      <c r="BM211" s="245" t="s">
        <v>397</v>
      </c>
    </row>
    <row r="212" spans="1:47" s="2" customFormat="1" ht="12">
      <c r="A212" s="35"/>
      <c r="B212" s="36"/>
      <c r="C212" s="37"/>
      <c r="D212" s="247" t="s">
        <v>221</v>
      </c>
      <c r="E212" s="37"/>
      <c r="F212" s="248" t="s">
        <v>938</v>
      </c>
      <c r="G212" s="37"/>
      <c r="H212" s="37"/>
      <c r="I212" s="141"/>
      <c r="J212" s="37"/>
      <c r="K212" s="37"/>
      <c r="L212" s="41"/>
      <c r="M212" s="249"/>
      <c r="N212" s="250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221</v>
      </c>
      <c r="AU212" s="14" t="s">
        <v>82</v>
      </c>
    </row>
    <row r="213" spans="1:65" s="2" customFormat="1" ht="21.75" customHeight="1">
      <c r="A213" s="35"/>
      <c r="B213" s="36"/>
      <c r="C213" s="233" t="s">
        <v>296</v>
      </c>
      <c r="D213" s="233" t="s">
        <v>216</v>
      </c>
      <c r="E213" s="234" t="s">
        <v>939</v>
      </c>
      <c r="F213" s="235" t="s">
        <v>940</v>
      </c>
      <c r="G213" s="236" t="s">
        <v>237</v>
      </c>
      <c r="H213" s="237">
        <v>164.4</v>
      </c>
      <c r="I213" s="238"/>
      <c r="J213" s="239">
        <f>ROUND(I213*H213,2)</f>
        <v>0</v>
      </c>
      <c r="K213" s="240"/>
      <c r="L213" s="41"/>
      <c r="M213" s="241" t="s">
        <v>1</v>
      </c>
      <c r="N213" s="242" t="s">
        <v>38</v>
      </c>
      <c r="O213" s="88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5" t="s">
        <v>245</v>
      </c>
      <c r="AT213" s="245" t="s">
        <v>216</v>
      </c>
      <c r="AU213" s="245" t="s">
        <v>82</v>
      </c>
      <c r="AY213" s="14" t="s">
        <v>213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4" t="s">
        <v>80</v>
      </c>
      <c r="BK213" s="246">
        <f>ROUND(I213*H213,2)</f>
        <v>0</v>
      </c>
      <c r="BL213" s="14" t="s">
        <v>245</v>
      </c>
      <c r="BM213" s="245" t="s">
        <v>400</v>
      </c>
    </row>
    <row r="214" spans="1:47" s="2" customFormat="1" ht="12">
      <c r="A214" s="35"/>
      <c r="B214" s="36"/>
      <c r="C214" s="37"/>
      <c r="D214" s="247" t="s">
        <v>221</v>
      </c>
      <c r="E214" s="37"/>
      <c r="F214" s="248" t="s">
        <v>940</v>
      </c>
      <c r="G214" s="37"/>
      <c r="H214" s="37"/>
      <c r="I214" s="141"/>
      <c r="J214" s="37"/>
      <c r="K214" s="37"/>
      <c r="L214" s="41"/>
      <c r="M214" s="249"/>
      <c r="N214" s="250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221</v>
      </c>
      <c r="AU214" s="14" t="s">
        <v>82</v>
      </c>
    </row>
    <row r="215" spans="1:65" s="2" customFormat="1" ht="44.25" customHeight="1">
      <c r="A215" s="35"/>
      <c r="B215" s="36"/>
      <c r="C215" s="233" t="s">
        <v>401</v>
      </c>
      <c r="D215" s="233" t="s">
        <v>216</v>
      </c>
      <c r="E215" s="234" t="s">
        <v>980</v>
      </c>
      <c r="F215" s="235" t="s">
        <v>981</v>
      </c>
      <c r="G215" s="236" t="s">
        <v>254</v>
      </c>
      <c r="H215" s="237">
        <v>1.754</v>
      </c>
      <c r="I215" s="238"/>
      <c r="J215" s="239">
        <f>ROUND(I215*H215,2)</f>
        <v>0</v>
      </c>
      <c r="K215" s="240"/>
      <c r="L215" s="41"/>
      <c r="M215" s="241" t="s">
        <v>1</v>
      </c>
      <c r="N215" s="242" t="s">
        <v>38</v>
      </c>
      <c r="O215" s="88"/>
      <c r="P215" s="243">
        <f>O215*H215</f>
        <v>0</v>
      </c>
      <c r="Q215" s="243">
        <v>0</v>
      </c>
      <c r="R215" s="243">
        <f>Q215*H215</f>
        <v>0</v>
      </c>
      <c r="S215" s="243">
        <v>0</v>
      </c>
      <c r="T215" s="24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5" t="s">
        <v>245</v>
      </c>
      <c r="AT215" s="245" t="s">
        <v>216</v>
      </c>
      <c r="AU215" s="245" t="s">
        <v>82</v>
      </c>
      <c r="AY215" s="14" t="s">
        <v>213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4" t="s">
        <v>80</v>
      </c>
      <c r="BK215" s="246">
        <f>ROUND(I215*H215,2)</f>
        <v>0</v>
      </c>
      <c r="BL215" s="14" t="s">
        <v>245</v>
      </c>
      <c r="BM215" s="245" t="s">
        <v>404</v>
      </c>
    </row>
    <row r="216" spans="1:47" s="2" customFormat="1" ht="12">
      <c r="A216" s="35"/>
      <c r="B216" s="36"/>
      <c r="C216" s="37"/>
      <c r="D216" s="247" t="s">
        <v>221</v>
      </c>
      <c r="E216" s="37"/>
      <c r="F216" s="248" t="s">
        <v>981</v>
      </c>
      <c r="G216" s="37"/>
      <c r="H216" s="37"/>
      <c r="I216" s="141"/>
      <c r="J216" s="37"/>
      <c r="K216" s="37"/>
      <c r="L216" s="41"/>
      <c r="M216" s="249"/>
      <c r="N216" s="250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221</v>
      </c>
      <c r="AU216" s="14" t="s">
        <v>82</v>
      </c>
    </row>
    <row r="217" spans="1:65" s="2" customFormat="1" ht="44.25" customHeight="1">
      <c r="A217" s="35"/>
      <c r="B217" s="36"/>
      <c r="C217" s="233" t="s">
        <v>303</v>
      </c>
      <c r="D217" s="233" t="s">
        <v>216</v>
      </c>
      <c r="E217" s="234" t="s">
        <v>943</v>
      </c>
      <c r="F217" s="235" t="s">
        <v>944</v>
      </c>
      <c r="G217" s="236" t="s">
        <v>254</v>
      </c>
      <c r="H217" s="237">
        <v>1.754</v>
      </c>
      <c r="I217" s="238"/>
      <c r="J217" s="239">
        <f>ROUND(I217*H217,2)</f>
        <v>0</v>
      </c>
      <c r="K217" s="240"/>
      <c r="L217" s="41"/>
      <c r="M217" s="241" t="s">
        <v>1</v>
      </c>
      <c r="N217" s="242" t="s">
        <v>38</v>
      </c>
      <c r="O217" s="88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5" t="s">
        <v>245</v>
      </c>
      <c r="AT217" s="245" t="s">
        <v>216</v>
      </c>
      <c r="AU217" s="245" t="s">
        <v>82</v>
      </c>
      <c r="AY217" s="14" t="s">
        <v>213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14" t="s">
        <v>80</v>
      </c>
      <c r="BK217" s="246">
        <f>ROUND(I217*H217,2)</f>
        <v>0</v>
      </c>
      <c r="BL217" s="14" t="s">
        <v>245</v>
      </c>
      <c r="BM217" s="245" t="s">
        <v>407</v>
      </c>
    </row>
    <row r="218" spans="1:47" s="2" customFormat="1" ht="12">
      <c r="A218" s="35"/>
      <c r="B218" s="36"/>
      <c r="C218" s="37"/>
      <c r="D218" s="247" t="s">
        <v>221</v>
      </c>
      <c r="E218" s="37"/>
      <c r="F218" s="248" t="s">
        <v>944</v>
      </c>
      <c r="G218" s="37"/>
      <c r="H218" s="37"/>
      <c r="I218" s="141"/>
      <c r="J218" s="37"/>
      <c r="K218" s="37"/>
      <c r="L218" s="41"/>
      <c r="M218" s="249"/>
      <c r="N218" s="250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221</v>
      </c>
      <c r="AU218" s="14" t="s">
        <v>82</v>
      </c>
    </row>
    <row r="219" spans="1:63" s="12" customFormat="1" ht="22.8" customHeight="1">
      <c r="A219" s="12"/>
      <c r="B219" s="217"/>
      <c r="C219" s="218"/>
      <c r="D219" s="219" t="s">
        <v>72</v>
      </c>
      <c r="E219" s="231" t="s">
        <v>945</v>
      </c>
      <c r="F219" s="231" t="s">
        <v>946</v>
      </c>
      <c r="G219" s="218"/>
      <c r="H219" s="218"/>
      <c r="I219" s="221"/>
      <c r="J219" s="232">
        <f>BK219</f>
        <v>0</v>
      </c>
      <c r="K219" s="218"/>
      <c r="L219" s="223"/>
      <c r="M219" s="224"/>
      <c r="N219" s="225"/>
      <c r="O219" s="225"/>
      <c r="P219" s="226">
        <f>SUM(P220:P233)</f>
        <v>0</v>
      </c>
      <c r="Q219" s="225"/>
      <c r="R219" s="226">
        <f>SUM(R220:R233)</f>
        <v>0</v>
      </c>
      <c r="S219" s="225"/>
      <c r="T219" s="227">
        <f>SUM(T220:T233)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8" t="s">
        <v>82</v>
      </c>
      <c r="AT219" s="229" t="s">
        <v>72</v>
      </c>
      <c r="AU219" s="229" t="s">
        <v>80</v>
      </c>
      <c r="AY219" s="228" t="s">
        <v>213</v>
      </c>
      <c r="BK219" s="230">
        <f>SUM(BK220:BK233)</f>
        <v>0</v>
      </c>
    </row>
    <row r="220" spans="1:65" s="2" customFormat="1" ht="21.75" customHeight="1">
      <c r="A220" s="35"/>
      <c r="B220" s="36"/>
      <c r="C220" s="233" t="s">
        <v>408</v>
      </c>
      <c r="D220" s="233" t="s">
        <v>216</v>
      </c>
      <c r="E220" s="234" t="s">
        <v>947</v>
      </c>
      <c r="F220" s="235" t="s">
        <v>948</v>
      </c>
      <c r="G220" s="236" t="s">
        <v>237</v>
      </c>
      <c r="H220" s="237">
        <v>116.153</v>
      </c>
      <c r="I220" s="238"/>
      <c r="J220" s="239">
        <f>ROUND(I220*H220,2)</f>
        <v>0</v>
      </c>
      <c r="K220" s="240"/>
      <c r="L220" s="41"/>
      <c r="M220" s="241" t="s">
        <v>1</v>
      </c>
      <c r="N220" s="242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245</v>
      </c>
      <c r="AT220" s="245" t="s">
        <v>216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245</v>
      </c>
      <c r="BM220" s="245" t="s">
        <v>409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948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5" s="2" customFormat="1" ht="21.75" customHeight="1">
      <c r="A222" s="35"/>
      <c r="B222" s="36"/>
      <c r="C222" s="233" t="s">
        <v>306</v>
      </c>
      <c r="D222" s="233" t="s">
        <v>216</v>
      </c>
      <c r="E222" s="234" t="s">
        <v>949</v>
      </c>
      <c r="F222" s="235" t="s">
        <v>950</v>
      </c>
      <c r="G222" s="236" t="s">
        <v>237</v>
      </c>
      <c r="H222" s="237">
        <v>116.153</v>
      </c>
      <c r="I222" s="238"/>
      <c r="J222" s="239">
        <f>ROUND(I222*H222,2)</f>
        <v>0</v>
      </c>
      <c r="K222" s="240"/>
      <c r="L222" s="41"/>
      <c r="M222" s="241" t="s">
        <v>1</v>
      </c>
      <c r="N222" s="242" t="s">
        <v>38</v>
      </c>
      <c r="O222" s="8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245</v>
      </c>
      <c r="AT222" s="245" t="s">
        <v>216</v>
      </c>
      <c r="AU222" s="245" t="s">
        <v>82</v>
      </c>
      <c r="AY222" s="14" t="s">
        <v>213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4" t="s">
        <v>80</v>
      </c>
      <c r="BK222" s="246">
        <f>ROUND(I222*H222,2)</f>
        <v>0</v>
      </c>
      <c r="BL222" s="14" t="s">
        <v>245</v>
      </c>
      <c r="BM222" s="245" t="s">
        <v>412</v>
      </c>
    </row>
    <row r="223" spans="1:47" s="2" customFormat="1" ht="12">
      <c r="A223" s="35"/>
      <c r="B223" s="36"/>
      <c r="C223" s="37"/>
      <c r="D223" s="247" t="s">
        <v>221</v>
      </c>
      <c r="E223" s="37"/>
      <c r="F223" s="248" t="s">
        <v>950</v>
      </c>
      <c r="G223" s="37"/>
      <c r="H223" s="37"/>
      <c r="I223" s="141"/>
      <c r="J223" s="37"/>
      <c r="K223" s="37"/>
      <c r="L223" s="41"/>
      <c r="M223" s="249"/>
      <c r="N223" s="250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221</v>
      </c>
      <c r="AU223" s="14" t="s">
        <v>82</v>
      </c>
    </row>
    <row r="224" spans="1:65" s="2" customFormat="1" ht="33" customHeight="1">
      <c r="A224" s="35"/>
      <c r="B224" s="36"/>
      <c r="C224" s="233" t="s">
        <v>413</v>
      </c>
      <c r="D224" s="233" t="s">
        <v>216</v>
      </c>
      <c r="E224" s="234" t="s">
        <v>951</v>
      </c>
      <c r="F224" s="235" t="s">
        <v>952</v>
      </c>
      <c r="G224" s="236" t="s">
        <v>237</v>
      </c>
      <c r="H224" s="237">
        <v>116.153</v>
      </c>
      <c r="I224" s="238"/>
      <c r="J224" s="239">
        <f>ROUND(I224*H224,2)</f>
        <v>0</v>
      </c>
      <c r="K224" s="240"/>
      <c r="L224" s="41"/>
      <c r="M224" s="241" t="s">
        <v>1</v>
      </c>
      <c r="N224" s="242" t="s">
        <v>38</v>
      </c>
      <c r="O224" s="88"/>
      <c r="P224" s="243">
        <f>O224*H224</f>
        <v>0</v>
      </c>
      <c r="Q224" s="243">
        <v>0</v>
      </c>
      <c r="R224" s="243">
        <f>Q224*H224</f>
        <v>0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245</v>
      </c>
      <c r="AT224" s="245" t="s">
        <v>216</v>
      </c>
      <c r="AU224" s="245" t="s">
        <v>82</v>
      </c>
      <c r="AY224" s="14" t="s">
        <v>213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4" t="s">
        <v>80</v>
      </c>
      <c r="BK224" s="246">
        <f>ROUND(I224*H224,2)</f>
        <v>0</v>
      </c>
      <c r="BL224" s="14" t="s">
        <v>245</v>
      </c>
      <c r="BM224" s="245" t="s">
        <v>416</v>
      </c>
    </row>
    <row r="225" spans="1:47" s="2" customFormat="1" ht="12">
      <c r="A225" s="35"/>
      <c r="B225" s="36"/>
      <c r="C225" s="37"/>
      <c r="D225" s="247" t="s">
        <v>221</v>
      </c>
      <c r="E225" s="37"/>
      <c r="F225" s="248" t="s">
        <v>952</v>
      </c>
      <c r="G225" s="37"/>
      <c r="H225" s="37"/>
      <c r="I225" s="141"/>
      <c r="J225" s="37"/>
      <c r="K225" s="37"/>
      <c r="L225" s="41"/>
      <c r="M225" s="249"/>
      <c r="N225" s="250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221</v>
      </c>
      <c r="AU225" s="14" t="s">
        <v>82</v>
      </c>
    </row>
    <row r="226" spans="1:65" s="2" customFormat="1" ht="16.5" customHeight="1">
      <c r="A226" s="35"/>
      <c r="B226" s="36"/>
      <c r="C226" s="255" t="s">
        <v>355</v>
      </c>
      <c r="D226" s="255" t="s">
        <v>571</v>
      </c>
      <c r="E226" s="256" t="s">
        <v>953</v>
      </c>
      <c r="F226" s="257" t="s">
        <v>954</v>
      </c>
      <c r="G226" s="258" t="s">
        <v>237</v>
      </c>
      <c r="H226" s="259">
        <v>121.961</v>
      </c>
      <c r="I226" s="260"/>
      <c r="J226" s="261">
        <f>ROUND(I226*H226,2)</f>
        <v>0</v>
      </c>
      <c r="K226" s="262"/>
      <c r="L226" s="263"/>
      <c r="M226" s="264" t="s">
        <v>1</v>
      </c>
      <c r="N226" s="265" t="s">
        <v>38</v>
      </c>
      <c r="O226" s="8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275</v>
      </c>
      <c r="AT226" s="245" t="s">
        <v>571</v>
      </c>
      <c r="AU226" s="245" t="s">
        <v>82</v>
      </c>
      <c r="AY226" s="14" t="s">
        <v>213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4" t="s">
        <v>80</v>
      </c>
      <c r="BK226" s="246">
        <f>ROUND(I226*H226,2)</f>
        <v>0</v>
      </c>
      <c r="BL226" s="14" t="s">
        <v>245</v>
      </c>
      <c r="BM226" s="245" t="s">
        <v>419</v>
      </c>
    </row>
    <row r="227" spans="1:47" s="2" customFormat="1" ht="12">
      <c r="A227" s="35"/>
      <c r="B227" s="36"/>
      <c r="C227" s="37"/>
      <c r="D227" s="247" t="s">
        <v>221</v>
      </c>
      <c r="E227" s="37"/>
      <c r="F227" s="248" t="s">
        <v>954</v>
      </c>
      <c r="G227" s="37"/>
      <c r="H227" s="37"/>
      <c r="I227" s="141"/>
      <c r="J227" s="37"/>
      <c r="K227" s="37"/>
      <c r="L227" s="41"/>
      <c r="M227" s="249"/>
      <c r="N227" s="250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221</v>
      </c>
      <c r="AU227" s="14" t="s">
        <v>82</v>
      </c>
    </row>
    <row r="228" spans="1:65" s="2" customFormat="1" ht="21.75" customHeight="1">
      <c r="A228" s="35"/>
      <c r="B228" s="36"/>
      <c r="C228" s="233" t="s">
        <v>420</v>
      </c>
      <c r="D228" s="233" t="s">
        <v>216</v>
      </c>
      <c r="E228" s="234" t="s">
        <v>955</v>
      </c>
      <c r="F228" s="235" t="s">
        <v>956</v>
      </c>
      <c r="G228" s="236" t="s">
        <v>237</v>
      </c>
      <c r="H228" s="237">
        <v>116.153</v>
      </c>
      <c r="I228" s="238"/>
      <c r="J228" s="239">
        <f>ROUND(I228*H228,2)</f>
        <v>0</v>
      </c>
      <c r="K228" s="240"/>
      <c r="L228" s="41"/>
      <c r="M228" s="241" t="s">
        <v>1</v>
      </c>
      <c r="N228" s="242" t="s">
        <v>38</v>
      </c>
      <c r="O228" s="8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245</v>
      </c>
      <c r="AT228" s="245" t="s">
        <v>216</v>
      </c>
      <c r="AU228" s="245" t="s">
        <v>82</v>
      </c>
      <c r="AY228" s="14" t="s">
        <v>213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4" t="s">
        <v>80</v>
      </c>
      <c r="BK228" s="246">
        <f>ROUND(I228*H228,2)</f>
        <v>0</v>
      </c>
      <c r="BL228" s="14" t="s">
        <v>245</v>
      </c>
      <c r="BM228" s="245" t="s">
        <v>423</v>
      </c>
    </row>
    <row r="229" spans="1:47" s="2" customFormat="1" ht="12">
      <c r="A229" s="35"/>
      <c r="B229" s="36"/>
      <c r="C229" s="37"/>
      <c r="D229" s="247" t="s">
        <v>221</v>
      </c>
      <c r="E229" s="37"/>
      <c r="F229" s="248" t="s">
        <v>956</v>
      </c>
      <c r="G229" s="37"/>
      <c r="H229" s="37"/>
      <c r="I229" s="141"/>
      <c r="J229" s="37"/>
      <c r="K229" s="37"/>
      <c r="L229" s="41"/>
      <c r="M229" s="249"/>
      <c r="N229" s="25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221</v>
      </c>
      <c r="AU229" s="14" t="s">
        <v>82</v>
      </c>
    </row>
    <row r="230" spans="1:65" s="2" customFormat="1" ht="44.25" customHeight="1">
      <c r="A230" s="35"/>
      <c r="B230" s="36"/>
      <c r="C230" s="233" t="s">
        <v>359</v>
      </c>
      <c r="D230" s="233" t="s">
        <v>216</v>
      </c>
      <c r="E230" s="234" t="s">
        <v>982</v>
      </c>
      <c r="F230" s="235" t="s">
        <v>983</v>
      </c>
      <c r="G230" s="236" t="s">
        <v>254</v>
      </c>
      <c r="H230" s="237">
        <v>2.171</v>
      </c>
      <c r="I230" s="238"/>
      <c r="J230" s="239">
        <f>ROUND(I230*H230,2)</f>
        <v>0</v>
      </c>
      <c r="K230" s="240"/>
      <c r="L230" s="41"/>
      <c r="M230" s="241" t="s">
        <v>1</v>
      </c>
      <c r="N230" s="242" t="s">
        <v>38</v>
      </c>
      <c r="O230" s="88"/>
      <c r="P230" s="243">
        <f>O230*H230</f>
        <v>0</v>
      </c>
      <c r="Q230" s="243">
        <v>0</v>
      </c>
      <c r="R230" s="243">
        <f>Q230*H230</f>
        <v>0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245</v>
      </c>
      <c r="AT230" s="245" t="s">
        <v>216</v>
      </c>
      <c r="AU230" s="245" t="s">
        <v>82</v>
      </c>
      <c r="AY230" s="14" t="s">
        <v>213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4" t="s">
        <v>80</v>
      </c>
      <c r="BK230" s="246">
        <f>ROUND(I230*H230,2)</f>
        <v>0</v>
      </c>
      <c r="BL230" s="14" t="s">
        <v>245</v>
      </c>
      <c r="BM230" s="245" t="s">
        <v>424</v>
      </c>
    </row>
    <row r="231" spans="1:47" s="2" customFormat="1" ht="12">
      <c r="A231" s="35"/>
      <c r="B231" s="36"/>
      <c r="C231" s="37"/>
      <c r="D231" s="247" t="s">
        <v>221</v>
      </c>
      <c r="E231" s="37"/>
      <c r="F231" s="248" t="s">
        <v>983</v>
      </c>
      <c r="G231" s="37"/>
      <c r="H231" s="37"/>
      <c r="I231" s="141"/>
      <c r="J231" s="37"/>
      <c r="K231" s="37"/>
      <c r="L231" s="41"/>
      <c r="M231" s="249"/>
      <c r="N231" s="25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221</v>
      </c>
      <c r="AU231" s="14" t="s">
        <v>82</v>
      </c>
    </row>
    <row r="232" spans="1:65" s="2" customFormat="1" ht="44.25" customHeight="1">
      <c r="A232" s="35"/>
      <c r="B232" s="36"/>
      <c r="C232" s="233" t="s">
        <v>763</v>
      </c>
      <c r="D232" s="233" t="s">
        <v>216</v>
      </c>
      <c r="E232" s="234" t="s">
        <v>959</v>
      </c>
      <c r="F232" s="235" t="s">
        <v>960</v>
      </c>
      <c r="G232" s="236" t="s">
        <v>254</v>
      </c>
      <c r="H232" s="237">
        <v>2.171</v>
      </c>
      <c r="I232" s="238"/>
      <c r="J232" s="239">
        <f>ROUND(I232*H232,2)</f>
        <v>0</v>
      </c>
      <c r="K232" s="240"/>
      <c r="L232" s="41"/>
      <c r="M232" s="241" t="s">
        <v>1</v>
      </c>
      <c r="N232" s="242" t="s">
        <v>38</v>
      </c>
      <c r="O232" s="8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245</v>
      </c>
      <c r="AT232" s="245" t="s">
        <v>216</v>
      </c>
      <c r="AU232" s="245" t="s">
        <v>82</v>
      </c>
      <c r="AY232" s="14" t="s">
        <v>213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4" t="s">
        <v>80</v>
      </c>
      <c r="BK232" s="246">
        <f>ROUND(I232*H232,2)</f>
        <v>0</v>
      </c>
      <c r="BL232" s="14" t="s">
        <v>245</v>
      </c>
      <c r="BM232" s="245" t="s">
        <v>468</v>
      </c>
    </row>
    <row r="233" spans="1:47" s="2" customFormat="1" ht="12">
      <c r="A233" s="35"/>
      <c r="B233" s="36"/>
      <c r="C233" s="37"/>
      <c r="D233" s="247" t="s">
        <v>221</v>
      </c>
      <c r="E233" s="37"/>
      <c r="F233" s="248" t="s">
        <v>960</v>
      </c>
      <c r="G233" s="37"/>
      <c r="H233" s="37"/>
      <c r="I233" s="141"/>
      <c r="J233" s="37"/>
      <c r="K233" s="37"/>
      <c r="L233" s="41"/>
      <c r="M233" s="249"/>
      <c r="N233" s="250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221</v>
      </c>
      <c r="AU233" s="14" t="s">
        <v>82</v>
      </c>
    </row>
    <row r="234" spans="1:63" s="12" customFormat="1" ht="22.8" customHeight="1">
      <c r="A234" s="12"/>
      <c r="B234" s="217"/>
      <c r="C234" s="218"/>
      <c r="D234" s="219" t="s">
        <v>72</v>
      </c>
      <c r="E234" s="231" t="s">
        <v>686</v>
      </c>
      <c r="F234" s="231" t="s">
        <v>687</v>
      </c>
      <c r="G234" s="218"/>
      <c r="H234" s="218"/>
      <c r="I234" s="221"/>
      <c r="J234" s="232">
        <f>BK234</f>
        <v>0</v>
      </c>
      <c r="K234" s="218"/>
      <c r="L234" s="223"/>
      <c r="M234" s="224"/>
      <c r="N234" s="225"/>
      <c r="O234" s="225"/>
      <c r="P234" s="226">
        <f>SUM(P235:P252)</f>
        <v>0</v>
      </c>
      <c r="Q234" s="225"/>
      <c r="R234" s="226">
        <f>SUM(R235:R252)</f>
        <v>0</v>
      </c>
      <c r="S234" s="225"/>
      <c r="T234" s="227">
        <f>SUM(T235:T252)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8" t="s">
        <v>82</v>
      </c>
      <c r="AT234" s="229" t="s">
        <v>72</v>
      </c>
      <c r="AU234" s="229" t="s">
        <v>80</v>
      </c>
      <c r="AY234" s="228" t="s">
        <v>213</v>
      </c>
      <c r="BK234" s="230">
        <f>SUM(BK235:BK252)</f>
        <v>0</v>
      </c>
    </row>
    <row r="235" spans="1:65" s="2" customFormat="1" ht="21.75" customHeight="1">
      <c r="A235" s="35"/>
      <c r="B235" s="36"/>
      <c r="C235" s="233" t="s">
        <v>362</v>
      </c>
      <c r="D235" s="233" t="s">
        <v>216</v>
      </c>
      <c r="E235" s="234" t="s">
        <v>688</v>
      </c>
      <c r="F235" s="235" t="s">
        <v>689</v>
      </c>
      <c r="G235" s="236" t="s">
        <v>237</v>
      </c>
      <c r="H235" s="237">
        <v>257.4</v>
      </c>
      <c r="I235" s="238"/>
      <c r="J235" s="239">
        <f>ROUND(I235*H235,2)</f>
        <v>0</v>
      </c>
      <c r="K235" s="240"/>
      <c r="L235" s="41"/>
      <c r="M235" s="241" t="s">
        <v>1</v>
      </c>
      <c r="N235" s="242" t="s">
        <v>38</v>
      </c>
      <c r="O235" s="88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5" t="s">
        <v>245</v>
      </c>
      <c r="AT235" s="245" t="s">
        <v>216</v>
      </c>
      <c r="AU235" s="245" t="s">
        <v>82</v>
      </c>
      <c r="AY235" s="14" t="s">
        <v>213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4" t="s">
        <v>80</v>
      </c>
      <c r="BK235" s="246">
        <f>ROUND(I235*H235,2)</f>
        <v>0</v>
      </c>
      <c r="BL235" s="14" t="s">
        <v>245</v>
      </c>
      <c r="BM235" s="245" t="s">
        <v>214</v>
      </c>
    </row>
    <row r="236" spans="1:47" s="2" customFormat="1" ht="12">
      <c r="A236" s="35"/>
      <c r="B236" s="36"/>
      <c r="C236" s="37"/>
      <c r="D236" s="247" t="s">
        <v>221</v>
      </c>
      <c r="E236" s="37"/>
      <c r="F236" s="248" t="s">
        <v>689</v>
      </c>
      <c r="G236" s="37"/>
      <c r="H236" s="37"/>
      <c r="I236" s="141"/>
      <c r="J236" s="37"/>
      <c r="K236" s="37"/>
      <c r="L236" s="41"/>
      <c r="M236" s="249"/>
      <c r="N236" s="250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221</v>
      </c>
      <c r="AU236" s="14" t="s">
        <v>82</v>
      </c>
    </row>
    <row r="237" spans="1:65" s="2" customFormat="1" ht="16.5" customHeight="1">
      <c r="A237" s="35"/>
      <c r="B237" s="36"/>
      <c r="C237" s="255" t="s">
        <v>769</v>
      </c>
      <c r="D237" s="255" t="s">
        <v>571</v>
      </c>
      <c r="E237" s="256" t="s">
        <v>690</v>
      </c>
      <c r="F237" s="257" t="s">
        <v>691</v>
      </c>
      <c r="G237" s="258" t="s">
        <v>237</v>
      </c>
      <c r="H237" s="259">
        <v>283.14</v>
      </c>
      <c r="I237" s="260"/>
      <c r="J237" s="261">
        <f>ROUND(I237*H237,2)</f>
        <v>0</v>
      </c>
      <c r="K237" s="262"/>
      <c r="L237" s="263"/>
      <c r="M237" s="264" t="s">
        <v>1</v>
      </c>
      <c r="N237" s="265" t="s">
        <v>38</v>
      </c>
      <c r="O237" s="88"/>
      <c r="P237" s="243">
        <f>O237*H237</f>
        <v>0</v>
      </c>
      <c r="Q237" s="243">
        <v>0</v>
      </c>
      <c r="R237" s="243">
        <f>Q237*H237</f>
        <v>0</v>
      </c>
      <c r="S237" s="243">
        <v>0</v>
      </c>
      <c r="T237" s="24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5" t="s">
        <v>275</v>
      </c>
      <c r="AT237" s="245" t="s">
        <v>571</v>
      </c>
      <c r="AU237" s="245" t="s">
        <v>82</v>
      </c>
      <c r="AY237" s="14" t="s">
        <v>213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4" t="s">
        <v>80</v>
      </c>
      <c r="BK237" s="246">
        <f>ROUND(I237*H237,2)</f>
        <v>0</v>
      </c>
      <c r="BL237" s="14" t="s">
        <v>245</v>
      </c>
      <c r="BM237" s="245" t="s">
        <v>609</v>
      </c>
    </row>
    <row r="238" spans="1:47" s="2" customFormat="1" ht="12">
      <c r="A238" s="35"/>
      <c r="B238" s="36"/>
      <c r="C238" s="37"/>
      <c r="D238" s="247" t="s">
        <v>221</v>
      </c>
      <c r="E238" s="37"/>
      <c r="F238" s="248" t="s">
        <v>691</v>
      </c>
      <c r="G238" s="37"/>
      <c r="H238" s="37"/>
      <c r="I238" s="141"/>
      <c r="J238" s="37"/>
      <c r="K238" s="37"/>
      <c r="L238" s="41"/>
      <c r="M238" s="249"/>
      <c r="N238" s="250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221</v>
      </c>
      <c r="AU238" s="14" t="s">
        <v>82</v>
      </c>
    </row>
    <row r="239" spans="1:65" s="2" customFormat="1" ht="33" customHeight="1">
      <c r="A239" s="35"/>
      <c r="B239" s="36"/>
      <c r="C239" s="233" t="s">
        <v>364</v>
      </c>
      <c r="D239" s="233" t="s">
        <v>216</v>
      </c>
      <c r="E239" s="234" t="s">
        <v>692</v>
      </c>
      <c r="F239" s="235" t="s">
        <v>693</v>
      </c>
      <c r="G239" s="236" t="s">
        <v>237</v>
      </c>
      <c r="H239" s="237">
        <v>158.491</v>
      </c>
      <c r="I239" s="238"/>
      <c r="J239" s="239">
        <f>ROUND(I239*H239,2)</f>
        <v>0</v>
      </c>
      <c r="K239" s="240"/>
      <c r="L239" s="41"/>
      <c r="M239" s="241" t="s">
        <v>1</v>
      </c>
      <c r="N239" s="242" t="s">
        <v>38</v>
      </c>
      <c r="O239" s="88"/>
      <c r="P239" s="243">
        <f>O239*H239</f>
        <v>0</v>
      </c>
      <c r="Q239" s="243">
        <v>0</v>
      </c>
      <c r="R239" s="243">
        <f>Q239*H239</f>
        <v>0</v>
      </c>
      <c r="S239" s="243">
        <v>0</v>
      </c>
      <c r="T239" s="24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5" t="s">
        <v>245</v>
      </c>
      <c r="AT239" s="245" t="s">
        <v>216</v>
      </c>
      <c r="AU239" s="245" t="s">
        <v>82</v>
      </c>
      <c r="AY239" s="14" t="s">
        <v>213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14" t="s">
        <v>80</v>
      </c>
      <c r="BK239" s="246">
        <f>ROUND(I239*H239,2)</f>
        <v>0</v>
      </c>
      <c r="BL239" s="14" t="s">
        <v>245</v>
      </c>
      <c r="BM239" s="245" t="s">
        <v>774</v>
      </c>
    </row>
    <row r="240" spans="1:47" s="2" customFormat="1" ht="12">
      <c r="A240" s="35"/>
      <c r="B240" s="36"/>
      <c r="C240" s="37"/>
      <c r="D240" s="247" t="s">
        <v>221</v>
      </c>
      <c r="E240" s="37"/>
      <c r="F240" s="248" t="s">
        <v>693</v>
      </c>
      <c r="G240" s="37"/>
      <c r="H240" s="37"/>
      <c r="I240" s="141"/>
      <c r="J240" s="37"/>
      <c r="K240" s="37"/>
      <c r="L240" s="41"/>
      <c r="M240" s="249"/>
      <c r="N240" s="250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221</v>
      </c>
      <c r="AU240" s="14" t="s">
        <v>82</v>
      </c>
    </row>
    <row r="241" spans="1:65" s="2" customFormat="1" ht="16.5" customHeight="1">
      <c r="A241" s="35"/>
      <c r="B241" s="36"/>
      <c r="C241" s="255" t="s">
        <v>777</v>
      </c>
      <c r="D241" s="255" t="s">
        <v>571</v>
      </c>
      <c r="E241" s="256" t="s">
        <v>690</v>
      </c>
      <c r="F241" s="257" t="s">
        <v>691</v>
      </c>
      <c r="G241" s="258" t="s">
        <v>237</v>
      </c>
      <c r="H241" s="259">
        <v>174.34</v>
      </c>
      <c r="I241" s="260"/>
      <c r="J241" s="261">
        <f>ROUND(I241*H241,2)</f>
        <v>0</v>
      </c>
      <c r="K241" s="262"/>
      <c r="L241" s="263"/>
      <c r="M241" s="264" t="s">
        <v>1</v>
      </c>
      <c r="N241" s="265" t="s">
        <v>38</v>
      </c>
      <c r="O241" s="88"/>
      <c r="P241" s="243">
        <f>O241*H241</f>
        <v>0</v>
      </c>
      <c r="Q241" s="243">
        <v>0</v>
      </c>
      <c r="R241" s="243">
        <f>Q241*H241</f>
        <v>0</v>
      </c>
      <c r="S241" s="243">
        <v>0</v>
      </c>
      <c r="T241" s="24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5" t="s">
        <v>275</v>
      </c>
      <c r="AT241" s="245" t="s">
        <v>571</v>
      </c>
      <c r="AU241" s="245" t="s">
        <v>82</v>
      </c>
      <c r="AY241" s="14" t="s">
        <v>213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4" t="s">
        <v>80</v>
      </c>
      <c r="BK241" s="246">
        <f>ROUND(I241*H241,2)</f>
        <v>0</v>
      </c>
      <c r="BL241" s="14" t="s">
        <v>245</v>
      </c>
      <c r="BM241" s="245" t="s">
        <v>780</v>
      </c>
    </row>
    <row r="242" spans="1:47" s="2" customFormat="1" ht="12">
      <c r="A242" s="35"/>
      <c r="B242" s="36"/>
      <c r="C242" s="37"/>
      <c r="D242" s="247" t="s">
        <v>221</v>
      </c>
      <c r="E242" s="37"/>
      <c r="F242" s="248" t="s">
        <v>691</v>
      </c>
      <c r="G242" s="37"/>
      <c r="H242" s="37"/>
      <c r="I242" s="141"/>
      <c r="J242" s="37"/>
      <c r="K242" s="37"/>
      <c r="L242" s="41"/>
      <c r="M242" s="249"/>
      <c r="N242" s="250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221</v>
      </c>
      <c r="AU242" s="14" t="s">
        <v>82</v>
      </c>
    </row>
    <row r="243" spans="1:65" s="2" customFormat="1" ht="21.75" customHeight="1">
      <c r="A243" s="35"/>
      <c r="B243" s="36"/>
      <c r="C243" s="233" t="s">
        <v>367</v>
      </c>
      <c r="D243" s="233" t="s">
        <v>216</v>
      </c>
      <c r="E243" s="234" t="s">
        <v>694</v>
      </c>
      <c r="F243" s="235" t="s">
        <v>695</v>
      </c>
      <c r="G243" s="236" t="s">
        <v>237</v>
      </c>
      <c r="H243" s="237">
        <v>1076.275</v>
      </c>
      <c r="I243" s="238"/>
      <c r="J243" s="239">
        <f>ROUND(I243*H243,2)</f>
        <v>0</v>
      </c>
      <c r="K243" s="240"/>
      <c r="L243" s="41"/>
      <c r="M243" s="241" t="s">
        <v>1</v>
      </c>
      <c r="N243" s="242" t="s">
        <v>38</v>
      </c>
      <c r="O243" s="88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5" t="s">
        <v>245</v>
      </c>
      <c r="AT243" s="245" t="s">
        <v>216</v>
      </c>
      <c r="AU243" s="245" t="s">
        <v>82</v>
      </c>
      <c r="AY243" s="14" t="s">
        <v>213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14" t="s">
        <v>80</v>
      </c>
      <c r="BK243" s="246">
        <f>ROUND(I243*H243,2)</f>
        <v>0</v>
      </c>
      <c r="BL243" s="14" t="s">
        <v>245</v>
      </c>
      <c r="BM243" s="245" t="s">
        <v>783</v>
      </c>
    </row>
    <row r="244" spans="1:47" s="2" customFormat="1" ht="12">
      <c r="A244" s="35"/>
      <c r="B244" s="36"/>
      <c r="C244" s="37"/>
      <c r="D244" s="247" t="s">
        <v>221</v>
      </c>
      <c r="E244" s="37"/>
      <c r="F244" s="248" t="s">
        <v>695</v>
      </c>
      <c r="G244" s="37"/>
      <c r="H244" s="37"/>
      <c r="I244" s="141"/>
      <c r="J244" s="37"/>
      <c r="K244" s="37"/>
      <c r="L244" s="41"/>
      <c r="M244" s="249"/>
      <c r="N244" s="250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221</v>
      </c>
      <c r="AU244" s="14" t="s">
        <v>82</v>
      </c>
    </row>
    <row r="245" spans="1:65" s="2" customFormat="1" ht="33" customHeight="1">
      <c r="A245" s="35"/>
      <c r="B245" s="36"/>
      <c r="C245" s="233" t="s">
        <v>784</v>
      </c>
      <c r="D245" s="233" t="s">
        <v>216</v>
      </c>
      <c r="E245" s="234" t="s">
        <v>696</v>
      </c>
      <c r="F245" s="235" t="s">
        <v>697</v>
      </c>
      <c r="G245" s="236" t="s">
        <v>237</v>
      </c>
      <c r="H245" s="237">
        <v>47.085</v>
      </c>
      <c r="I245" s="238"/>
      <c r="J245" s="239">
        <f>ROUND(I245*H245,2)</f>
        <v>0</v>
      </c>
      <c r="K245" s="240"/>
      <c r="L245" s="41"/>
      <c r="M245" s="241" t="s">
        <v>1</v>
      </c>
      <c r="N245" s="242" t="s">
        <v>38</v>
      </c>
      <c r="O245" s="88"/>
      <c r="P245" s="243">
        <f>O245*H245</f>
        <v>0</v>
      </c>
      <c r="Q245" s="243">
        <v>0</v>
      </c>
      <c r="R245" s="243">
        <f>Q245*H245</f>
        <v>0</v>
      </c>
      <c r="S245" s="243">
        <v>0</v>
      </c>
      <c r="T245" s="24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5" t="s">
        <v>245</v>
      </c>
      <c r="AT245" s="245" t="s">
        <v>216</v>
      </c>
      <c r="AU245" s="245" t="s">
        <v>82</v>
      </c>
      <c r="AY245" s="14" t="s">
        <v>213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14" t="s">
        <v>80</v>
      </c>
      <c r="BK245" s="246">
        <f>ROUND(I245*H245,2)</f>
        <v>0</v>
      </c>
      <c r="BL245" s="14" t="s">
        <v>245</v>
      </c>
      <c r="BM245" s="245" t="s">
        <v>787</v>
      </c>
    </row>
    <row r="246" spans="1:47" s="2" customFormat="1" ht="12">
      <c r="A246" s="35"/>
      <c r="B246" s="36"/>
      <c r="C246" s="37"/>
      <c r="D246" s="247" t="s">
        <v>221</v>
      </c>
      <c r="E246" s="37"/>
      <c r="F246" s="248" t="s">
        <v>697</v>
      </c>
      <c r="G246" s="37"/>
      <c r="H246" s="37"/>
      <c r="I246" s="141"/>
      <c r="J246" s="37"/>
      <c r="K246" s="37"/>
      <c r="L246" s="41"/>
      <c r="M246" s="249"/>
      <c r="N246" s="250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221</v>
      </c>
      <c r="AU246" s="14" t="s">
        <v>82</v>
      </c>
    </row>
    <row r="247" spans="1:65" s="2" customFormat="1" ht="21.75" customHeight="1">
      <c r="A247" s="35"/>
      <c r="B247" s="36"/>
      <c r="C247" s="233" t="s">
        <v>371</v>
      </c>
      <c r="D247" s="233" t="s">
        <v>216</v>
      </c>
      <c r="E247" s="234" t="s">
        <v>698</v>
      </c>
      <c r="F247" s="235" t="s">
        <v>699</v>
      </c>
      <c r="G247" s="236" t="s">
        <v>237</v>
      </c>
      <c r="H247" s="237">
        <v>111.406</v>
      </c>
      <c r="I247" s="238"/>
      <c r="J247" s="239">
        <f>ROUND(I247*H247,2)</f>
        <v>0</v>
      </c>
      <c r="K247" s="240"/>
      <c r="L247" s="41"/>
      <c r="M247" s="241" t="s">
        <v>1</v>
      </c>
      <c r="N247" s="242" t="s">
        <v>38</v>
      </c>
      <c r="O247" s="88"/>
      <c r="P247" s="243">
        <f>O247*H247</f>
        <v>0</v>
      </c>
      <c r="Q247" s="243">
        <v>0</v>
      </c>
      <c r="R247" s="243">
        <f>Q247*H247</f>
        <v>0</v>
      </c>
      <c r="S247" s="243">
        <v>0</v>
      </c>
      <c r="T247" s="24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5" t="s">
        <v>245</v>
      </c>
      <c r="AT247" s="245" t="s">
        <v>216</v>
      </c>
      <c r="AU247" s="245" t="s">
        <v>82</v>
      </c>
      <c r="AY247" s="14" t="s">
        <v>213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4" t="s">
        <v>80</v>
      </c>
      <c r="BK247" s="246">
        <f>ROUND(I247*H247,2)</f>
        <v>0</v>
      </c>
      <c r="BL247" s="14" t="s">
        <v>245</v>
      </c>
      <c r="BM247" s="245" t="s">
        <v>790</v>
      </c>
    </row>
    <row r="248" spans="1:47" s="2" customFormat="1" ht="12">
      <c r="A248" s="35"/>
      <c r="B248" s="36"/>
      <c r="C248" s="37"/>
      <c r="D248" s="247" t="s">
        <v>221</v>
      </c>
      <c r="E248" s="37"/>
      <c r="F248" s="248" t="s">
        <v>699</v>
      </c>
      <c r="G248" s="37"/>
      <c r="H248" s="37"/>
      <c r="I248" s="141"/>
      <c r="J248" s="37"/>
      <c r="K248" s="37"/>
      <c r="L248" s="41"/>
      <c r="M248" s="249"/>
      <c r="N248" s="250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221</v>
      </c>
      <c r="AU248" s="14" t="s">
        <v>82</v>
      </c>
    </row>
    <row r="249" spans="1:65" s="2" customFormat="1" ht="21.75" customHeight="1">
      <c r="A249" s="35"/>
      <c r="B249" s="36"/>
      <c r="C249" s="233" t="s">
        <v>791</v>
      </c>
      <c r="D249" s="233" t="s">
        <v>216</v>
      </c>
      <c r="E249" s="234" t="s">
        <v>700</v>
      </c>
      <c r="F249" s="235" t="s">
        <v>701</v>
      </c>
      <c r="G249" s="236" t="s">
        <v>237</v>
      </c>
      <c r="H249" s="237">
        <v>257.4</v>
      </c>
      <c r="I249" s="238"/>
      <c r="J249" s="239">
        <f>ROUND(I249*H249,2)</f>
        <v>0</v>
      </c>
      <c r="K249" s="240"/>
      <c r="L249" s="41"/>
      <c r="M249" s="241" t="s">
        <v>1</v>
      </c>
      <c r="N249" s="242" t="s">
        <v>38</v>
      </c>
      <c r="O249" s="88"/>
      <c r="P249" s="243">
        <f>O249*H249</f>
        <v>0</v>
      </c>
      <c r="Q249" s="243">
        <v>0</v>
      </c>
      <c r="R249" s="243">
        <f>Q249*H249</f>
        <v>0</v>
      </c>
      <c r="S249" s="243">
        <v>0</v>
      </c>
      <c r="T249" s="24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5" t="s">
        <v>245</v>
      </c>
      <c r="AT249" s="245" t="s">
        <v>216</v>
      </c>
      <c r="AU249" s="245" t="s">
        <v>82</v>
      </c>
      <c r="AY249" s="14" t="s">
        <v>213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14" t="s">
        <v>80</v>
      </c>
      <c r="BK249" s="246">
        <f>ROUND(I249*H249,2)</f>
        <v>0</v>
      </c>
      <c r="BL249" s="14" t="s">
        <v>245</v>
      </c>
      <c r="BM249" s="245" t="s">
        <v>794</v>
      </c>
    </row>
    <row r="250" spans="1:47" s="2" customFormat="1" ht="12">
      <c r="A250" s="35"/>
      <c r="B250" s="36"/>
      <c r="C250" s="37"/>
      <c r="D250" s="247" t="s">
        <v>221</v>
      </c>
      <c r="E250" s="37"/>
      <c r="F250" s="248" t="s">
        <v>701</v>
      </c>
      <c r="G250" s="37"/>
      <c r="H250" s="37"/>
      <c r="I250" s="141"/>
      <c r="J250" s="37"/>
      <c r="K250" s="37"/>
      <c r="L250" s="41"/>
      <c r="M250" s="249"/>
      <c r="N250" s="250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221</v>
      </c>
      <c r="AU250" s="14" t="s">
        <v>82</v>
      </c>
    </row>
    <row r="251" spans="1:65" s="2" customFormat="1" ht="33" customHeight="1">
      <c r="A251" s="35"/>
      <c r="B251" s="36"/>
      <c r="C251" s="233" t="s">
        <v>372</v>
      </c>
      <c r="D251" s="233" t="s">
        <v>216</v>
      </c>
      <c r="E251" s="234" t="s">
        <v>887</v>
      </c>
      <c r="F251" s="235" t="s">
        <v>888</v>
      </c>
      <c r="G251" s="236" t="s">
        <v>237</v>
      </c>
      <c r="H251" s="237">
        <v>1076.275</v>
      </c>
      <c r="I251" s="238"/>
      <c r="J251" s="239">
        <f>ROUND(I251*H251,2)</f>
        <v>0</v>
      </c>
      <c r="K251" s="240"/>
      <c r="L251" s="41"/>
      <c r="M251" s="241" t="s">
        <v>1</v>
      </c>
      <c r="N251" s="242" t="s">
        <v>38</v>
      </c>
      <c r="O251" s="88"/>
      <c r="P251" s="243">
        <f>O251*H251</f>
        <v>0</v>
      </c>
      <c r="Q251" s="243">
        <v>0</v>
      </c>
      <c r="R251" s="243">
        <f>Q251*H251</f>
        <v>0</v>
      </c>
      <c r="S251" s="243">
        <v>0</v>
      </c>
      <c r="T251" s="24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5" t="s">
        <v>245</v>
      </c>
      <c r="AT251" s="245" t="s">
        <v>216</v>
      </c>
      <c r="AU251" s="245" t="s">
        <v>82</v>
      </c>
      <c r="AY251" s="14" t="s">
        <v>213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14" t="s">
        <v>80</v>
      </c>
      <c r="BK251" s="246">
        <f>ROUND(I251*H251,2)</f>
        <v>0</v>
      </c>
      <c r="BL251" s="14" t="s">
        <v>245</v>
      </c>
      <c r="BM251" s="245" t="s">
        <v>797</v>
      </c>
    </row>
    <row r="252" spans="1:47" s="2" customFormat="1" ht="12">
      <c r="A252" s="35"/>
      <c r="B252" s="36"/>
      <c r="C252" s="37"/>
      <c r="D252" s="247" t="s">
        <v>221</v>
      </c>
      <c r="E252" s="37"/>
      <c r="F252" s="248" t="s">
        <v>888</v>
      </c>
      <c r="G252" s="37"/>
      <c r="H252" s="37"/>
      <c r="I252" s="141"/>
      <c r="J252" s="37"/>
      <c r="K252" s="37"/>
      <c r="L252" s="41"/>
      <c r="M252" s="251"/>
      <c r="N252" s="252"/>
      <c r="O252" s="253"/>
      <c r="P252" s="253"/>
      <c r="Q252" s="253"/>
      <c r="R252" s="253"/>
      <c r="S252" s="253"/>
      <c r="T252" s="254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221</v>
      </c>
      <c r="AU252" s="14" t="s">
        <v>82</v>
      </c>
    </row>
    <row r="253" spans="1:31" s="2" customFormat="1" ht="6.95" customHeight="1">
      <c r="A253" s="35"/>
      <c r="B253" s="63"/>
      <c r="C253" s="64"/>
      <c r="D253" s="64"/>
      <c r="E253" s="64"/>
      <c r="F253" s="64"/>
      <c r="G253" s="64"/>
      <c r="H253" s="64"/>
      <c r="I253" s="180"/>
      <c r="J253" s="64"/>
      <c r="K253" s="64"/>
      <c r="L253" s="41"/>
      <c r="M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</row>
  </sheetData>
  <sheetProtection password="CC35" sheet="1" objects="1" scenarios="1" formatColumns="0" formatRows="0" autoFilter="0"/>
  <autoFilter ref="C127:K25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984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ROUND((SUM(BE122:BE190)),2)</f>
        <v>0</v>
      </c>
      <c r="G33" s="35"/>
      <c r="H33" s="35"/>
      <c r="I33" s="159">
        <v>0.21</v>
      </c>
      <c r="J33" s="158">
        <f>ROUND(((SUM(BE122:BE190))*I33),2)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ROUND((SUM(BF122:BF190)),2)</f>
        <v>0</v>
      </c>
      <c r="G34" s="35"/>
      <c r="H34" s="35"/>
      <c r="I34" s="159">
        <v>0.15</v>
      </c>
      <c r="J34" s="158">
        <f>ROUND(((SUM(BF122:BF190))*I34),2)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ROUND((SUM(BG122:BG190)),2)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ROUND((SUM(BH122:BH190)),2)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ROUND((SUM(BI122:BI190)),2)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2019-138-19 - Nové kce- 3...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985</v>
      </c>
      <c r="E97" s="193"/>
      <c r="F97" s="193"/>
      <c r="G97" s="193"/>
      <c r="H97" s="193"/>
      <c r="I97" s="194"/>
      <c r="J97" s="195">
        <f>J123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625</v>
      </c>
      <c r="E98" s="200"/>
      <c r="F98" s="200"/>
      <c r="G98" s="200"/>
      <c r="H98" s="200"/>
      <c r="I98" s="201"/>
      <c r="J98" s="202">
        <f>J124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714</v>
      </c>
      <c r="E99" s="200"/>
      <c r="F99" s="200"/>
      <c r="G99" s="200"/>
      <c r="H99" s="200"/>
      <c r="I99" s="201"/>
      <c r="J99" s="202">
        <f>J131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494</v>
      </c>
      <c r="E100" s="200"/>
      <c r="F100" s="200"/>
      <c r="G100" s="200"/>
      <c r="H100" s="200"/>
      <c r="I100" s="201"/>
      <c r="J100" s="202">
        <f>J150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715</v>
      </c>
      <c r="E101" s="200"/>
      <c r="F101" s="200"/>
      <c r="G101" s="200"/>
      <c r="H101" s="200"/>
      <c r="I101" s="201"/>
      <c r="J101" s="202">
        <f>J161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431</v>
      </c>
      <c r="E102" s="200"/>
      <c r="F102" s="200"/>
      <c r="G102" s="200"/>
      <c r="H102" s="200"/>
      <c r="I102" s="201"/>
      <c r="J102" s="202">
        <f>J168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141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180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183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198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84" t="str">
        <f>E7</f>
        <v xml:space="preserve">OTEVŘENÝ  pavilon D (zadání) - DO KROSU</v>
      </c>
      <c r="F112" s="29"/>
      <c r="G112" s="29"/>
      <c r="H112" s="29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183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2019-138-19 - Nové kce- 3...</v>
      </c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144" t="s">
        <v>22</v>
      </c>
      <c r="J116" s="76" t="str">
        <f>IF(J12="","",J12)</f>
        <v>20. 12. 2019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144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144" t="s">
        <v>30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204"/>
      <c r="B121" s="205"/>
      <c r="C121" s="206" t="s">
        <v>199</v>
      </c>
      <c r="D121" s="207" t="s">
        <v>58</v>
      </c>
      <c r="E121" s="207" t="s">
        <v>54</v>
      </c>
      <c r="F121" s="207" t="s">
        <v>55</v>
      </c>
      <c r="G121" s="207" t="s">
        <v>200</v>
      </c>
      <c r="H121" s="207" t="s">
        <v>201</v>
      </c>
      <c r="I121" s="208" t="s">
        <v>202</v>
      </c>
      <c r="J121" s="209" t="s">
        <v>187</v>
      </c>
      <c r="K121" s="210" t="s">
        <v>203</v>
      </c>
      <c r="L121" s="211"/>
      <c r="M121" s="97" t="s">
        <v>1</v>
      </c>
      <c r="N121" s="98" t="s">
        <v>37</v>
      </c>
      <c r="O121" s="98" t="s">
        <v>204</v>
      </c>
      <c r="P121" s="98" t="s">
        <v>205</v>
      </c>
      <c r="Q121" s="98" t="s">
        <v>206</v>
      </c>
      <c r="R121" s="98" t="s">
        <v>207</v>
      </c>
      <c r="S121" s="98" t="s">
        <v>208</v>
      </c>
      <c r="T121" s="99" t="s">
        <v>209</v>
      </c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</row>
    <row r="122" spans="1:63" s="2" customFormat="1" ht="22.8" customHeight="1">
      <c r="A122" s="35"/>
      <c r="B122" s="36"/>
      <c r="C122" s="104" t="s">
        <v>210</v>
      </c>
      <c r="D122" s="37"/>
      <c r="E122" s="37"/>
      <c r="F122" s="37"/>
      <c r="G122" s="37"/>
      <c r="H122" s="37"/>
      <c r="I122" s="141"/>
      <c r="J122" s="212">
        <f>BK122</f>
        <v>0</v>
      </c>
      <c r="K122" s="37"/>
      <c r="L122" s="41"/>
      <c r="M122" s="100"/>
      <c r="N122" s="213"/>
      <c r="O122" s="101"/>
      <c r="P122" s="214">
        <f>P123</f>
        <v>0</v>
      </c>
      <c r="Q122" s="101"/>
      <c r="R122" s="214">
        <f>R123</f>
        <v>0</v>
      </c>
      <c r="S122" s="101"/>
      <c r="T122" s="215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189</v>
      </c>
      <c r="BK122" s="216">
        <f>BK123</f>
        <v>0</v>
      </c>
    </row>
    <row r="123" spans="1:63" s="12" customFormat="1" ht="25.9" customHeight="1">
      <c r="A123" s="12"/>
      <c r="B123" s="217"/>
      <c r="C123" s="218"/>
      <c r="D123" s="219" t="s">
        <v>72</v>
      </c>
      <c r="E123" s="220" t="s">
        <v>276</v>
      </c>
      <c r="F123" s="220" t="s">
        <v>986</v>
      </c>
      <c r="G123" s="218"/>
      <c r="H123" s="218"/>
      <c r="I123" s="221"/>
      <c r="J123" s="222">
        <f>BK123</f>
        <v>0</v>
      </c>
      <c r="K123" s="218"/>
      <c r="L123" s="223"/>
      <c r="M123" s="224"/>
      <c r="N123" s="225"/>
      <c r="O123" s="225"/>
      <c r="P123" s="226">
        <f>P124+P131+P150+P161+P168</f>
        <v>0</v>
      </c>
      <c r="Q123" s="225"/>
      <c r="R123" s="226">
        <f>R124+R131+R150+R161+R168</f>
        <v>0</v>
      </c>
      <c r="S123" s="225"/>
      <c r="T123" s="227">
        <f>T124+T131+T150+T161+T168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8" t="s">
        <v>82</v>
      </c>
      <c r="AT123" s="229" t="s">
        <v>72</v>
      </c>
      <c r="AU123" s="229" t="s">
        <v>73</v>
      </c>
      <c r="AY123" s="228" t="s">
        <v>213</v>
      </c>
      <c r="BK123" s="230">
        <f>BK124+BK131+BK150+BK161+BK168</f>
        <v>0</v>
      </c>
    </row>
    <row r="124" spans="1:63" s="12" customFormat="1" ht="22.8" customHeight="1">
      <c r="A124" s="12"/>
      <c r="B124" s="217"/>
      <c r="C124" s="218"/>
      <c r="D124" s="219" t="s">
        <v>72</v>
      </c>
      <c r="E124" s="231" t="s">
        <v>662</v>
      </c>
      <c r="F124" s="231" t="s">
        <v>663</v>
      </c>
      <c r="G124" s="218"/>
      <c r="H124" s="218"/>
      <c r="I124" s="221"/>
      <c r="J124" s="232">
        <f>BK124</f>
        <v>0</v>
      </c>
      <c r="K124" s="218"/>
      <c r="L124" s="223"/>
      <c r="M124" s="224"/>
      <c r="N124" s="225"/>
      <c r="O124" s="225"/>
      <c r="P124" s="226">
        <f>SUM(P125:P130)</f>
        <v>0</v>
      </c>
      <c r="Q124" s="225"/>
      <c r="R124" s="226">
        <f>SUM(R125:R130)</f>
        <v>0</v>
      </c>
      <c r="S124" s="225"/>
      <c r="T124" s="227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82</v>
      </c>
      <c r="AT124" s="229" t="s">
        <v>72</v>
      </c>
      <c r="AU124" s="229" t="s">
        <v>80</v>
      </c>
      <c r="AY124" s="228" t="s">
        <v>213</v>
      </c>
      <c r="BK124" s="230">
        <f>SUM(BK125:BK130)</f>
        <v>0</v>
      </c>
    </row>
    <row r="125" spans="1:65" s="2" customFormat="1" ht="33" customHeight="1">
      <c r="A125" s="35"/>
      <c r="B125" s="36"/>
      <c r="C125" s="233" t="s">
        <v>80</v>
      </c>
      <c r="D125" s="233" t="s">
        <v>216</v>
      </c>
      <c r="E125" s="234" t="s">
        <v>987</v>
      </c>
      <c r="F125" s="235" t="s">
        <v>988</v>
      </c>
      <c r="G125" s="236" t="s">
        <v>237</v>
      </c>
      <c r="H125" s="237">
        <v>21.8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245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245</v>
      </c>
      <c r="BM125" s="245" t="s">
        <v>82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988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44.25" customHeight="1">
      <c r="A127" s="35"/>
      <c r="B127" s="36"/>
      <c r="C127" s="233" t="s">
        <v>82</v>
      </c>
      <c r="D127" s="233" t="s">
        <v>216</v>
      </c>
      <c r="E127" s="234" t="s">
        <v>972</v>
      </c>
      <c r="F127" s="235" t="s">
        <v>973</v>
      </c>
      <c r="G127" s="236" t="s">
        <v>254</v>
      </c>
      <c r="H127" s="237">
        <v>0.022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245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245</v>
      </c>
      <c r="BM127" s="245" t="s">
        <v>220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973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44.25" customHeight="1">
      <c r="A129" s="35"/>
      <c r="B129" s="36"/>
      <c r="C129" s="233" t="s">
        <v>224</v>
      </c>
      <c r="D129" s="233" t="s">
        <v>216</v>
      </c>
      <c r="E129" s="234" t="s">
        <v>670</v>
      </c>
      <c r="F129" s="235" t="s">
        <v>671</v>
      </c>
      <c r="G129" s="236" t="s">
        <v>254</v>
      </c>
      <c r="H129" s="237">
        <v>0.022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245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245</v>
      </c>
      <c r="BM129" s="245" t="s">
        <v>227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671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3" s="12" customFormat="1" ht="22.8" customHeight="1">
      <c r="A131" s="12"/>
      <c r="B131" s="217"/>
      <c r="C131" s="218"/>
      <c r="D131" s="219" t="s">
        <v>72</v>
      </c>
      <c r="E131" s="231" t="s">
        <v>761</v>
      </c>
      <c r="F131" s="231" t="s">
        <v>762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SUM(P132:P149)</f>
        <v>0</v>
      </c>
      <c r="Q131" s="225"/>
      <c r="R131" s="226">
        <f>SUM(R132:R149)</f>
        <v>0</v>
      </c>
      <c r="S131" s="225"/>
      <c r="T131" s="227">
        <f>SUM(T132:T149)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82</v>
      </c>
      <c r="AT131" s="229" t="s">
        <v>72</v>
      </c>
      <c r="AU131" s="229" t="s">
        <v>80</v>
      </c>
      <c r="AY131" s="228" t="s">
        <v>213</v>
      </c>
      <c r="BK131" s="230">
        <f>SUM(BK132:BK149)</f>
        <v>0</v>
      </c>
    </row>
    <row r="132" spans="1:65" s="2" customFormat="1" ht="21.75" customHeight="1">
      <c r="A132" s="35"/>
      <c r="B132" s="36"/>
      <c r="C132" s="233" t="s">
        <v>220</v>
      </c>
      <c r="D132" s="233" t="s">
        <v>216</v>
      </c>
      <c r="E132" s="234" t="s">
        <v>989</v>
      </c>
      <c r="F132" s="235" t="s">
        <v>990</v>
      </c>
      <c r="G132" s="236" t="s">
        <v>237</v>
      </c>
      <c r="H132" s="237">
        <v>206.9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245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245</v>
      </c>
      <c r="BM132" s="245" t="s">
        <v>230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990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21.75" customHeight="1">
      <c r="A134" s="35"/>
      <c r="B134" s="36"/>
      <c r="C134" s="233" t="s">
        <v>231</v>
      </c>
      <c r="D134" s="233" t="s">
        <v>216</v>
      </c>
      <c r="E134" s="234" t="s">
        <v>991</v>
      </c>
      <c r="F134" s="235" t="s">
        <v>992</v>
      </c>
      <c r="G134" s="236" t="s">
        <v>237</v>
      </c>
      <c r="H134" s="237">
        <v>206.9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245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245</v>
      </c>
      <c r="BM134" s="245" t="s">
        <v>234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992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21.75" customHeight="1">
      <c r="A136" s="35"/>
      <c r="B136" s="36"/>
      <c r="C136" s="233" t="s">
        <v>227</v>
      </c>
      <c r="D136" s="233" t="s">
        <v>216</v>
      </c>
      <c r="E136" s="234" t="s">
        <v>993</v>
      </c>
      <c r="F136" s="235" t="s">
        <v>994</v>
      </c>
      <c r="G136" s="236" t="s">
        <v>237</v>
      </c>
      <c r="H136" s="237">
        <v>206.9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245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245</v>
      </c>
      <c r="BM136" s="245" t="s">
        <v>238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994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33" customHeight="1">
      <c r="A138" s="35"/>
      <c r="B138" s="36"/>
      <c r="C138" s="233" t="s">
        <v>239</v>
      </c>
      <c r="D138" s="233" t="s">
        <v>216</v>
      </c>
      <c r="E138" s="234" t="s">
        <v>764</v>
      </c>
      <c r="F138" s="235" t="s">
        <v>765</v>
      </c>
      <c r="G138" s="236" t="s">
        <v>237</v>
      </c>
      <c r="H138" s="237">
        <v>206.9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245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245</v>
      </c>
      <c r="BM138" s="245" t="s">
        <v>242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765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21.75" customHeight="1">
      <c r="A140" s="35"/>
      <c r="B140" s="36"/>
      <c r="C140" s="255" t="s">
        <v>230</v>
      </c>
      <c r="D140" s="255" t="s">
        <v>571</v>
      </c>
      <c r="E140" s="256" t="s">
        <v>918</v>
      </c>
      <c r="F140" s="257" t="s">
        <v>995</v>
      </c>
      <c r="G140" s="258" t="s">
        <v>237</v>
      </c>
      <c r="H140" s="259">
        <v>211.038</v>
      </c>
      <c r="I140" s="260"/>
      <c r="J140" s="261">
        <f>ROUND(I140*H140,2)</f>
        <v>0</v>
      </c>
      <c r="K140" s="262"/>
      <c r="L140" s="263"/>
      <c r="M140" s="264" t="s">
        <v>1</v>
      </c>
      <c r="N140" s="265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275</v>
      </c>
      <c r="AT140" s="245" t="s">
        <v>571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245</v>
      </c>
      <c r="BM140" s="245" t="s">
        <v>245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996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33" customHeight="1">
      <c r="A142" s="35"/>
      <c r="B142" s="36"/>
      <c r="C142" s="233" t="s">
        <v>246</v>
      </c>
      <c r="D142" s="233" t="s">
        <v>216</v>
      </c>
      <c r="E142" s="234" t="s">
        <v>764</v>
      </c>
      <c r="F142" s="235" t="s">
        <v>765</v>
      </c>
      <c r="G142" s="236" t="s">
        <v>237</v>
      </c>
      <c r="H142" s="237">
        <v>206.9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245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245</v>
      </c>
      <c r="BM142" s="245" t="s">
        <v>249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765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21.75" customHeight="1">
      <c r="A144" s="35"/>
      <c r="B144" s="36"/>
      <c r="C144" s="255" t="s">
        <v>234</v>
      </c>
      <c r="D144" s="255" t="s">
        <v>571</v>
      </c>
      <c r="E144" s="256" t="s">
        <v>997</v>
      </c>
      <c r="F144" s="257" t="s">
        <v>998</v>
      </c>
      <c r="G144" s="258" t="s">
        <v>237</v>
      </c>
      <c r="H144" s="259">
        <v>211.038</v>
      </c>
      <c r="I144" s="260"/>
      <c r="J144" s="261">
        <f>ROUND(I144*H144,2)</f>
        <v>0</v>
      </c>
      <c r="K144" s="262"/>
      <c r="L144" s="263"/>
      <c r="M144" s="264" t="s">
        <v>1</v>
      </c>
      <c r="N144" s="265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275</v>
      </c>
      <c r="AT144" s="245" t="s">
        <v>571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245</v>
      </c>
      <c r="BM144" s="245" t="s">
        <v>255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999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33" customHeight="1">
      <c r="A146" s="35"/>
      <c r="B146" s="36"/>
      <c r="C146" s="233" t="s">
        <v>256</v>
      </c>
      <c r="D146" s="233" t="s">
        <v>216</v>
      </c>
      <c r="E146" s="234" t="s">
        <v>1000</v>
      </c>
      <c r="F146" s="235" t="s">
        <v>1001</v>
      </c>
      <c r="G146" s="236" t="s">
        <v>254</v>
      </c>
      <c r="H146" s="237">
        <v>3.761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245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245</v>
      </c>
      <c r="BM146" s="245" t="s">
        <v>259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1001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44.25" customHeight="1">
      <c r="A148" s="35"/>
      <c r="B148" s="36"/>
      <c r="C148" s="233" t="s">
        <v>238</v>
      </c>
      <c r="D148" s="233" t="s">
        <v>216</v>
      </c>
      <c r="E148" s="234" t="s">
        <v>772</v>
      </c>
      <c r="F148" s="235" t="s">
        <v>773</v>
      </c>
      <c r="G148" s="236" t="s">
        <v>254</v>
      </c>
      <c r="H148" s="237">
        <v>3.761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245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245</v>
      </c>
      <c r="BM148" s="245" t="s">
        <v>262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773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3" s="12" customFormat="1" ht="22.8" customHeight="1">
      <c r="A150" s="12"/>
      <c r="B150" s="217"/>
      <c r="C150" s="218"/>
      <c r="D150" s="219" t="s">
        <v>72</v>
      </c>
      <c r="E150" s="231" t="s">
        <v>502</v>
      </c>
      <c r="F150" s="231" t="s">
        <v>503</v>
      </c>
      <c r="G150" s="218"/>
      <c r="H150" s="218"/>
      <c r="I150" s="221"/>
      <c r="J150" s="232">
        <f>BK150</f>
        <v>0</v>
      </c>
      <c r="K150" s="218"/>
      <c r="L150" s="223"/>
      <c r="M150" s="224"/>
      <c r="N150" s="225"/>
      <c r="O150" s="225"/>
      <c r="P150" s="226">
        <f>SUM(P151:P160)</f>
        <v>0</v>
      </c>
      <c r="Q150" s="225"/>
      <c r="R150" s="226">
        <f>SUM(R151:R160)</f>
        <v>0</v>
      </c>
      <c r="S150" s="225"/>
      <c r="T150" s="227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8" t="s">
        <v>82</v>
      </c>
      <c r="AT150" s="229" t="s">
        <v>72</v>
      </c>
      <c r="AU150" s="229" t="s">
        <v>80</v>
      </c>
      <c r="AY150" s="228" t="s">
        <v>213</v>
      </c>
      <c r="BK150" s="230">
        <f>SUM(BK151:BK160)</f>
        <v>0</v>
      </c>
    </row>
    <row r="151" spans="1:65" s="2" customFormat="1" ht="33" customHeight="1">
      <c r="A151" s="35"/>
      <c r="B151" s="36"/>
      <c r="C151" s="233" t="s">
        <v>263</v>
      </c>
      <c r="D151" s="233" t="s">
        <v>216</v>
      </c>
      <c r="E151" s="234" t="s">
        <v>1002</v>
      </c>
      <c r="F151" s="235" t="s">
        <v>1003</v>
      </c>
      <c r="G151" s="236" t="s">
        <v>237</v>
      </c>
      <c r="H151" s="237">
        <v>206.9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245</v>
      </c>
      <c r="AT151" s="245" t="s">
        <v>216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245</v>
      </c>
      <c r="BM151" s="245" t="s">
        <v>266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1003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5" s="2" customFormat="1" ht="33" customHeight="1">
      <c r="A153" s="35"/>
      <c r="B153" s="36"/>
      <c r="C153" s="233" t="s">
        <v>242</v>
      </c>
      <c r="D153" s="233" t="s">
        <v>216</v>
      </c>
      <c r="E153" s="234" t="s">
        <v>1004</v>
      </c>
      <c r="F153" s="235" t="s">
        <v>1005</v>
      </c>
      <c r="G153" s="236" t="s">
        <v>237</v>
      </c>
      <c r="H153" s="237">
        <v>206.9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245</v>
      </c>
      <c r="AT153" s="245" t="s">
        <v>216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245</v>
      </c>
      <c r="BM153" s="245" t="s">
        <v>269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1005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21.75" customHeight="1">
      <c r="A155" s="35"/>
      <c r="B155" s="36"/>
      <c r="C155" s="233" t="s">
        <v>8</v>
      </c>
      <c r="D155" s="233" t="s">
        <v>216</v>
      </c>
      <c r="E155" s="234" t="s">
        <v>1006</v>
      </c>
      <c r="F155" s="235" t="s">
        <v>1007</v>
      </c>
      <c r="G155" s="236" t="s">
        <v>237</v>
      </c>
      <c r="H155" s="237">
        <v>413.8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245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245</v>
      </c>
      <c r="BM155" s="245" t="s">
        <v>272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1007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44.25" customHeight="1">
      <c r="A157" s="35"/>
      <c r="B157" s="36"/>
      <c r="C157" s="233" t="s">
        <v>245</v>
      </c>
      <c r="D157" s="233" t="s">
        <v>216</v>
      </c>
      <c r="E157" s="234" t="s">
        <v>1008</v>
      </c>
      <c r="F157" s="235" t="s">
        <v>1009</v>
      </c>
      <c r="G157" s="236" t="s">
        <v>254</v>
      </c>
      <c r="H157" s="237">
        <v>0.023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245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245</v>
      </c>
      <c r="BM157" s="245" t="s">
        <v>275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1009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44.25" customHeight="1">
      <c r="A159" s="35"/>
      <c r="B159" s="36"/>
      <c r="C159" s="233" t="s">
        <v>280</v>
      </c>
      <c r="D159" s="233" t="s">
        <v>216</v>
      </c>
      <c r="E159" s="234" t="s">
        <v>1010</v>
      </c>
      <c r="F159" s="235" t="s">
        <v>1011</v>
      </c>
      <c r="G159" s="236" t="s">
        <v>254</v>
      </c>
      <c r="H159" s="237">
        <v>0.023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245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245</v>
      </c>
      <c r="BM159" s="245" t="s">
        <v>284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1011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3" s="12" customFormat="1" ht="22.8" customHeight="1">
      <c r="A161" s="12"/>
      <c r="B161" s="217"/>
      <c r="C161" s="218"/>
      <c r="D161" s="219" t="s">
        <v>72</v>
      </c>
      <c r="E161" s="231" t="s">
        <v>775</v>
      </c>
      <c r="F161" s="231" t="s">
        <v>776</v>
      </c>
      <c r="G161" s="218"/>
      <c r="H161" s="218"/>
      <c r="I161" s="221"/>
      <c r="J161" s="232">
        <f>BK161</f>
        <v>0</v>
      </c>
      <c r="K161" s="218"/>
      <c r="L161" s="223"/>
      <c r="M161" s="224"/>
      <c r="N161" s="225"/>
      <c r="O161" s="225"/>
      <c r="P161" s="226">
        <f>SUM(P162:P167)</f>
        <v>0</v>
      </c>
      <c r="Q161" s="225"/>
      <c r="R161" s="226">
        <f>SUM(R162:R167)</f>
        <v>0</v>
      </c>
      <c r="S161" s="225"/>
      <c r="T161" s="227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8" t="s">
        <v>82</v>
      </c>
      <c r="AT161" s="229" t="s">
        <v>72</v>
      </c>
      <c r="AU161" s="229" t="s">
        <v>80</v>
      </c>
      <c r="AY161" s="228" t="s">
        <v>213</v>
      </c>
      <c r="BK161" s="230">
        <f>SUM(BK162:BK167)</f>
        <v>0</v>
      </c>
    </row>
    <row r="162" spans="1:65" s="2" customFormat="1" ht="33" customHeight="1">
      <c r="A162" s="35"/>
      <c r="B162" s="36"/>
      <c r="C162" s="233" t="s">
        <v>249</v>
      </c>
      <c r="D162" s="233" t="s">
        <v>216</v>
      </c>
      <c r="E162" s="234" t="s">
        <v>1012</v>
      </c>
      <c r="F162" s="235" t="s">
        <v>1013</v>
      </c>
      <c r="G162" s="236" t="s">
        <v>237</v>
      </c>
      <c r="H162" s="237">
        <v>206.9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245</v>
      </c>
      <c r="AT162" s="245" t="s">
        <v>216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245</v>
      </c>
      <c r="BM162" s="245" t="s">
        <v>290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1013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5" s="2" customFormat="1" ht="55.5" customHeight="1">
      <c r="A164" s="35"/>
      <c r="B164" s="36"/>
      <c r="C164" s="233" t="s">
        <v>293</v>
      </c>
      <c r="D164" s="233" t="s">
        <v>216</v>
      </c>
      <c r="E164" s="234" t="s">
        <v>974</v>
      </c>
      <c r="F164" s="235" t="s">
        <v>975</v>
      </c>
      <c r="G164" s="236" t="s">
        <v>254</v>
      </c>
      <c r="H164" s="237">
        <v>6.42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245</v>
      </c>
      <c r="AT164" s="245" t="s">
        <v>216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245</v>
      </c>
      <c r="BM164" s="245" t="s">
        <v>296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975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55.5" customHeight="1">
      <c r="A166" s="35"/>
      <c r="B166" s="36"/>
      <c r="C166" s="233" t="s">
        <v>255</v>
      </c>
      <c r="D166" s="233" t="s">
        <v>216</v>
      </c>
      <c r="E166" s="234" t="s">
        <v>810</v>
      </c>
      <c r="F166" s="235" t="s">
        <v>811</v>
      </c>
      <c r="G166" s="236" t="s">
        <v>254</v>
      </c>
      <c r="H166" s="237">
        <v>6.42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245</v>
      </c>
      <c r="AT166" s="245" t="s">
        <v>216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245</v>
      </c>
      <c r="BM166" s="245" t="s">
        <v>303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811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3" s="12" customFormat="1" ht="22.8" customHeight="1">
      <c r="A168" s="12"/>
      <c r="B168" s="217"/>
      <c r="C168" s="218"/>
      <c r="D168" s="219" t="s">
        <v>72</v>
      </c>
      <c r="E168" s="231" t="s">
        <v>449</v>
      </c>
      <c r="F168" s="231" t="s">
        <v>450</v>
      </c>
      <c r="G168" s="218"/>
      <c r="H168" s="218"/>
      <c r="I168" s="221"/>
      <c r="J168" s="232">
        <f>BK168</f>
        <v>0</v>
      </c>
      <c r="K168" s="218"/>
      <c r="L168" s="223"/>
      <c r="M168" s="224"/>
      <c r="N168" s="225"/>
      <c r="O168" s="225"/>
      <c r="P168" s="226">
        <f>SUM(P169:P190)</f>
        <v>0</v>
      </c>
      <c r="Q168" s="225"/>
      <c r="R168" s="226">
        <f>SUM(R169:R190)</f>
        <v>0</v>
      </c>
      <c r="S168" s="225"/>
      <c r="T168" s="227">
        <f>SUM(T169:T190)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8" t="s">
        <v>82</v>
      </c>
      <c r="AT168" s="229" t="s">
        <v>72</v>
      </c>
      <c r="AU168" s="229" t="s">
        <v>80</v>
      </c>
      <c r="AY168" s="228" t="s">
        <v>213</v>
      </c>
      <c r="BK168" s="230">
        <f>SUM(BK169:BK190)</f>
        <v>0</v>
      </c>
    </row>
    <row r="169" spans="1:65" s="2" customFormat="1" ht="16.5" customHeight="1">
      <c r="A169" s="35"/>
      <c r="B169" s="36"/>
      <c r="C169" s="233" t="s">
        <v>7</v>
      </c>
      <c r="D169" s="233" t="s">
        <v>216</v>
      </c>
      <c r="E169" s="234" t="s">
        <v>931</v>
      </c>
      <c r="F169" s="235" t="s">
        <v>932</v>
      </c>
      <c r="G169" s="236" t="s">
        <v>237</v>
      </c>
      <c r="H169" s="237">
        <v>206.9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245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245</v>
      </c>
      <c r="BM169" s="245" t="s">
        <v>306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932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5" s="2" customFormat="1" ht="21.75" customHeight="1">
      <c r="A171" s="35"/>
      <c r="B171" s="36"/>
      <c r="C171" s="233" t="s">
        <v>259</v>
      </c>
      <c r="D171" s="233" t="s">
        <v>216</v>
      </c>
      <c r="E171" s="234" t="s">
        <v>933</v>
      </c>
      <c r="F171" s="235" t="s">
        <v>934</v>
      </c>
      <c r="G171" s="236" t="s">
        <v>237</v>
      </c>
      <c r="H171" s="237">
        <v>206.9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245</v>
      </c>
      <c r="AT171" s="245" t="s">
        <v>216</v>
      </c>
      <c r="AU171" s="245" t="s">
        <v>82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245</v>
      </c>
      <c r="BM171" s="245" t="s">
        <v>355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934</v>
      </c>
      <c r="G172" s="37"/>
      <c r="H172" s="37"/>
      <c r="I172" s="141"/>
      <c r="J172" s="37"/>
      <c r="K172" s="37"/>
      <c r="L172" s="41"/>
      <c r="M172" s="249"/>
      <c r="N172" s="25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82</v>
      </c>
    </row>
    <row r="173" spans="1:65" s="2" customFormat="1" ht="21.75" customHeight="1">
      <c r="A173" s="35"/>
      <c r="B173" s="36"/>
      <c r="C173" s="233" t="s">
        <v>356</v>
      </c>
      <c r="D173" s="233" t="s">
        <v>216</v>
      </c>
      <c r="E173" s="234" t="s">
        <v>1014</v>
      </c>
      <c r="F173" s="235" t="s">
        <v>1015</v>
      </c>
      <c r="G173" s="236" t="s">
        <v>237</v>
      </c>
      <c r="H173" s="237">
        <v>185.1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245</v>
      </c>
      <c r="AT173" s="245" t="s">
        <v>216</v>
      </c>
      <c r="AU173" s="245" t="s">
        <v>82</v>
      </c>
      <c r="AY173" s="14" t="s">
        <v>213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80</v>
      </c>
      <c r="BK173" s="246">
        <f>ROUND(I173*H173,2)</f>
        <v>0</v>
      </c>
      <c r="BL173" s="14" t="s">
        <v>245</v>
      </c>
      <c r="BM173" s="245" t="s">
        <v>359</v>
      </c>
    </row>
    <row r="174" spans="1:47" s="2" customFormat="1" ht="12">
      <c r="A174" s="35"/>
      <c r="B174" s="36"/>
      <c r="C174" s="37"/>
      <c r="D174" s="247" t="s">
        <v>221</v>
      </c>
      <c r="E174" s="37"/>
      <c r="F174" s="248" t="s">
        <v>1015</v>
      </c>
      <c r="G174" s="37"/>
      <c r="H174" s="37"/>
      <c r="I174" s="141"/>
      <c r="J174" s="37"/>
      <c r="K174" s="37"/>
      <c r="L174" s="41"/>
      <c r="M174" s="249"/>
      <c r="N174" s="250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221</v>
      </c>
      <c r="AU174" s="14" t="s">
        <v>82</v>
      </c>
    </row>
    <row r="175" spans="1:65" s="2" customFormat="1" ht="33" customHeight="1">
      <c r="A175" s="35"/>
      <c r="B175" s="36"/>
      <c r="C175" s="255" t="s">
        <v>262</v>
      </c>
      <c r="D175" s="255" t="s">
        <v>571</v>
      </c>
      <c r="E175" s="256" t="s">
        <v>1016</v>
      </c>
      <c r="F175" s="257" t="s">
        <v>1017</v>
      </c>
      <c r="G175" s="258" t="s">
        <v>237</v>
      </c>
      <c r="H175" s="259">
        <v>203.61</v>
      </c>
      <c r="I175" s="260"/>
      <c r="J175" s="261">
        <f>ROUND(I175*H175,2)</f>
        <v>0</v>
      </c>
      <c r="K175" s="262"/>
      <c r="L175" s="263"/>
      <c r="M175" s="264" t="s">
        <v>1</v>
      </c>
      <c r="N175" s="265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275</v>
      </c>
      <c r="AT175" s="245" t="s">
        <v>571</v>
      </c>
      <c r="AU175" s="245" t="s">
        <v>82</v>
      </c>
      <c r="AY175" s="14" t="s">
        <v>213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80</v>
      </c>
      <c r="BK175" s="246">
        <f>ROUND(I175*H175,2)</f>
        <v>0</v>
      </c>
      <c r="BL175" s="14" t="s">
        <v>245</v>
      </c>
      <c r="BM175" s="245" t="s">
        <v>362</v>
      </c>
    </row>
    <row r="176" spans="1:47" s="2" customFormat="1" ht="12">
      <c r="A176" s="35"/>
      <c r="B176" s="36"/>
      <c r="C176" s="37"/>
      <c r="D176" s="247" t="s">
        <v>221</v>
      </c>
      <c r="E176" s="37"/>
      <c r="F176" s="248" t="s">
        <v>1017</v>
      </c>
      <c r="G176" s="37"/>
      <c r="H176" s="37"/>
      <c r="I176" s="141"/>
      <c r="J176" s="37"/>
      <c r="K176" s="37"/>
      <c r="L176" s="41"/>
      <c r="M176" s="249"/>
      <c r="N176" s="25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221</v>
      </c>
      <c r="AU176" s="14" t="s">
        <v>82</v>
      </c>
    </row>
    <row r="177" spans="1:65" s="2" customFormat="1" ht="21.75" customHeight="1">
      <c r="A177" s="35"/>
      <c r="B177" s="36"/>
      <c r="C177" s="233" t="s">
        <v>363</v>
      </c>
      <c r="D177" s="233" t="s">
        <v>216</v>
      </c>
      <c r="E177" s="234" t="s">
        <v>1018</v>
      </c>
      <c r="F177" s="235" t="s">
        <v>1019</v>
      </c>
      <c r="G177" s="236" t="s">
        <v>237</v>
      </c>
      <c r="H177" s="237">
        <v>21.8</v>
      </c>
      <c r="I177" s="238"/>
      <c r="J177" s="239">
        <f>ROUND(I177*H177,2)</f>
        <v>0</v>
      </c>
      <c r="K177" s="240"/>
      <c r="L177" s="41"/>
      <c r="M177" s="241" t="s">
        <v>1</v>
      </c>
      <c r="N177" s="242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245</v>
      </c>
      <c r="AT177" s="245" t="s">
        <v>216</v>
      </c>
      <c r="AU177" s="245" t="s">
        <v>82</v>
      </c>
      <c r="AY177" s="14" t="s">
        <v>213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80</v>
      </c>
      <c r="BK177" s="246">
        <f>ROUND(I177*H177,2)</f>
        <v>0</v>
      </c>
      <c r="BL177" s="14" t="s">
        <v>245</v>
      </c>
      <c r="BM177" s="245" t="s">
        <v>364</v>
      </c>
    </row>
    <row r="178" spans="1:47" s="2" customFormat="1" ht="12">
      <c r="A178" s="35"/>
      <c r="B178" s="36"/>
      <c r="C178" s="37"/>
      <c r="D178" s="247" t="s">
        <v>221</v>
      </c>
      <c r="E178" s="37"/>
      <c r="F178" s="248" t="s">
        <v>1019</v>
      </c>
      <c r="G178" s="37"/>
      <c r="H178" s="37"/>
      <c r="I178" s="141"/>
      <c r="J178" s="37"/>
      <c r="K178" s="37"/>
      <c r="L178" s="41"/>
      <c r="M178" s="249"/>
      <c r="N178" s="25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221</v>
      </c>
      <c r="AU178" s="14" t="s">
        <v>82</v>
      </c>
    </row>
    <row r="179" spans="1:65" s="2" customFormat="1" ht="33" customHeight="1">
      <c r="A179" s="35"/>
      <c r="B179" s="36"/>
      <c r="C179" s="255" t="s">
        <v>266</v>
      </c>
      <c r="D179" s="255" t="s">
        <v>571</v>
      </c>
      <c r="E179" s="256" t="s">
        <v>1016</v>
      </c>
      <c r="F179" s="257" t="s">
        <v>1017</v>
      </c>
      <c r="G179" s="258" t="s">
        <v>237</v>
      </c>
      <c r="H179" s="259">
        <v>23.98</v>
      </c>
      <c r="I179" s="260"/>
      <c r="J179" s="261">
        <f>ROUND(I179*H179,2)</f>
        <v>0</v>
      </c>
      <c r="K179" s="262"/>
      <c r="L179" s="263"/>
      <c r="M179" s="264" t="s">
        <v>1</v>
      </c>
      <c r="N179" s="265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275</v>
      </c>
      <c r="AT179" s="245" t="s">
        <v>571</v>
      </c>
      <c r="AU179" s="245" t="s">
        <v>82</v>
      </c>
      <c r="AY179" s="14" t="s">
        <v>213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80</v>
      </c>
      <c r="BK179" s="246">
        <f>ROUND(I179*H179,2)</f>
        <v>0</v>
      </c>
      <c r="BL179" s="14" t="s">
        <v>245</v>
      </c>
      <c r="BM179" s="245" t="s">
        <v>367</v>
      </c>
    </row>
    <row r="180" spans="1:47" s="2" customFormat="1" ht="12">
      <c r="A180" s="35"/>
      <c r="B180" s="36"/>
      <c r="C180" s="37"/>
      <c r="D180" s="247" t="s">
        <v>221</v>
      </c>
      <c r="E180" s="37"/>
      <c r="F180" s="248" t="s">
        <v>1017</v>
      </c>
      <c r="G180" s="37"/>
      <c r="H180" s="37"/>
      <c r="I180" s="141"/>
      <c r="J180" s="37"/>
      <c r="K180" s="37"/>
      <c r="L180" s="41"/>
      <c r="M180" s="249"/>
      <c r="N180" s="250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221</v>
      </c>
      <c r="AU180" s="14" t="s">
        <v>82</v>
      </c>
    </row>
    <row r="181" spans="1:65" s="2" customFormat="1" ht="16.5" customHeight="1">
      <c r="A181" s="35"/>
      <c r="B181" s="36"/>
      <c r="C181" s="233" t="s">
        <v>368</v>
      </c>
      <c r="D181" s="233" t="s">
        <v>216</v>
      </c>
      <c r="E181" s="234" t="s">
        <v>1020</v>
      </c>
      <c r="F181" s="235" t="s">
        <v>1021</v>
      </c>
      <c r="G181" s="236" t="s">
        <v>283</v>
      </c>
      <c r="H181" s="237">
        <v>74.16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245</v>
      </c>
      <c r="AT181" s="245" t="s">
        <v>216</v>
      </c>
      <c r="AU181" s="245" t="s">
        <v>82</v>
      </c>
      <c r="AY181" s="14" t="s">
        <v>213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80</v>
      </c>
      <c r="BK181" s="246">
        <f>ROUND(I181*H181,2)</f>
        <v>0</v>
      </c>
      <c r="BL181" s="14" t="s">
        <v>245</v>
      </c>
      <c r="BM181" s="245" t="s">
        <v>371</v>
      </c>
    </row>
    <row r="182" spans="1:47" s="2" customFormat="1" ht="12">
      <c r="A182" s="35"/>
      <c r="B182" s="36"/>
      <c r="C182" s="37"/>
      <c r="D182" s="247" t="s">
        <v>221</v>
      </c>
      <c r="E182" s="37"/>
      <c r="F182" s="248" t="s">
        <v>1021</v>
      </c>
      <c r="G182" s="37"/>
      <c r="H182" s="37"/>
      <c r="I182" s="141"/>
      <c r="J182" s="37"/>
      <c r="K182" s="37"/>
      <c r="L182" s="41"/>
      <c r="M182" s="249"/>
      <c r="N182" s="25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221</v>
      </c>
      <c r="AU182" s="14" t="s">
        <v>82</v>
      </c>
    </row>
    <row r="183" spans="1:65" s="2" customFormat="1" ht="16.5" customHeight="1">
      <c r="A183" s="35"/>
      <c r="B183" s="36"/>
      <c r="C183" s="255" t="s">
        <v>269</v>
      </c>
      <c r="D183" s="255" t="s">
        <v>571</v>
      </c>
      <c r="E183" s="256" t="s">
        <v>1022</v>
      </c>
      <c r="F183" s="257" t="s">
        <v>1023</v>
      </c>
      <c r="G183" s="258" t="s">
        <v>283</v>
      </c>
      <c r="H183" s="259">
        <v>75.643</v>
      </c>
      <c r="I183" s="260"/>
      <c r="J183" s="261">
        <f>ROUND(I183*H183,2)</f>
        <v>0</v>
      </c>
      <c r="K183" s="262"/>
      <c r="L183" s="263"/>
      <c r="M183" s="264" t="s">
        <v>1</v>
      </c>
      <c r="N183" s="265" t="s">
        <v>38</v>
      </c>
      <c r="O183" s="88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275</v>
      </c>
      <c r="AT183" s="245" t="s">
        <v>571</v>
      </c>
      <c r="AU183" s="245" t="s">
        <v>82</v>
      </c>
      <c r="AY183" s="14" t="s">
        <v>213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4" t="s">
        <v>80</v>
      </c>
      <c r="BK183" s="246">
        <f>ROUND(I183*H183,2)</f>
        <v>0</v>
      </c>
      <c r="BL183" s="14" t="s">
        <v>245</v>
      </c>
      <c r="BM183" s="245" t="s">
        <v>372</v>
      </c>
    </row>
    <row r="184" spans="1:47" s="2" customFormat="1" ht="12">
      <c r="A184" s="35"/>
      <c r="B184" s="36"/>
      <c r="C184" s="37"/>
      <c r="D184" s="247" t="s">
        <v>221</v>
      </c>
      <c r="E184" s="37"/>
      <c r="F184" s="248" t="s">
        <v>1023</v>
      </c>
      <c r="G184" s="37"/>
      <c r="H184" s="37"/>
      <c r="I184" s="141"/>
      <c r="J184" s="37"/>
      <c r="K184" s="37"/>
      <c r="L184" s="41"/>
      <c r="M184" s="249"/>
      <c r="N184" s="250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221</v>
      </c>
      <c r="AU184" s="14" t="s">
        <v>82</v>
      </c>
    </row>
    <row r="185" spans="1:65" s="2" customFormat="1" ht="21.75" customHeight="1">
      <c r="A185" s="35"/>
      <c r="B185" s="36"/>
      <c r="C185" s="233" t="s">
        <v>373</v>
      </c>
      <c r="D185" s="233" t="s">
        <v>216</v>
      </c>
      <c r="E185" s="234" t="s">
        <v>939</v>
      </c>
      <c r="F185" s="235" t="s">
        <v>940</v>
      </c>
      <c r="G185" s="236" t="s">
        <v>237</v>
      </c>
      <c r="H185" s="237">
        <v>206.9</v>
      </c>
      <c r="I185" s="238"/>
      <c r="J185" s="239">
        <f>ROUND(I185*H185,2)</f>
        <v>0</v>
      </c>
      <c r="K185" s="240"/>
      <c r="L185" s="41"/>
      <c r="M185" s="241" t="s">
        <v>1</v>
      </c>
      <c r="N185" s="242" t="s">
        <v>38</v>
      </c>
      <c r="O185" s="88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245</v>
      </c>
      <c r="AT185" s="245" t="s">
        <v>216</v>
      </c>
      <c r="AU185" s="245" t="s">
        <v>82</v>
      </c>
      <c r="AY185" s="14" t="s">
        <v>213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4" t="s">
        <v>80</v>
      </c>
      <c r="BK185" s="246">
        <f>ROUND(I185*H185,2)</f>
        <v>0</v>
      </c>
      <c r="BL185" s="14" t="s">
        <v>245</v>
      </c>
      <c r="BM185" s="245" t="s">
        <v>374</v>
      </c>
    </row>
    <row r="186" spans="1:47" s="2" customFormat="1" ht="12">
      <c r="A186" s="35"/>
      <c r="B186" s="36"/>
      <c r="C186" s="37"/>
      <c r="D186" s="247" t="s">
        <v>221</v>
      </c>
      <c r="E186" s="37"/>
      <c r="F186" s="248" t="s">
        <v>940</v>
      </c>
      <c r="G186" s="37"/>
      <c r="H186" s="37"/>
      <c r="I186" s="141"/>
      <c r="J186" s="37"/>
      <c r="K186" s="37"/>
      <c r="L186" s="41"/>
      <c r="M186" s="249"/>
      <c r="N186" s="25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221</v>
      </c>
      <c r="AU186" s="14" t="s">
        <v>82</v>
      </c>
    </row>
    <row r="187" spans="1:65" s="2" customFormat="1" ht="44.25" customHeight="1">
      <c r="A187" s="35"/>
      <c r="B187" s="36"/>
      <c r="C187" s="233" t="s">
        <v>272</v>
      </c>
      <c r="D187" s="233" t="s">
        <v>216</v>
      </c>
      <c r="E187" s="234" t="s">
        <v>980</v>
      </c>
      <c r="F187" s="235" t="s">
        <v>981</v>
      </c>
      <c r="G187" s="236" t="s">
        <v>254</v>
      </c>
      <c r="H187" s="237">
        <v>1.687</v>
      </c>
      <c r="I187" s="238"/>
      <c r="J187" s="239">
        <f>ROUND(I187*H187,2)</f>
        <v>0</v>
      </c>
      <c r="K187" s="240"/>
      <c r="L187" s="41"/>
      <c r="M187" s="241" t="s">
        <v>1</v>
      </c>
      <c r="N187" s="242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245</v>
      </c>
      <c r="AT187" s="245" t="s">
        <v>216</v>
      </c>
      <c r="AU187" s="245" t="s">
        <v>82</v>
      </c>
      <c r="AY187" s="14" t="s">
        <v>213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80</v>
      </c>
      <c r="BK187" s="246">
        <f>ROUND(I187*H187,2)</f>
        <v>0</v>
      </c>
      <c r="BL187" s="14" t="s">
        <v>245</v>
      </c>
      <c r="BM187" s="245" t="s">
        <v>375</v>
      </c>
    </row>
    <row r="188" spans="1:47" s="2" customFormat="1" ht="12">
      <c r="A188" s="35"/>
      <c r="B188" s="36"/>
      <c r="C188" s="37"/>
      <c r="D188" s="247" t="s">
        <v>221</v>
      </c>
      <c r="E188" s="37"/>
      <c r="F188" s="248" t="s">
        <v>981</v>
      </c>
      <c r="G188" s="37"/>
      <c r="H188" s="37"/>
      <c r="I188" s="141"/>
      <c r="J188" s="37"/>
      <c r="K188" s="37"/>
      <c r="L188" s="41"/>
      <c r="M188" s="249"/>
      <c r="N188" s="25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221</v>
      </c>
      <c r="AU188" s="14" t="s">
        <v>82</v>
      </c>
    </row>
    <row r="189" spans="1:65" s="2" customFormat="1" ht="44.25" customHeight="1">
      <c r="A189" s="35"/>
      <c r="B189" s="36"/>
      <c r="C189" s="233" t="s">
        <v>376</v>
      </c>
      <c r="D189" s="233" t="s">
        <v>216</v>
      </c>
      <c r="E189" s="234" t="s">
        <v>943</v>
      </c>
      <c r="F189" s="235" t="s">
        <v>944</v>
      </c>
      <c r="G189" s="236" t="s">
        <v>254</v>
      </c>
      <c r="H189" s="237">
        <v>1.687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245</v>
      </c>
      <c r="AT189" s="245" t="s">
        <v>216</v>
      </c>
      <c r="AU189" s="245" t="s">
        <v>82</v>
      </c>
      <c r="AY189" s="14" t="s">
        <v>213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80</v>
      </c>
      <c r="BK189" s="246">
        <f>ROUND(I189*H189,2)</f>
        <v>0</v>
      </c>
      <c r="BL189" s="14" t="s">
        <v>245</v>
      </c>
      <c r="BM189" s="245" t="s">
        <v>377</v>
      </c>
    </row>
    <row r="190" spans="1:47" s="2" customFormat="1" ht="12">
      <c r="A190" s="35"/>
      <c r="B190" s="36"/>
      <c r="C190" s="37"/>
      <c r="D190" s="247" t="s">
        <v>221</v>
      </c>
      <c r="E190" s="37"/>
      <c r="F190" s="248" t="s">
        <v>944</v>
      </c>
      <c r="G190" s="37"/>
      <c r="H190" s="37"/>
      <c r="I190" s="141"/>
      <c r="J190" s="37"/>
      <c r="K190" s="37"/>
      <c r="L190" s="41"/>
      <c r="M190" s="251"/>
      <c r="N190" s="252"/>
      <c r="O190" s="253"/>
      <c r="P190" s="253"/>
      <c r="Q190" s="253"/>
      <c r="R190" s="253"/>
      <c r="S190" s="253"/>
      <c r="T190" s="254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221</v>
      </c>
      <c r="AU190" s="14" t="s">
        <v>82</v>
      </c>
    </row>
    <row r="191" spans="1:31" s="2" customFormat="1" ht="6.95" customHeight="1">
      <c r="A191" s="35"/>
      <c r="B191" s="63"/>
      <c r="C191" s="64"/>
      <c r="D191" s="64"/>
      <c r="E191" s="64"/>
      <c r="F191" s="64"/>
      <c r="G191" s="64"/>
      <c r="H191" s="64"/>
      <c r="I191" s="180"/>
      <c r="J191" s="64"/>
      <c r="K191" s="64"/>
      <c r="L191" s="41"/>
      <c r="M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</sheetData>
  <sheetProtection password="CC35" sheet="1" objects="1" scenarios="1" formatColumns="0" formatRows="0" autoFilter="0"/>
  <autoFilter ref="C121:K19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184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ROUND((SUM(BE124:BE174)),2)</f>
        <v>0</v>
      </c>
      <c r="G33" s="35"/>
      <c r="H33" s="35"/>
      <c r="I33" s="159">
        <v>0.21</v>
      </c>
      <c r="J33" s="158">
        <f>ROUND(((SUM(BE124:BE174))*I33),2)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ROUND((SUM(BF124:BF174)),2)</f>
        <v>0</v>
      </c>
      <c r="G34" s="35"/>
      <c r="H34" s="35"/>
      <c r="I34" s="159">
        <v>0.15</v>
      </c>
      <c r="J34" s="158">
        <f>ROUND(((SUM(BF124:BF174))*I34),2)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ROUND((SUM(BG124:BG174)),2)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ROUND((SUM(BH124:BH174)),2)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ROUND((SUM(BI124:BI174)),2)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2019-138-02 -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191</v>
      </c>
      <c r="E98" s="200"/>
      <c r="F98" s="200"/>
      <c r="G98" s="200"/>
      <c r="H98" s="200"/>
      <c r="I98" s="201"/>
      <c r="J98" s="202">
        <f>J126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192</v>
      </c>
      <c r="E99" s="200"/>
      <c r="F99" s="200"/>
      <c r="G99" s="200"/>
      <c r="H99" s="200"/>
      <c r="I99" s="201"/>
      <c r="J99" s="202">
        <f>J145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0"/>
      <c r="C100" s="191"/>
      <c r="D100" s="192" t="s">
        <v>193</v>
      </c>
      <c r="E100" s="193"/>
      <c r="F100" s="193"/>
      <c r="G100" s="193"/>
      <c r="H100" s="193"/>
      <c r="I100" s="194"/>
      <c r="J100" s="195">
        <f>J160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97"/>
      <c r="C101" s="198"/>
      <c r="D101" s="199" t="s">
        <v>194</v>
      </c>
      <c r="E101" s="200"/>
      <c r="F101" s="200"/>
      <c r="G101" s="200"/>
      <c r="H101" s="200"/>
      <c r="I101" s="201"/>
      <c r="J101" s="202">
        <f>J161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195</v>
      </c>
      <c r="E102" s="200"/>
      <c r="F102" s="200"/>
      <c r="G102" s="200"/>
      <c r="H102" s="200"/>
      <c r="I102" s="201"/>
      <c r="J102" s="202">
        <f>J164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196</v>
      </c>
      <c r="E103" s="200"/>
      <c r="F103" s="200"/>
      <c r="G103" s="200"/>
      <c r="H103" s="200"/>
      <c r="I103" s="201"/>
      <c r="J103" s="202">
        <f>J167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197</v>
      </c>
      <c r="E104" s="193"/>
      <c r="F104" s="193"/>
      <c r="G104" s="193"/>
      <c r="H104" s="193"/>
      <c r="I104" s="194"/>
      <c r="J104" s="195">
        <f>J170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198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4" t="str">
        <f>E7</f>
        <v xml:space="preserve">OTEVŘENÝ  pavilon D (zadání) - DO KROSU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183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2019-138-02 - Bourací prá...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20. 12. 2019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144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144" t="s">
        <v>30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204"/>
      <c r="B123" s="205"/>
      <c r="C123" s="206" t="s">
        <v>199</v>
      </c>
      <c r="D123" s="207" t="s">
        <v>58</v>
      </c>
      <c r="E123" s="207" t="s">
        <v>54</v>
      </c>
      <c r="F123" s="207" t="s">
        <v>55</v>
      </c>
      <c r="G123" s="207" t="s">
        <v>200</v>
      </c>
      <c r="H123" s="207" t="s">
        <v>201</v>
      </c>
      <c r="I123" s="208" t="s">
        <v>202</v>
      </c>
      <c r="J123" s="209" t="s">
        <v>187</v>
      </c>
      <c r="K123" s="210" t="s">
        <v>203</v>
      </c>
      <c r="L123" s="211"/>
      <c r="M123" s="97" t="s">
        <v>1</v>
      </c>
      <c r="N123" s="98" t="s">
        <v>37</v>
      </c>
      <c r="O123" s="98" t="s">
        <v>204</v>
      </c>
      <c r="P123" s="98" t="s">
        <v>205</v>
      </c>
      <c r="Q123" s="98" t="s">
        <v>206</v>
      </c>
      <c r="R123" s="98" t="s">
        <v>207</v>
      </c>
      <c r="S123" s="98" t="s">
        <v>208</v>
      </c>
      <c r="T123" s="99" t="s">
        <v>209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63" s="2" customFormat="1" ht="22.8" customHeight="1">
      <c r="A124" s="35"/>
      <c r="B124" s="36"/>
      <c r="C124" s="104" t="s">
        <v>210</v>
      </c>
      <c r="D124" s="37"/>
      <c r="E124" s="37"/>
      <c r="F124" s="37"/>
      <c r="G124" s="37"/>
      <c r="H124" s="37"/>
      <c r="I124" s="141"/>
      <c r="J124" s="212">
        <f>BK124</f>
        <v>0</v>
      </c>
      <c r="K124" s="37"/>
      <c r="L124" s="41"/>
      <c r="M124" s="100"/>
      <c r="N124" s="213"/>
      <c r="O124" s="101"/>
      <c r="P124" s="214">
        <f>P125+P160+P170</f>
        <v>0</v>
      </c>
      <c r="Q124" s="101"/>
      <c r="R124" s="214">
        <f>R125+R160+R170</f>
        <v>0</v>
      </c>
      <c r="S124" s="101"/>
      <c r="T124" s="215">
        <f>T125+T160+T170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189</v>
      </c>
      <c r="BK124" s="216">
        <f>BK125+BK160+BK170</f>
        <v>0</v>
      </c>
    </row>
    <row r="125" spans="1:63" s="12" customFormat="1" ht="25.9" customHeight="1">
      <c r="A125" s="12"/>
      <c r="B125" s="217"/>
      <c r="C125" s="218"/>
      <c r="D125" s="219" t="s">
        <v>72</v>
      </c>
      <c r="E125" s="220" t="s">
        <v>211</v>
      </c>
      <c r="F125" s="220" t="s">
        <v>212</v>
      </c>
      <c r="G125" s="218"/>
      <c r="H125" s="218"/>
      <c r="I125" s="221"/>
      <c r="J125" s="222">
        <f>BK125</f>
        <v>0</v>
      </c>
      <c r="K125" s="218"/>
      <c r="L125" s="223"/>
      <c r="M125" s="224"/>
      <c r="N125" s="225"/>
      <c r="O125" s="225"/>
      <c r="P125" s="226">
        <f>P126+P145</f>
        <v>0</v>
      </c>
      <c r="Q125" s="225"/>
      <c r="R125" s="226">
        <f>R126+R145</f>
        <v>0</v>
      </c>
      <c r="S125" s="225"/>
      <c r="T125" s="227">
        <f>T126+T145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73</v>
      </c>
      <c r="AY125" s="228" t="s">
        <v>213</v>
      </c>
      <c r="BK125" s="230">
        <f>BK126+BK145</f>
        <v>0</v>
      </c>
    </row>
    <row r="126" spans="1:63" s="12" customFormat="1" ht="22.8" customHeight="1">
      <c r="A126" s="12"/>
      <c r="B126" s="217"/>
      <c r="C126" s="218"/>
      <c r="D126" s="219" t="s">
        <v>72</v>
      </c>
      <c r="E126" s="231" t="s">
        <v>214</v>
      </c>
      <c r="F126" s="231" t="s">
        <v>215</v>
      </c>
      <c r="G126" s="218"/>
      <c r="H126" s="218"/>
      <c r="I126" s="221"/>
      <c r="J126" s="232">
        <f>BK126</f>
        <v>0</v>
      </c>
      <c r="K126" s="218"/>
      <c r="L126" s="223"/>
      <c r="M126" s="224"/>
      <c r="N126" s="225"/>
      <c r="O126" s="225"/>
      <c r="P126" s="226">
        <f>SUM(P127:P144)</f>
        <v>0</v>
      </c>
      <c r="Q126" s="225"/>
      <c r="R126" s="226">
        <f>SUM(R127:R144)</f>
        <v>0</v>
      </c>
      <c r="S126" s="225"/>
      <c r="T126" s="227">
        <f>SUM(T127:T144)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80</v>
      </c>
      <c r="AT126" s="229" t="s">
        <v>72</v>
      </c>
      <c r="AU126" s="229" t="s">
        <v>80</v>
      </c>
      <c r="AY126" s="228" t="s">
        <v>213</v>
      </c>
      <c r="BK126" s="230">
        <f>SUM(BK127:BK144)</f>
        <v>0</v>
      </c>
    </row>
    <row r="127" spans="1:65" s="2" customFormat="1" ht="16.5" customHeight="1">
      <c r="A127" s="35"/>
      <c r="B127" s="36"/>
      <c r="C127" s="233" t="s">
        <v>80</v>
      </c>
      <c r="D127" s="233" t="s">
        <v>216</v>
      </c>
      <c r="E127" s="234" t="s">
        <v>217</v>
      </c>
      <c r="F127" s="235" t="s">
        <v>218</v>
      </c>
      <c r="G127" s="236" t="s">
        <v>219</v>
      </c>
      <c r="H127" s="237">
        <v>6.912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220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220</v>
      </c>
      <c r="BM127" s="245" t="s">
        <v>82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218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33" customHeight="1">
      <c r="A129" s="35"/>
      <c r="B129" s="36"/>
      <c r="C129" s="233" t="s">
        <v>82</v>
      </c>
      <c r="D129" s="233" t="s">
        <v>216</v>
      </c>
      <c r="E129" s="234" t="s">
        <v>222</v>
      </c>
      <c r="F129" s="235" t="s">
        <v>223</v>
      </c>
      <c r="G129" s="236" t="s">
        <v>219</v>
      </c>
      <c r="H129" s="237">
        <v>3.136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220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220</v>
      </c>
      <c r="BM129" s="245" t="s">
        <v>220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223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21.75" customHeight="1">
      <c r="A131" s="35"/>
      <c r="B131" s="36"/>
      <c r="C131" s="233" t="s">
        <v>224</v>
      </c>
      <c r="D131" s="233" t="s">
        <v>216</v>
      </c>
      <c r="E131" s="234" t="s">
        <v>225</v>
      </c>
      <c r="F131" s="235" t="s">
        <v>226</v>
      </c>
      <c r="G131" s="236" t="s">
        <v>219</v>
      </c>
      <c r="H131" s="237">
        <v>6.048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227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226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33" customHeight="1">
      <c r="A133" s="35"/>
      <c r="B133" s="36"/>
      <c r="C133" s="233" t="s">
        <v>220</v>
      </c>
      <c r="D133" s="233" t="s">
        <v>216</v>
      </c>
      <c r="E133" s="234" t="s">
        <v>228</v>
      </c>
      <c r="F133" s="235" t="s">
        <v>229</v>
      </c>
      <c r="G133" s="236" t="s">
        <v>219</v>
      </c>
      <c r="H133" s="237">
        <v>6.048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220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220</v>
      </c>
      <c r="BM133" s="245" t="s">
        <v>230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229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21.75" customHeight="1">
      <c r="A135" s="35"/>
      <c r="B135" s="36"/>
      <c r="C135" s="233" t="s">
        <v>231</v>
      </c>
      <c r="D135" s="233" t="s">
        <v>216</v>
      </c>
      <c r="E135" s="234" t="s">
        <v>232</v>
      </c>
      <c r="F135" s="235" t="s">
        <v>233</v>
      </c>
      <c r="G135" s="236" t="s">
        <v>219</v>
      </c>
      <c r="H135" s="237">
        <v>12.96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220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220</v>
      </c>
      <c r="BM135" s="245" t="s">
        <v>234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233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33" customHeight="1">
      <c r="A137" s="35"/>
      <c r="B137" s="36"/>
      <c r="C137" s="233" t="s">
        <v>227</v>
      </c>
      <c r="D137" s="233" t="s">
        <v>216</v>
      </c>
      <c r="E137" s="234" t="s">
        <v>235</v>
      </c>
      <c r="F137" s="235" t="s">
        <v>236</v>
      </c>
      <c r="G137" s="236" t="s">
        <v>237</v>
      </c>
      <c r="H137" s="237">
        <v>1.47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238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236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33" customHeight="1">
      <c r="A139" s="35"/>
      <c r="B139" s="36"/>
      <c r="C139" s="233" t="s">
        <v>239</v>
      </c>
      <c r="D139" s="233" t="s">
        <v>216</v>
      </c>
      <c r="E139" s="234" t="s">
        <v>240</v>
      </c>
      <c r="F139" s="235" t="s">
        <v>241</v>
      </c>
      <c r="G139" s="236" t="s">
        <v>237</v>
      </c>
      <c r="H139" s="237">
        <v>4.728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242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241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21.75" customHeight="1">
      <c r="A141" s="35"/>
      <c r="B141" s="36"/>
      <c r="C141" s="233" t="s">
        <v>230</v>
      </c>
      <c r="D141" s="233" t="s">
        <v>216</v>
      </c>
      <c r="E141" s="234" t="s">
        <v>243</v>
      </c>
      <c r="F141" s="235" t="s">
        <v>244</v>
      </c>
      <c r="G141" s="236" t="s">
        <v>237</v>
      </c>
      <c r="H141" s="237">
        <v>87.099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245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244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33" customHeight="1">
      <c r="A143" s="35"/>
      <c r="B143" s="36"/>
      <c r="C143" s="233" t="s">
        <v>246</v>
      </c>
      <c r="D143" s="233" t="s">
        <v>216</v>
      </c>
      <c r="E143" s="234" t="s">
        <v>247</v>
      </c>
      <c r="F143" s="235" t="s">
        <v>248</v>
      </c>
      <c r="G143" s="236" t="s">
        <v>237</v>
      </c>
      <c r="H143" s="237">
        <v>279.889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249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248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3" s="12" customFormat="1" ht="22.8" customHeight="1">
      <c r="A145" s="12"/>
      <c r="B145" s="217"/>
      <c r="C145" s="218"/>
      <c r="D145" s="219" t="s">
        <v>72</v>
      </c>
      <c r="E145" s="231" t="s">
        <v>250</v>
      </c>
      <c r="F145" s="231" t="s">
        <v>251</v>
      </c>
      <c r="G145" s="218"/>
      <c r="H145" s="218"/>
      <c r="I145" s="221"/>
      <c r="J145" s="232">
        <f>BK145</f>
        <v>0</v>
      </c>
      <c r="K145" s="218"/>
      <c r="L145" s="223"/>
      <c r="M145" s="224"/>
      <c r="N145" s="225"/>
      <c r="O145" s="225"/>
      <c r="P145" s="226">
        <f>SUM(P146:P159)</f>
        <v>0</v>
      </c>
      <c r="Q145" s="225"/>
      <c r="R145" s="226">
        <f>SUM(R146:R159)</f>
        <v>0</v>
      </c>
      <c r="S145" s="225"/>
      <c r="T145" s="227">
        <f>SUM(T146:T159)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8" t="s">
        <v>80</v>
      </c>
      <c r="AT145" s="229" t="s">
        <v>72</v>
      </c>
      <c r="AU145" s="229" t="s">
        <v>80</v>
      </c>
      <c r="AY145" s="228" t="s">
        <v>213</v>
      </c>
      <c r="BK145" s="230">
        <f>SUM(BK146:BK159)</f>
        <v>0</v>
      </c>
    </row>
    <row r="146" spans="1:65" s="2" customFormat="1" ht="33" customHeight="1">
      <c r="A146" s="35"/>
      <c r="B146" s="36"/>
      <c r="C146" s="233" t="s">
        <v>234</v>
      </c>
      <c r="D146" s="233" t="s">
        <v>216</v>
      </c>
      <c r="E146" s="234" t="s">
        <v>252</v>
      </c>
      <c r="F146" s="235" t="s">
        <v>253</v>
      </c>
      <c r="G146" s="236" t="s">
        <v>254</v>
      </c>
      <c r="H146" s="237">
        <v>74.822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220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220</v>
      </c>
      <c r="BM146" s="245" t="s">
        <v>255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253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21.75" customHeight="1">
      <c r="A148" s="35"/>
      <c r="B148" s="36"/>
      <c r="C148" s="233" t="s">
        <v>256</v>
      </c>
      <c r="D148" s="233" t="s">
        <v>216</v>
      </c>
      <c r="E148" s="234" t="s">
        <v>257</v>
      </c>
      <c r="F148" s="235" t="s">
        <v>258</v>
      </c>
      <c r="G148" s="236" t="s">
        <v>254</v>
      </c>
      <c r="H148" s="237">
        <v>74.822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259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258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33" t="s">
        <v>238</v>
      </c>
      <c r="D150" s="233" t="s">
        <v>216</v>
      </c>
      <c r="E150" s="234" t="s">
        <v>260</v>
      </c>
      <c r="F150" s="235" t="s">
        <v>261</v>
      </c>
      <c r="G150" s="236" t="s">
        <v>254</v>
      </c>
      <c r="H150" s="237">
        <v>748.22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262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261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33" customHeight="1">
      <c r="A152" s="35"/>
      <c r="B152" s="36"/>
      <c r="C152" s="233" t="s">
        <v>263</v>
      </c>
      <c r="D152" s="233" t="s">
        <v>216</v>
      </c>
      <c r="E152" s="234" t="s">
        <v>264</v>
      </c>
      <c r="F152" s="235" t="s">
        <v>265</v>
      </c>
      <c r="G152" s="236" t="s">
        <v>254</v>
      </c>
      <c r="H152" s="237">
        <v>30.07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266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265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33" customHeight="1">
      <c r="A154" s="35"/>
      <c r="B154" s="36"/>
      <c r="C154" s="233" t="s">
        <v>242</v>
      </c>
      <c r="D154" s="233" t="s">
        <v>216</v>
      </c>
      <c r="E154" s="234" t="s">
        <v>267</v>
      </c>
      <c r="F154" s="235" t="s">
        <v>268</v>
      </c>
      <c r="G154" s="236" t="s">
        <v>254</v>
      </c>
      <c r="H154" s="237">
        <v>22.875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269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268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33" customHeight="1">
      <c r="A156" s="35"/>
      <c r="B156" s="36"/>
      <c r="C156" s="233" t="s">
        <v>8</v>
      </c>
      <c r="D156" s="233" t="s">
        <v>216</v>
      </c>
      <c r="E156" s="234" t="s">
        <v>270</v>
      </c>
      <c r="F156" s="235" t="s">
        <v>271</v>
      </c>
      <c r="G156" s="236" t="s">
        <v>254</v>
      </c>
      <c r="H156" s="237">
        <v>0.072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220</v>
      </c>
      <c r="AT156" s="245" t="s">
        <v>216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220</v>
      </c>
      <c r="BM156" s="245" t="s">
        <v>272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271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33" customHeight="1">
      <c r="A158" s="35"/>
      <c r="B158" s="36"/>
      <c r="C158" s="233" t="s">
        <v>245</v>
      </c>
      <c r="D158" s="233" t="s">
        <v>216</v>
      </c>
      <c r="E158" s="234" t="s">
        <v>273</v>
      </c>
      <c r="F158" s="235" t="s">
        <v>274</v>
      </c>
      <c r="G158" s="236" t="s">
        <v>254</v>
      </c>
      <c r="H158" s="237">
        <v>21.806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220</v>
      </c>
      <c r="AT158" s="245" t="s">
        <v>216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220</v>
      </c>
      <c r="BM158" s="245" t="s">
        <v>275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274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3" s="12" customFormat="1" ht="25.9" customHeight="1">
      <c r="A160" s="12"/>
      <c r="B160" s="217"/>
      <c r="C160" s="218"/>
      <c r="D160" s="219" t="s">
        <v>72</v>
      </c>
      <c r="E160" s="220" t="s">
        <v>276</v>
      </c>
      <c r="F160" s="220" t="s">
        <v>277</v>
      </c>
      <c r="G160" s="218"/>
      <c r="H160" s="218"/>
      <c r="I160" s="221"/>
      <c r="J160" s="222">
        <f>BK160</f>
        <v>0</v>
      </c>
      <c r="K160" s="218"/>
      <c r="L160" s="223"/>
      <c r="M160" s="224"/>
      <c r="N160" s="225"/>
      <c r="O160" s="225"/>
      <c r="P160" s="226">
        <f>P161+P164+P167</f>
        <v>0</v>
      </c>
      <c r="Q160" s="225"/>
      <c r="R160" s="226">
        <f>R161+R164+R167</f>
        <v>0</v>
      </c>
      <c r="S160" s="225"/>
      <c r="T160" s="227">
        <f>T161+T164+T167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8" t="s">
        <v>82</v>
      </c>
      <c r="AT160" s="229" t="s">
        <v>72</v>
      </c>
      <c r="AU160" s="229" t="s">
        <v>73</v>
      </c>
      <c r="AY160" s="228" t="s">
        <v>213</v>
      </c>
      <c r="BK160" s="230">
        <f>BK161+BK164+BK167</f>
        <v>0</v>
      </c>
    </row>
    <row r="161" spans="1:63" s="12" customFormat="1" ht="22.8" customHeight="1">
      <c r="A161" s="12"/>
      <c r="B161" s="217"/>
      <c r="C161" s="218"/>
      <c r="D161" s="219" t="s">
        <v>72</v>
      </c>
      <c r="E161" s="231" t="s">
        <v>278</v>
      </c>
      <c r="F161" s="231" t="s">
        <v>279</v>
      </c>
      <c r="G161" s="218"/>
      <c r="H161" s="218"/>
      <c r="I161" s="221"/>
      <c r="J161" s="232">
        <f>BK161</f>
        <v>0</v>
      </c>
      <c r="K161" s="218"/>
      <c r="L161" s="223"/>
      <c r="M161" s="224"/>
      <c r="N161" s="225"/>
      <c r="O161" s="225"/>
      <c r="P161" s="226">
        <f>SUM(P162:P163)</f>
        <v>0</v>
      </c>
      <c r="Q161" s="225"/>
      <c r="R161" s="226">
        <f>SUM(R162:R163)</f>
        <v>0</v>
      </c>
      <c r="S161" s="225"/>
      <c r="T161" s="227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8" t="s">
        <v>82</v>
      </c>
      <c r="AT161" s="229" t="s">
        <v>72</v>
      </c>
      <c r="AU161" s="229" t="s">
        <v>80</v>
      </c>
      <c r="AY161" s="228" t="s">
        <v>213</v>
      </c>
      <c r="BK161" s="230">
        <f>SUM(BK162:BK163)</f>
        <v>0</v>
      </c>
    </row>
    <row r="162" spans="1:65" s="2" customFormat="1" ht="21.75" customHeight="1">
      <c r="A162" s="35"/>
      <c r="B162" s="36"/>
      <c r="C162" s="233" t="s">
        <v>280</v>
      </c>
      <c r="D162" s="233" t="s">
        <v>216</v>
      </c>
      <c r="E162" s="234" t="s">
        <v>281</v>
      </c>
      <c r="F162" s="235" t="s">
        <v>282</v>
      </c>
      <c r="G162" s="236" t="s">
        <v>283</v>
      </c>
      <c r="H162" s="237">
        <v>4.2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245</v>
      </c>
      <c r="AT162" s="245" t="s">
        <v>216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245</v>
      </c>
      <c r="BM162" s="245" t="s">
        <v>284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282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3" s="12" customFormat="1" ht="22.8" customHeight="1">
      <c r="A164" s="12"/>
      <c r="B164" s="217"/>
      <c r="C164" s="218"/>
      <c r="D164" s="219" t="s">
        <v>72</v>
      </c>
      <c r="E164" s="231" t="s">
        <v>285</v>
      </c>
      <c r="F164" s="231" t="s">
        <v>286</v>
      </c>
      <c r="G164" s="218"/>
      <c r="H164" s="218"/>
      <c r="I164" s="221"/>
      <c r="J164" s="232">
        <f>BK164</f>
        <v>0</v>
      </c>
      <c r="K164" s="218"/>
      <c r="L164" s="223"/>
      <c r="M164" s="224"/>
      <c r="N164" s="225"/>
      <c r="O164" s="225"/>
      <c r="P164" s="226">
        <f>SUM(P165:P166)</f>
        <v>0</v>
      </c>
      <c r="Q164" s="225"/>
      <c r="R164" s="226">
        <f>SUM(R165:R166)</f>
        <v>0</v>
      </c>
      <c r="S164" s="225"/>
      <c r="T164" s="227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8" t="s">
        <v>82</v>
      </c>
      <c r="AT164" s="229" t="s">
        <v>72</v>
      </c>
      <c r="AU164" s="229" t="s">
        <v>80</v>
      </c>
      <c r="AY164" s="228" t="s">
        <v>213</v>
      </c>
      <c r="BK164" s="230">
        <f>SUM(BK165:BK166)</f>
        <v>0</v>
      </c>
    </row>
    <row r="165" spans="1:65" s="2" customFormat="1" ht="21.75" customHeight="1">
      <c r="A165" s="35"/>
      <c r="B165" s="36"/>
      <c r="C165" s="233" t="s">
        <v>249</v>
      </c>
      <c r="D165" s="233" t="s">
        <v>216</v>
      </c>
      <c r="E165" s="234" t="s">
        <v>287</v>
      </c>
      <c r="F165" s="235" t="s">
        <v>288</v>
      </c>
      <c r="G165" s="236" t="s">
        <v>289</v>
      </c>
      <c r="H165" s="237">
        <v>3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245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245</v>
      </c>
      <c r="BM165" s="245" t="s">
        <v>290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288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3" s="12" customFormat="1" ht="22.8" customHeight="1">
      <c r="A167" s="12"/>
      <c r="B167" s="217"/>
      <c r="C167" s="218"/>
      <c r="D167" s="219" t="s">
        <v>72</v>
      </c>
      <c r="E167" s="231" t="s">
        <v>291</v>
      </c>
      <c r="F167" s="231" t="s">
        <v>292</v>
      </c>
      <c r="G167" s="218"/>
      <c r="H167" s="218"/>
      <c r="I167" s="221"/>
      <c r="J167" s="232">
        <f>BK167</f>
        <v>0</v>
      </c>
      <c r="K167" s="218"/>
      <c r="L167" s="223"/>
      <c r="M167" s="224"/>
      <c r="N167" s="225"/>
      <c r="O167" s="225"/>
      <c r="P167" s="226">
        <f>SUM(P168:P169)</f>
        <v>0</v>
      </c>
      <c r="Q167" s="225"/>
      <c r="R167" s="226">
        <f>SUM(R168:R169)</f>
        <v>0</v>
      </c>
      <c r="S167" s="225"/>
      <c r="T167" s="227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8" t="s">
        <v>82</v>
      </c>
      <c r="AT167" s="229" t="s">
        <v>72</v>
      </c>
      <c r="AU167" s="229" t="s">
        <v>80</v>
      </c>
      <c r="AY167" s="228" t="s">
        <v>213</v>
      </c>
      <c r="BK167" s="230">
        <f>SUM(BK168:BK169)</f>
        <v>0</v>
      </c>
    </row>
    <row r="168" spans="1:65" s="2" customFormat="1" ht="21.75" customHeight="1">
      <c r="A168" s="35"/>
      <c r="B168" s="36"/>
      <c r="C168" s="233" t="s">
        <v>293</v>
      </c>
      <c r="D168" s="233" t="s">
        <v>216</v>
      </c>
      <c r="E168" s="234" t="s">
        <v>294</v>
      </c>
      <c r="F168" s="235" t="s">
        <v>295</v>
      </c>
      <c r="G168" s="236" t="s">
        <v>289</v>
      </c>
      <c r="H168" s="237">
        <v>6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245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296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295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3" s="12" customFormat="1" ht="25.9" customHeight="1">
      <c r="A170" s="12"/>
      <c r="B170" s="217"/>
      <c r="C170" s="218"/>
      <c r="D170" s="219" t="s">
        <v>72</v>
      </c>
      <c r="E170" s="220" t="s">
        <v>297</v>
      </c>
      <c r="F170" s="220" t="s">
        <v>298</v>
      </c>
      <c r="G170" s="218"/>
      <c r="H170" s="218"/>
      <c r="I170" s="221"/>
      <c r="J170" s="222">
        <f>BK170</f>
        <v>0</v>
      </c>
      <c r="K170" s="218"/>
      <c r="L170" s="223"/>
      <c r="M170" s="224"/>
      <c r="N170" s="225"/>
      <c r="O170" s="225"/>
      <c r="P170" s="226">
        <f>SUM(P171:P174)</f>
        <v>0</v>
      </c>
      <c r="Q170" s="225"/>
      <c r="R170" s="226">
        <f>SUM(R171:R174)</f>
        <v>0</v>
      </c>
      <c r="S170" s="225"/>
      <c r="T170" s="227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8" t="s">
        <v>220</v>
      </c>
      <c r="AT170" s="229" t="s">
        <v>72</v>
      </c>
      <c r="AU170" s="229" t="s">
        <v>73</v>
      </c>
      <c r="AY170" s="228" t="s">
        <v>213</v>
      </c>
      <c r="BK170" s="230">
        <f>SUM(BK171:BK174)</f>
        <v>0</v>
      </c>
    </row>
    <row r="171" spans="1:65" s="2" customFormat="1" ht="33" customHeight="1">
      <c r="A171" s="35"/>
      <c r="B171" s="36"/>
      <c r="C171" s="233" t="s">
        <v>255</v>
      </c>
      <c r="D171" s="233" t="s">
        <v>216</v>
      </c>
      <c r="E171" s="234" t="s">
        <v>299</v>
      </c>
      <c r="F171" s="235" t="s">
        <v>300</v>
      </c>
      <c r="G171" s="236" t="s">
        <v>301</v>
      </c>
      <c r="H171" s="237">
        <v>48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302</v>
      </c>
      <c r="AT171" s="245" t="s">
        <v>216</v>
      </c>
      <c r="AU171" s="245" t="s">
        <v>80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302</v>
      </c>
      <c r="BM171" s="245" t="s">
        <v>303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300</v>
      </c>
      <c r="G172" s="37"/>
      <c r="H172" s="37"/>
      <c r="I172" s="141"/>
      <c r="J172" s="37"/>
      <c r="K172" s="37"/>
      <c r="L172" s="41"/>
      <c r="M172" s="249"/>
      <c r="N172" s="25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80</v>
      </c>
    </row>
    <row r="173" spans="1:65" s="2" customFormat="1" ht="33" customHeight="1">
      <c r="A173" s="35"/>
      <c r="B173" s="36"/>
      <c r="C173" s="233" t="s">
        <v>7</v>
      </c>
      <c r="D173" s="233" t="s">
        <v>216</v>
      </c>
      <c r="E173" s="234" t="s">
        <v>304</v>
      </c>
      <c r="F173" s="235" t="s">
        <v>305</v>
      </c>
      <c r="G173" s="236" t="s">
        <v>301</v>
      </c>
      <c r="H173" s="237">
        <v>32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302</v>
      </c>
      <c r="AT173" s="245" t="s">
        <v>216</v>
      </c>
      <c r="AU173" s="245" t="s">
        <v>80</v>
      </c>
      <c r="AY173" s="14" t="s">
        <v>213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80</v>
      </c>
      <c r="BK173" s="246">
        <f>ROUND(I173*H173,2)</f>
        <v>0</v>
      </c>
      <c r="BL173" s="14" t="s">
        <v>302</v>
      </c>
      <c r="BM173" s="245" t="s">
        <v>306</v>
      </c>
    </row>
    <row r="174" spans="1:47" s="2" customFormat="1" ht="12">
      <c r="A174" s="35"/>
      <c r="B174" s="36"/>
      <c r="C174" s="37"/>
      <c r="D174" s="247" t="s">
        <v>221</v>
      </c>
      <c r="E174" s="37"/>
      <c r="F174" s="248" t="s">
        <v>305</v>
      </c>
      <c r="G174" s="37"/>
      <c r="H174" s="37"/>
      <c r="I174" s="141"/>
      <c r="J174" s="37"/>
      <c r="K174" s="37"/>
      <c r="L174" s="41"/>
      <c r="M174" s="251"/>
      <c r="N174" s="252"/>
      <c r="O174" s="253"/>
      <c r="P174" s="253"/>
      <c r="Q174" s="253"/>
      <c r="R174" s="253"/>
      <c r="S174" s="253"/>
      <c r="T174" s="254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221</v>
      </c>
      <c r="AU174" s="14" t="s">
        <v>80</v>
      </c>
    </row>
    <row r="175" spans="1:31" s="2" customFormat="1" ht="6.95" customHeight="1">
      <c r="A175" s="35"/>
      <c r="B175" s="63"/>
      <c r="C175" s="64"/>
      <c r="D175" s="64"/>
      <c r="E175" s="64"/>
      <c r="F175" s="64"/>
      <c r="G175" s="64"/>
      <c r="H175" s="64"/>
      <c r="I175" s="180"/>
      <c r="J175" s="64"/>
      <c r="K175" s="64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password="CC35" sheet="1" objects="1" scenarios="1" formatColumns="0" formatRows="0" autoFilter="0"/>
  <autoFilter ref="C123:K17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1024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ROUND((SUM(BE127:BE212)),2)</f>
        <v>0</v>
      </c>
      <c r="G33" s="35"/>
      <c r="H33" s="35"/>
      <c r="I33" s="159">
        <v>0.21</v>
      </c>
      <c r="J33" s="158">
        <f>ROUND(((SUM(BE127:BE212))*I33),2)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ROUND((SUM(BF127:BF212)),2)</f>
        <v>0</v>
      </c>
      <c r="G34" s="35"/>
      <c r="H34" s="35"/>
      <c r="I34" s="159">
        <v>0.15</v>
      </c>
      <c r="J34" s="158">
        <f>ROUND(((SUM(BF127:BF212))*I34),2)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ROUND((SUM(BG127:BG212)),2)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ROUND((SUM(BH127:BH212)),2)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ROUND((SUM(BI127:BI212)),2)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2019-138-20 - Nové kce- 3...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705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624</v>
      </c>
      <c r="E99" s="200"/>
      <c r="F99" s="200"/>
      <c r="G99" s="200"/>
      <c r="H99" s="200"/>
      <c r="I99" s="201"/>
      <c r="J99" s="202">
        <f>J144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310</v>
      </c>
      <c r="E100" s="200"/>
      <c r="F100" s="200"/>
      <c r="G100" s="200"/>
      <c r="H100" s="200"/>
      <c r="I100" s="201"/>
      <c r="J100" s="202">
        <f>J153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587</v>
      </c>
      <c r="E101" s="200"/>
      <c r="F101" s="200"/>
      <c r="G101" s="200"/>
      <c r="H101" s="200"/>
      <c r="I101" s="201"/>
      <c r="J101" s="202">
        <f>J156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0"/>
      <c r="C102" s="191"/>
      <c r="D102" s="192" t="s">
        <v>193</v>
      </c>
      <c r="E102" s="193"/>
      <c r="F102" s="193"/>
      <c r="G102" s="193"/>
      <c r="H102" s="193"/>
      <c r="I102" s="194"/>
      <c r="J102" s="195">
        <f>J159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7"/>
      <c r="C103" s="198"/>
      <c r="D103" s="199" t="s">
        <v>625</v>
      </c>
      <c r="E103" s="200"/>
      <c r="F103" s="200"/>
      <c r="G103" s="200"/>
      <c r="H103" s="200"/>
      <c r="I103" s="201"/>
      <c r="J103" s="202">
        <f>J160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714</v>
      </c>
      <c r="E104" s="200"/>
      <c r="F104" s="200"/>
      <c r="G104" s="200"/>
      <c r="H104" s="200"/>
      <c r="I104" s="201"/>
      <c r="J104" s="202">
        <f>J167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892</v>
      </c>
      <c r="E105" s="200"/>
      <c r="F105" s="200"/>
      <c r="G105" s="200"/>
      <c r="H105" s="200"/>
      <c r="I105" s="201"/>
      <c r="J105" s="202">
        <f>J176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627</v>
      </c>
      <c r="E106" s="200"/>
      <c r="F106" s="200"/>
      <c r="G106" s="200"/>
      <c r="H106" s="200"/>
      <c r="I106" s="201"/>
      <c r="J106" s="202">
        <f>J191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0"/>
      <c r="C107" s="191"/>
      <c r="D107" s="192" t="s">
        <v>456</v>
      </c>
      <c r="E107" s="193"/>
      <c r="F107" s="193"/>
      <c r="G107" s="193"/>
      <c r="H107" s="193"/>
      <c r="I107" s="194"/>
      <c r="J107" s="195">
        <f>J210</f>
        <v>0</v>
      </c>
      <c r="K107" s="191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198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184" t="str">
        <f>E7</f>
        <v xml:space="preserve">OTEVŘENÝ  pavilon D (zadání) - DO KROSU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183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2019-138-20 - Nové kce- 3...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20. 12. 2019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 xml:space="preserve"> </v>
      </c>
      <c r="G123" s="37"/>
      <c r="H123" s="37"/>
      <c r="I123" s="144" t="s">
        <v>29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27</v>
      </c>
      <c r="D124" s="37"/>
      <c r="E124" s="37"/>
      <c r="F124" s="24" t="str">
        <f>IF(E18="","",E18)</f>
        <v>Vyplň údaj</v>
      </c>
      <c r="G124" s="37"/>
      <c r="H124" s="37"/>
      <c r="I124" s="144" t="s">
        <v>30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204"/>
      <c r="B126" s="205"/>
      <c r="C126" s="206" t="s">
        <v>199</v>
      </c>
      <c r="D126" s="207" t="s">
        <v>58</v>
      </c>
      <c r="E126" s="207" t="s">
        <v>54</v>
      </c>
      <c r="F126" s="207" t="s">
        <v>55</v>
      </c>
      <c r="G126" s="207" t="s">
        <v>200</v>
      </c>
      <c r="H126" s="207" t="s">
        <v>201</v>
      </c>
      <c r="I126" s="208" t="s">
        <v>202</v>
      </c>
      <c r="J126" s="209" t="s">
        <v>187</v>
      </c>
      <c r="K126" s="210" t="s">
        <v>203</v>
      </c>
      <c r="L126" s="211"/>
      <c r="M126" s="97" t="s">
        <v>1</v>
      </c>
      <c r="N126" s="98" t="s">
        <v>37</v>
      </c>
      <c r="O126" s="98" t="s">
        <v>204</v>
      </c>
      <c r="P126" s="98" t="s">
        <v>205</v>
      </c>
      <c r="Q126" s="98" t="s">
        <v>206</v>
      </c>
      <c r="R126" s="98" t="s">
        <v>207</v>
      </c>
      <c r="S126" s="98" t="s">
        <v>208</v>
      </c>
      <c r="T126" s="99" t="s">
        <v>209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pans="1:63" s="2" customFormat="1" ht="22.8" customHeight="1">
      <c r="A127" s="35"/>
      <c r="B127" s="36"/>
      <c r="C127" s="104" t="s">
        <v>210</v>
      </c>
      <c r="D127" s="37"/>
      <c r="E127" s="37"/>
      <c r="F127" s="37"/>
      <c r="G127" s="37"/>
      <c r="H127" s="37"/>
      <c r="I127" s="141"/>
      <c r="J127" s="212">
        <f>BK127</f>
        <v>0</v>
      </c>
      <c r="K127" s="37"/>
      <c r="L127" s="41"/>
      <c r="M127" s="100"/>
      <c r="N127" s="213"/>
      <c r="O127" s="101"/>
      <c r="P127" s="214">
        <f>P128+P159+P210</f>
        <v>0</v>
      </c>
      <c r="Q127" s="101"/>
      <c r="R127" s="214">
        <f>R128+R159+R210</f>
        <v>0</v>
      </c>
      <c r="S127" s="101"/>
      <c r="T127" s="215">
        <f>T128+T159+T210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189</v>
      </c>
      <c r="BK127" s="216">
        <f>BK128+BK159+BK210</f>
        <v>0</v>
      </c>
    </row>
    <row r="128" spans="1:63" s="12" customFormat="1" ht="25.9" customHeight="1">
      <c r="A128" s="12"/>
      <c r="B128" s="217"/>
      <c r="C128" s="218"/>
      <c r="D128" s="219" t="s">
        <v>72</v>
      </c>
      <c r="E128" s="220" t="s">
        <v>211</v>
      </c>
      <c r="F128" s="220" t="s">
        <v>212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P129+P144+P153+P156</f>
        <v>0</v>
      </c>
      <c r="Q128" s="225"/>
      <c r="R128" s="226">
        <f>R129+R144+R153+R156</f>
        <v>0</v>
      </c>
      <c r="S128" s="225"/>
      <c r="T128" s="227">
        <f>T129+T144+T153+T156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80</v>
      </c>
      <c r="AT128" s="229" t="s">
        <v>72</v>
      </c>
      <c r="AU128" s="229" t="s">
        <v>73</v>
      </c>
      <c r="AY128" s="228" t="s">
        <v>213</v>
      </c>
      <c r="BK128" s="230">
        <f>BK129+BK144+BK153+BK156</f>
        <v>0</v>
      </c>
    </row>
    <row r="129" spans="1:63" s="12" customFormat="1" ht="22.8" customHeight="1">
      <c r="A129" s="12"/>
      <c r="B129" s="217"/>
      <c r="C129" s="218"/>
      <c r="D129" s="219" t="s">
        <v>72</v>
      </c>
      <c r="E129" s="231" t="s">
        <v>224</v>
      </c>
      <c r="F129" s="231" t="s">
        <v>706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SUM(P130:P143)</f>
        <v>0</v>
      </c>
      <c r="Q129" s="225"/>
      <c r="R129" s="226">
        <f>SUM(R130:R143)</f>
        <v>0</v>
      </c>
      <c r="S129" s="225"/>
      <c r="T129" s="227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80</v>
      </c>
      <c r="AY129" s="228" t="s">
        <v>213</v>
      </c>
      <c r="BK129" s="230">
        <f>SUM(BK130:BK143)</f>
        <v>0</v>
      </c>
    </row>
    <row r="130" spans="1:65" s="2" customFormat="1" ht="33" customHeight="1">
      <c r="A130" s="35"/>
      <c r="B130" s="36"/>
      <c r="C130" s="233" t="s">
        <v>80</v>
      </c>
      <c r="D130" s="233" t="s">
        <v>216</v>
      </c>
      <c r="E130" s="234" t="s">
        <v>1025</v>
      </c>
      <c r="F130" s="235" t="s">
        <v>1026</v>
      </c>
      <c r="G130" s="236" t="s">
        <v>237</v>
      </c>
      <c r="H130" s="237">
        <v>22.2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82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1026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33" customHeight="1">
      <c r="A132" s="35"/>
      <c r="B132" s="36"/>
      <c r="C132" s="233" t="s">
        <v>82</v>
      </c>
      <c r="D132" s="233" t="s">
        <v>216</v>
      </c>
      <c r="E132" s="234" t="s">
        <v>964</v>
      </c>
      <c r="F132" s="235" t="s">
        <v>965</v>
      </c>
      <c r="G132" s="236" t="s">
        <v>289</v>
      </c>
      <c r="H132" s="237">
        <v>3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220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965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33" customHeight="1">
      <c r="A134" s="35"/>
      <c r="B134" s="36"/>
      <c r="C134" s="233" t="s">
        <v>224</v>
      </c>
      <c r="D134" s="233" t="s">
        <v>216</v>
      </c>
      <c r="E134" s="234" t="s">
        <v>966</v>
      </c>
      <c r="F134" s="235" t="s">
        <v>967</v>
      </c>
      <c r="G134" s="236" t="s">
        <v>289</v>
      </c>
      <c r="H134" s="237">
        <v>4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227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967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33" customHeight="1">
      <c r="A136" s="35"/>
      <c r="B136" s="36"/>
      <c r="C136" s="233" t="s">
        <v>220</v>
      </c>
      <c r="D136" s="233" t="s">
        <v>216</v>
      </c>
      <c r="E136" s="234" t="s">
        <v>1027</v>
      </c>
      <c r="F136" s="235" t="s">
        <v>1028</v>
      </c>
      <c r="G136" s="236" t="s">
        <v>289</v>
      </c>
      <c r="H136" s="237">
        <v>3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230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1028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21.75" customHeight="1">
      <c r="A138" s="35"/>
      <c r="B138" s="36"/>
      <c r="C138" s="233" t="s">
        <v>231</v>
      </c>
      <c r="D138" s="233" t="s">
        <v>216</v>
      </c>
      <c r="E138" s="234" t="s">
        <v>739</v>
      </c>
      <c r="F138" s="235" t="s">
        <v>740</v>
      </c>
      <c r="G138" s="236" t="s">
        <v>283</v>
      </c>
      <c r="H138" s="237">
        <v>1.5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234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740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33" customHeight="1">
      <c r="A140" s="35"/>
      <c r="B140" s="36"/>
      <c r="C140" s="233" t="s">
        <v>227</v>
      </c>
      <c r="D140" s="233" t="s">
        <v>216</v>
      </c>
      <c r="E140" s="234" t="s">
        <v>901</v>
      </c>
      <c r="F140" s="235" t="s">
        <v>902</v>
      </c>
      <c r="G140" s="236" t="s">
        <v>237</v>
      </c>
      <c r="H140" s="237">
        <v>197.578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238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902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33" customHeight="1">
      <c r="A142" s="35"/>
      <c r="B142" s="36"/>
      <c r="C142" s="233" t="s">
        <v>239</v>
      </c>
      <c r="D142" s="233" t="s">
        <v>216</v>
      </c>
      <c r="E142" s="234" t="s">
        <v>905</v>
      </c>
      <c r="F142" s="235" t="s">
        <v>906</v>
      </c>
      <c r="G142" s="236" t="s">
        <v>237</v>
      </c>
      <c r="H142" s="237">
        <v>7.717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220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220</v>
      </c>
      <c r="BM142" s="245" t="s">
        <v>242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906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3" s="12" customFormat="1" ht="22.8" customHeight="1">
      <c r="A144" s="12"/>
      <c r="B144" s="217"/>
      <c r="C144" s="218"/>
      <c r="D144" s="219" t="s">
        <v>72</v>
      </c>
      <c r="E144" s="231" t="s">
        <v>646</v>
      </c>
      <c r="F144" s="231" t="s">
        <v>647</v>
      </c>
      <c r="G144" s="218"/>
      <c r="H144" s="218"/>
      <c r="I144" s="221"/>
      <c r="J144" s="232">
        <f>BK144</f>
        <v>0</v>
      </c>
      <c r="K144" s="218"/>
      <c r="L144" s="223"/>
      <c r="M144" s="224"/>
      <c r="N144" s="225"/>
      <c r="O144" s="225"/>
      <c r="P144" s="226">
        <f>SUM(P145:P152)</f>
        <v>0</v>
      </c>
      <c r="Q144" s="225"/>
      <c r="R144" s="226">
        <f>SUM(R145:R152)</f>
        <v>0</v>
      </c>
      <c r="S144" s="225"/>
      <c r="T144" s="227">
        <f>SUM(T145:T152)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8" t="s">
        <v>80</v>
      </c>
      <c r="AT144" s="229" t="s">
        <v>72</v>
      </c>
      <c r="AU144" s="229" t="s">
        <v>80</v>
      </c>
      <c r="AY144" s="228" t="s">
        <v>213</v>
      </c>
      <c r="BK144" s="230">
        <f>SUM(BK145:BK152)</f>
        <v>0</v>
      </c>
    </row>
    <row r="145" spans="1:65" s="2" customFormat="1" ht="44.25" customHeight="1">
      <c r="A145" s="35"/>
      <c r="B145" s="36"/>
      <c r="C145" s="233" t="s">
        <v>230</v>
      </c>
      <c r="D145" s="233" t="s">
        <v>216</v>
      </c>
      <c r="E145" s="234" t="s">
        <v>648</v>
      </c>
      <c r="F145" s="235" t="s">
        <v>649</v>
      </c>
      <c r="G145" s="236" t="s">
        <v>237</v>
      </c>
      <c r="H145" s="237">
        <v>7.98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245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649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33" customHeight="1">
      <c r="A147" s="35"/>
      <c r="B147" s="36"/>
      <c r="C147" s="233" t="s">
        <v>246</v>
      </c>
      <c r="D147" s="233" t="s">
        <v>216</v>
      </c>
      <c r="E147" s="234" t="s">
        <v>907</v>
      </c>
      <c r="F147" s="235" t="s">
        <v>908</v>
      </c>
      <c r="G147" s="236" t="s">
        <v>237</v>
      </c>
      <c r="H147" s="237">
        <v>116.084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220</v>
      </c>
      <c r="AT147" s="245" t="s">
        <v>216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220</v>
      </c>
      <c r="BM147" s="245" t="s">
        <v>249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908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5" s="2" customFormat="1" ht="33" customHeight="1">
      <c r="A149" s="35"/>
      <c r="B149" s="36"/>
      <c r="C149" s="233" t="s">
        <v>234</v>
      </c>
      <c r="D149" s="233" t="s">
        <v>216</v>
      </c>
      <c r="E149" s="234" t="s">
        <v>743</v>
      </c>
      <c r="F149" s="235" t="s">
        <v>744</v>
      </c>
      <c r="G149" s="236" t="s">
        <v>237</v>
      </c>
      <c r="H149" s="237">
        <v>288.606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220</v>
      </c>
      <c r="AT149" s="245" t="s">
        <v>216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220</v>
      </c>
      <c r="BM149" s="245" t="s">
        <v>255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744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5" s="2" customFormat="1" ht="21.75" customHeight="1">
      <c r="A151" s="35"/>
      <c r="B151" s="36"/>
      <c r="C151" s="233" t="s">
        <v>256</v>
      </c>
      <c r="D151" s="233" t="s">
        <v>216</v>
      </c>
      <c r="E151" s="234" t="s">
        <v>658</v>
      </c>
      <c r="F151" s="235" t="s">
        <v>659</v>
      </c>
      <c r="G151" s="236" t="s">
        <v>283</v>
      </c>
      <c r="H151" s="237">
        <v>68.03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220</v>
      </c>
      <c r="AT151" s="245" t="s">
        <v>216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220</v>
      </c>
      <c r="BM151" s="245" t="s">
        <v>259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659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3" s="12" customFormat="1" ht="22.8" customHeight="1">
      <c r="A153" s="12"/>
      <c r="B153" s="217"/>
      <c r="C153" s="218"/>
      <c r="D153" s="219" t="s">
        <v>72</v>
      </c>
      <c r="E153" s="231" t="s">
        <v>333</v>
      </c>
      <c r="F153" s="231" t="s">
        <v>334</v>
      </c>
      <c r="G153" s="218"/>
      <c r="H153" s="218"/>
      <c r="I153" s="221"/>
      <c r="J153" s="232">
        <f>BK153</f>
        <v>0</v>
      </c>
      <c r="K153" s="218"/>
      <c r="L153" s="223"/>
      <c r="M153" s="224"/>
      <c r="N153" s="225"/>
      <c r="O153" s="225"/>
      <c r="P153" s="226">
        <f>SUM(P154:P155)</f>
        <v>0</v>
      </c>
      <c r="Q153" s="225"/>
      <c r="R153" s="226">
        <f>SUM(R154:R155)</f>
        <v>0</v>
      </c>
      <c r="S153" s="225"/>
      <c r="T153" s="227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8" t="s">
        <v>80</v>
      </c>
      <c r="AT153" s="229" t="s">
        <v>72</v>
      </c>
      <c r="AU153" s="229" t="s">
        <v>80</v>
      </c>
      <c r="AY153" s="228" t="s">
        <v>213</v>
      </c>
      <c r="BK153" s="230">
        <f>SUM(BK154:BK155)</f>
        <v>0</v>
      </c>
    </row>
    <row r="154" spans="1:65" s="2" customFormat="1" ht="33" customHeight="1">
      <c r="A154" s="35"/>
      <c r="B154" s="36"/>
      <c r="C154" s="233" t="s">
        <v>238</v>
      </c>
      <c r="D154" s="233" t="s">
        <v>216</v>
      </c>
      <c r="E154" s="234" t="s">
        <v>660</v>
      </c>
      <c r="F154" s="235" t="s">
        <v>661</v>
      </c>
      <c r="G154" s="236" t="s">
        <v>237</v>
      </c>
      <c r="H154" s="237">
        <v>206.9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262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661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3" s="12" customFormat="1" ht="22.8" customHeight="1">
      <c r="A156" s="12"/>
      <c r="B156" s="217"/>
      <c r="C156" s="218"/>
      <c r="D156" s="219" t="s">
        <v>72</v>
      </c>
      <c r="E156" s="231" t="s">
        <v>617</v>
      </c>
      <c r="F156" s="231" t="s">
        <v>618</v>
      </c>
      <c r="G156" s="218"/>
      <c r="H156" s="218"/>
      <c r="I156" s="221"/>
      <c r="J156" s="232">
        <f>BK156</f>
        <v>0</v>
      </c>
      <c r="K156" s="218"/>
      <c r="L156" s="223"/>
      <c r="M156" s="224"/>
      <c r="N156" s="225"/>
      <c r="O156" s="225"/>
      <c r="P156" s="226">
        <f>SUM(P157:P158)</f>
        <v>0</v>
      </c>
      <c r="Q156" s="225"/>
      <c r="R156" s="226">
        <f>SUM(R157:R158)</f>
        <v>0</v>
      </c>
      <c r="S156" s="225"/>
      <c r="T156" s="227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80</v>
      </c>
      <c r="AT156" s="229" t="s">
        <v>72</v>
      </c>
      <c r="AU156" s="229" t="s">
        <v>80</v>
      </c>
      <c r="AY156" s="228" t="s">
        <v>213</v>
      </c>
      <c r="BK156" s="230">
        <f>SUM(BK157:BK158)</f>
        <v>0</v>
      </c>
    </row>
    <row r="157" spans="1:65" s="2" customFormat="1" ht="44.25" customHeight="1">
      <c r="A157" s="35"/>
      <c r="B157" s="36"/>
      <c r="C157" s="233" t="s">
        <v>263</v>
      </c>
      <c r="D157" s="233" t="s">
        <v>216</v>
      </c>
      <c r="E157" s="234" t="s">
        <v>970</v>
      </c>
      <c r="F157" s="235" t="s">
        <v>971</v>
      </c>
      <c r="G157" s="236" t="s">
        <v>254</v>
      </c>
      <c r="H157" s="237">
        <v>34.93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220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220</v>
      </c>
      <c r="BM157" s="245" t="s">
        <v>266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971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3" s="12" customFormat="1" ht="25.9" customHeight="1">
      <c r="A159" s="12"/>
      <c r="B159" s="217"/>
      <c r="C159" s="218"/>
      <c r="D159" s="219" t="s">
        <v>72</v>
      </c>
      <c r="E159" s="220" t="s">
        <v>276</v>
      </c>
      <c r="F159" s="220" t="s">
        <v>277</v>
      </c>
      <c r="G159" s="218"/>
      <c r="H159" s="218"/>
      <c r="I159" s="221"/>
      <c r="J159" s="222">
        <f>BK159</f>
        <v>0</v>
      </c>
      <c r="K159" s="218"/>
      <c r="L159" s="223"/>
      <c r="M159" s="224"/>
      <c r="N159" s="225"/>
      <c r="O159" s="225"/>
      <c r="P159" s="226">
        <f>P160+P167+P176+P191</f>
        <v>0</v>
      </c>
      <c r="Q159" s="225"/>
      <c r="R159" s="226">
        <f>R160+R167+R176+R191</f>
        <v>0</v>
      </c>
      <c r="S159" s="225"/>
      <c r="T159" s="227">
        <f>T160+T167+T176+T191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8" t="s">
        <v>82</v>
      </c>
      <c r="AT159" s="229" t="s">
        <v>72</v>
      </c>
      <c r="AU159" s="229" t="s">
        <v>73</v>
      </c>
      <c r="AY159" s="228" t="s">
        <v>213</v>
      </c>
      <c r="BK159" s="230">
        <f>BK160+BK167+BK176+BK191</f>
        <v>0</v>
      </c>
    </row>
    <row r="160" spans="1:63" s="12" customFormat="1" ht="22.8" customHeight="1">
      <c r="A160" s="12"/>
      <c r="B160" s="217"/>
      <c r="C160" s="218"/>
      <c r="D160" s="219" t="s">
        <v>72</v>
      </c>
      <c r="E160" s="231" t="s">
        <v>662</v>
      </c>
      <c r="F160" s="231" t="s">
        <v>663</v>
      </c>
      <c r="G160" s="218"/>
      <c r="H160" s="218"/>
      <c r="I160" s="221"/>
      <c r="J160" s="232">
        <f>BK160</f>
        <v>0</v>
      </c>
      <c r="K160" s="218"/>
      <c r="L160" s="223"/>
      <c r="M160" s="224"/>
      <c r="N160" s="225"/>
      <c r="O160" s="225"/>
      <c r="P160" s="226">
        <f>SUM(P161:P166)</f>
        <v>0</v>
      </c>
      <c r="Q160" s="225"/>
      <c r="R160" s="226">
        <f>SUM(R161:R166)</f>
        <v>0</v>
      </c>
      <c r="S160" s="225"/>
      <c r="T160" s="227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8" t="s">
        <v>82</v>
      </c>
      <c r="AT160" s="229" t="s">
        <v>72</v>
      </c>
      <c r="AU160" s="229" t="s">
        <v>80</v>
      </c>
      <c r="AY160" s="228" t="s">
        <v>213</v>
      </c>
      <c r="BK160" s="230">
        <f>SUM(BK161:BK166)</f>
        <v>0</v>
      </c>
    </row>
    <row r="161" spans="1:65" s="2" customFormat="1" ht="33" customHeight="1">
      <c r="A161" s="35"/>
      <c r="B161" s="36"/>
      <c r="C161" s="233" t="s">
        <v>242</v>
      </c>
      <c r="D161" s="233" t="s">
        <v>216</v>
      </c>
      <c r="E161" s="234" t="s">
        <v>914</v>
      </c>
      <c r="F161" s="235" t="s">
        <v>915</v>
      </c>
      <c r="G161" s="236" t="s">
        <v>237</v>
      </c>
      <c r="H161" s="237">
        <v>116.084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245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245</v>
      </c>
      <c r="BM161" s="245" t="s">
        <v>269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915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5" s="2" customFormat="1" ht="44.25" customHeight="1">
      <c r="A163" s="35"/>
      <c r="B163" s="36"/>
      <c r="C163" s="233" t="s">
        <v>8</v>
      </c>
      <c r="D163" s="233" t="s">
        <v>216</v>
      </c>
      <c r="E163" s="234" t="s">
        <v>972</v>
      </c>
      <c r="F163" s="235" t="s">
        <v>973</v>
      </c>
      <c r="G163" s="236" t="s">
        <v>254</v>
      </c>
      <c r="H163" s="237">
        <v>0.406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245</v>
      </c>
      <c r="AT163" s="245" t="s">
        <v>216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245</v>
      </c>
      <c r="BM163" s="245" t="s">
        <v>272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973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44.25" customHeight="1">
      <c r="A165" s="35"/>
      <c r="B165" s="36"/>
      <c r="C165" s="233" t="s">
        <v>245</v>
      </c>
      <c r="D165" s="233" t="s">
        <v>216</v>
      </c>
      <c r="E165" s="234" t="s">
        <v>670</v>
      </c>
      <c r="F165" s="235" t="s">
        <v>671</v>
      </c>
      <c r="G165" s="236" t="s">
        <v>254</v>
      </c>
      <c r="H165" s="237">
        <v>0.406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245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245</v>
      </c>
      <c r="BM165" s="245" t="s">
        <v>275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671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3" s="12" customFormat="1" ht="22.8" customHeight="1">
      <c r="A167" s="12"/>
      <c r="B167" s="217"/>
      <c r="C167" s="218"/>
      <c r="D167" s="219" t="s">
        <v>72</v>
      </c>
      <c r="E167" s="231" t="s">
        <v>761</v>
      </c>
      <c r="F167" s="231" t="s">
        <v>762</v>
      </c>
      <c r="G167" s="218"/>
      <c r="H167" s="218"/>
      <c r="I167" s="221"/>
      <c r="J167" s="232">
        <f>BK167</f>
        <v>0</v>
      </c>
      <c r="K167" s="218"/>
      <c r="L167" s="223"/>
      <c r="M167" s="224"/>
      <c r="N167" s="225"/>
      <c r="O167" s="225"/>
      <c r="P167" s="226">
        <f>SUM(P168:P175)</f>
        <v>0</v>
      </c>
      <c r="Q167" s="225"/>
      <c r="R167" s="226">
        <f>SUM(R168:R175)</f>
        <v>0</v>
      </c>
      <c r="S167" s="225"/>
      <c r="T167" s="227">
        <f>SUM(T168:T175)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8" t="s">
        <v>82</v>
      </c>
      <c r="AT167" s="229" t="s">
        <v>72</v>
      </c>
      <c r="AU167" s="229" t="s">
        <v>80</v>
      </c>
      <c r="AY167" s="228" t="s">
        <v>213</v>
      </c>
      <c r="BK167" s="230">
        <f>SUM(BK168:BK175)</f>
        <v>0</v>
      </c>
    </row>
    <row r="168" spans="1:65" s="2" customFormat="1" ht="33" customHeight="1">
      <c r="A168" s="35"/>
      <c r="B168" s="36"/>
      <c r="C168" s="233" t="s">
        <v>280</v>
      </c>
      <c r="D168" s="233" t="s">
        <v>216</v>
      </c>
      <c r="E168" s="234" t="s">
        <v>1029</v>
      </c>
      <c r="F168" s="235" t="s">
        <v>1030</v>
      </c>
      <c r="G168" s="236" t="s">
        <v>237</v>
      </c>
      <c r="H168" s="237">
        <v>22.911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245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284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1030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16.5" customHeight="1">
      <c r="A170" s="35"/>
      <c r="B170" s="36"/>
      <c r="C170" s="255" t="s">
        <v>249</v>
      </c>
      <c r="D170" s="255" t="s">
        <v>571</v>
      </c>
      <c r="E170" s="256" t="s">
        <v>1031</v>
      </c>
      <c r="F170" s="257" t="s">
        <v>1032</v>
      </c>
      <c r="G170" s="258" t="s">
        <v>237</v>
      </c>
      <c r="H170" s="259">
        <v>24.057</v>
      </c>
      <c r="I170" s="260"/>
      <c r="J170" s="261">
        <f>ROUND(I170*H170,2)</f>
        <v>0</v>
      </c>
      <c r="K170" s="262"/>
      <c r="L170" s="263"/>
      <c r="M170" s="264" t="s">
        <v>1</v>
      </c>
      <c r="N170" s="265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275</v>
      </c>
      <c r="AT170" s="245" t="s">
        <v>571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245</v>
      </c>
      <c r="BM170" s="245" t="s">
        <v>290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1032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33" customHeight="1">
      <c r="A172" s="35"/>
      <c r="B172" s="36"/>
      <c r="C172" s="233" t="s">
        <v>293</v>
      </c>
      <c r="D172" s="233" t="s">
        <v>216</v>
      </c>
      <c r="E172" s="234" t="s">
        <v>1000</v>
      </c>
      <c r="F172" s="235" t="s">
        <v>1001</v>
      </c>
      <c r="G172" s="236" t="s">
        <v>254</v>
      </c>
      <c r="H172" s="237">
        <v>0.166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245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245</v>
      </c>
      <c r="BM172" s="245" t="s">
        <v>296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1001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44.25" customHeight="1">
      <c r="A174" s="35"/>
      <c r="B174" s="36"/>
      <c r="C174" s="233" t="s">
        <v>255</v>
      </c>
      <c r="D174" s="233" t="s">
        <v>216</v>
      </c>
      <c r="E174" s="234" t="s">
        <v>772</v>
      </c>
      <c r="F174" s="235" t="s">
        <v>773</v>
      </c>
      <c r="G174" s="236" t="s">
        <v>254</v>
      </c>
      <c r="H174" s="237">
        <v>0.166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245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245</v>
      </c>
      <c r="BM174" s="245" t="s">
        <v>303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773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3" s="12" customFormat="1" ht="22.8" customHeight="1">
      <c r="A176" s="12"/>
      <c r="B176" s="217"/>
      <c r="C176" s="218"/>
      <c r="D176" s="219" t="s">
        <v>72</v>
      </c>
      <c r="E176" s="231" t="s">
        <v>945</v>
      </c>
      <c r="F176" s="231" t="s">
        <v>946</v>
      </c>
      <c r="G176" s="218"/>
      <c r="H176" s="218"/>
      <c r="I176" s="221"/>
      <c r="J176" s="232">
        <f>BK176</f>
        <v>0</v>
      </c>
      <c r="K176" s="218"/>
      <c r="L176" s="223"/>
      <c r="M176" s="224"/>
      <c r="N176" s="225"/>
      <c r="O176" s="225"/>
      <c r="P176" s="226">
        <f>SUM(P177:P190)</f>
        <v>0</v>
      </c>
      <c r="Q176" s="225"/>
      <c r="R176" s="226">
        <f>SUM(R177:R190)</f>
        <v>0</v>
      </c>
      <c r="S176" s="225"/>
      <c r="T176" s="227">
        <f>SUM(T177:T190)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8" t="s">
        <v>82</v>
      </c>
      <c r="AT176" s="229" t="s">
        <v>72</v>
      </c>
      <c r="AU176" s="229" t="s">
        <v>80</v>
      </c>
      <c r="AY176" s="228" t="s">
        <v>213</v>
      </c>
      <c r="BK176" s="230">
        <f>SUM(BK177:BK190)</f>
        <v>0</v>
      </c>
    </row>
    <row r="177" spans="1:65" s="2" customFormat="1" ht="21.75" customHeight="1">
      <c r="A177" s="35"/>
      <c r="B177" s="36"/>
      <c r="C177" s="233" t="s">
        <v>7</v>
      </c>
      <c r="D177" s="233" t="s">
        <v>216</v>
      </c>
      <c r="E177" s="234" t="s">
        <v>947</v>
      </c>
      <c r="F177" s="235" t="s">
        <v>948</v>
      </c>
      <c r="G177" s="236" t="s">
        <v>237</v>
      </c>
      <c r="H177" s="237">
        <v>116.084</v>
      </c>
      <c r="I177" s="238"/>
      <c r="J177" s="239">
        <f>ROUND(I177*H177,2)</f>
        <v>0</v>
      </c>
      <c r="K177" s="240"/>
      <c r="L177" s="41"/>
      <c r="M177" s="241" t="s">
        <v>1</v>
      </c>
      <c r="N177" s="242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245</v>
      </c>
      <c r="AT177" s="245" t="s">
        <v>216</v>
      </c>
      <c r="AU177" s="245" t="s">
        <v>82</v>
      </c>
      <c r="AY177" s="14" t="s">
        <v>213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80</v>
      </c>
      <c r="BK177" s="246">
        <f>ROUND(I177*H177,2)</f>
        <v>0</v>
      </c>
      <c r="BL177" s="14" t="s">
        <v>245</v>
      </c>
      <c r="BM177" s="245" t="s">
        <v>306</v>
      </c>
    </row>
    <row r="178" spans="1:47" s="2" customFormat="1" ht="12">
      <c r="A178" s="35"/>
      <c r="B178" s="36"/>
      <c r="C178" s="37"/>
      <c r="D178" s="247" t="s">
        <v>221</v>
      </c>
      <c r="E178" s="37"/>
      <c r="F178" s="248" t="s">
        <v>948</v>
      </c>
      <c r="G178" s="37"/>
      <c r="H178" s="37"/>
      <c r="I178" s="141"/>
      <c r="J178" s="37"/>
      <c r="K178" s="37"/>
      <c r="L178" s="41"/>
      <c r="M178" s="249"/>
      <c r="N178" s="25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221</v>
      </c>
      <c r="AU178" s="14" t="s">
        <v>82</v>
      </c>
    </row>
    <row r="179" spans="1:65" s="2" customFormat="1" ht="21.75" customHeight="1">
      <c r="A179" s="35"/>
      <c r="B179" s="36"/>
      <c r="C179" s="233" t="s">
        <v>259</v>
      </c>
      <c r="D179" s="233" t="s">
        <v>216</v>
      </c>
      <c r="E179" s="234" t="s">
        <v>949</v>
      </c>
      <c r="F179" s="235" t="s">
        <v>950</v>
      </c>
      <c r="G179" s="236" t="s">
        <v>237</v>
      </c>
      <c r="H179" s="237">
        <v>116.084</v>
      </c>
      <c r="I179" s="238"/>
      <c r="J179" s="239">
        <f>ROUND(I179*H179,2)</f>
        <v>0</v>
      </c>
      <c r="K179" s="240"/>
      <c r="L179" s="41"/>
      <c r="M179" s="241" t="s">
        <v>1</v>
      </c>
      <c r="N179" s="242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245</v>
      </c>
      <c r="AT179" s="245" t="s">
        <v>216</v>
      </c>
      <c r="AU179" s="245" t="s">
        <v>82</v>
      </c>
      <c r="AY179" s="14" t="s">
        <v>213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80</v>
      </c>
      <c r="BK179" s="246">
        <f>ROUND(I179*H179,2)</f>
        <v>0</v>
      </c>
      <c r="BL179" s="14" t="s">
        <v>245</v>
      </c>
      <c r="BM179" s="245" t="s">
        <v>355</v>
      </c>
    </row>
    <row r="180" spans="1:47" s="2" customFormat="1" ht="12">
      <c r="A180" s="35"/>
      <c r="B180" s="36"/>
      <c r="C180" s="37"/>
      <c r="D180" s="247" t="s">
        <v>221</v>
      </c>
      <c r="E180" s="37"/>
      <c r="F180" s="248" t="s">
        <v>950</v>
      </c>
      <c r="G180" s="37"/>
      <c r="H180" s="37"/>
      <c r="I180" s="141"/>
      <c r="J180" s="37"/>
      <c r="K180" s="37"/>
      <c r="L180" s="41"/>
      <c r="M180" s="249"/>
      <c r="N180" s="250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221</v>
      </c>
      <c r="AU180" s="14" t="s">
        <v>82</v>
      </c>
    </row>
    <row r="181" spans="1:65" s="2" customFormat="1" ht="33" customHeight="1">
      <c r="A181" s="35"/>
      <c r="B181" s="36"/>
      <c r="C181" s="233" t="s">
        <v>356</v>
      </c>
      <c r="D181" s="233" t="s">
        <v>216</v>
      </c>
      <c r="E181" s="234" t="s">
        <v>951</v>
      </c>
      <c r="F181" s="235" t="s">
        <v>952</v>
      </c>
      <c r="G181" s="236" t="s">
        <v>237</v>
      </c>
      <c r="H181" s="237">
        <v>116.084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245</v>
      </c>
      <c r="AT181" s="245" t="s">
        <v>216</v>
      </c>
      <c r="AU181" s="245" t="s">
        <v>82</v>
      </c>
      <c r="AY181" s="14" t="s">
        <v>213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80</v>
      </c>
      <c r="BK181" s="246">
        <f>ROUND(I181*H181,2)</f>
        <v>0</v>
      </c>
      <c r="BL181" s="14" t="s">
        <v>245</v>
      </c>
      <c r="BM181" s="245" t="s">
        <v>359</v>
      </c>
    </row>
    <row r="182" spans="1:47" s="2" customFormat="1" ht="12">
      <c r="A182" s="35"/>
      <c r="B182" s="36"/>
      <c r="C182" s="37"/>
      <c r="D182" s="247" t="s">
        <v>221</v>
      </c>
      <c r="E182" s="37"/>
      <c r="F182" s="248" t="s">
        <v>952</v>
      </c>
      <c r="G182" s="37"/>
      <c r="H182" s="37"/>
      <c r="I182" s="141"/>
      <c r="J182" s="37"/>
      <c r="K182" s="37"/>
      <c r="L182" s="41"/>
      <c r="M182" s="249"/>
      <c r="N182" s="25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221</v>
      </c>
      <c r="AU182" s="14" t="s">
        <v>82</v>
      </c>
    </row>
    <row r="183" spans="1:65" s="2" customFormat="1" ht="16.5" customHeight="1">
      <c r="A183" s="35"/>
      <c r="B183" s="36"/>
      <c r="C183" s="255" t="s">
        <v>262</v>
      </c>
      <c r="D183" s="255" t="s">
        <v>571</v>
      </c>
      <c r="E183" s="256" t="s">
        <v>953</v>
      </c>
      <c r="F183" s="257" t="s">
        <v>954</v>
      </c>
      <c r="G183" s="258" t="s">
        <v>237</v>
      </c>
      <c r="H183" s="259">
        <v>121.888</v>
      </c>
      <c r="I183" s="260"/>
      <c r="J183" s="261">
        <f>ROUND(I183*H183,2)</f>
        <v>0</v>
      </c>
      <c r="K183" s="262"/>
      <c r="L183" s="263"/>
      <c r="M183" s="264" t="s">
        <v>1</v>
      </c>
      <c r="N183" s="265" t="s">
        <v>38</v>
      </c>
      <c r="O183" s="88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275</v>
      </c>
      <c r="AT183" s="245" t="s">
        <v>571</v>
      </c>
      <c r="AU183" s="245" t="s">
        <v>82</v>
      </c>
      <c r="AY183" s="14" t="s">
        <v>213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4" t="s">
        <v>80</v>
      </c>
      <c r="BK183" s="246">
        <f>ROUND(I183*H183,2)</f>
        <v>0</v>
      </c>
      <c r="BL183" s="14" t="s">
        <v>245</v>
      </c>
      <c r="BM183" s="245" t="s">
        <v>362</v>
      </c>
    </row>
    <row r="184" spans="1:47" s="2" customFormat="1" ht="12">
      <c r="A184" s="35"/>
      <c r="B184" s="36"/>
      <c r="C184" s="37"/>
      <c r="D184" s="247" t="s">
        <v>221</v>
      </c>
      <c r="E184" s="37"/>
      <c r="F184" s="248" t="s">
        <v>954</v>
      </c>
      <c r="G184" s="37"/>
      <c r="H184" s="37"/>
      <c r="I184" s="141"/>
      <c r="J184" s="37"/>
      <c r="K184" s="37"/>
      <c r="L184" s="41"/>
      <c r="M184" s="249"/>
      <c r="N184" s="250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221</v>
      </c>
      <c r="AU184" s="14" t="s">
        <v>82</v>
      </c>
    </row>
    <row r="185" spans="1:65" s="2" customFormat="1" ht="21.75" customHeight="1">
      <c r="A185" s="35"/>
      <c r="B185" s="36"/>
      <c r="C185" s="233" t="s">
        <v>363</v>
      </c>
      <c r="D185" s="233" t="s">
        <v>216</v>
      </c>
      <c r="E185" s="234" t="s">
        <v>955</v>
      </c>
      <c r="F185" s="235" t="s">
        <v>956</v>
      </c>
      <c r="G185" s="236" t="s">
        <v>237</v>
      </c>
      <c r="H185" s="237">
        <v>116.084</v>
      </c>
      <c r="I185" s="238"/>
      <c r="J185" s="239">
        <f>ROUND(I185*H185,2)</f>
        <v>0</v>
      </c>
      <c r="K185" s="240"/>
      <c r="L185" s="41"/>
      <c r="M185" s="241" t="s">
        <v>1</v>
      </c>
      <c r="N185" s="242" t="s">
        <v>38</v>
      </c>
      <c r="O185" s="88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245</v>
      </c>
      <c r="AT185" s="245" t="s">
        <v>216</v>
      </c>
      <c r="AU185" s="245" t="s">
        <v>82</v>
      </c>
      <c r="AY185" s="14" t="s">
        <v>213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4" t="s">
        <v>80</v>
      </c>
      <c r="BK185" s="246">
        <f>ROUND(I185*H185,2)</f>
        <v>0</v>
      </c>
      <c r="BL185" s="14" t="s">
        <v>245</v>
      </c>
      <c r="BM185" s="245" t="s">
        <v>364</v>
      </c>
    </row>
    <row r="186" spans="1:47" s="2" customFormat="1" ht="12">
      <c r="A186" s="35"/>
      <c r="B186" s="36"/>
      <c r="C186" s="37"/>
      <c r="D186" s="247" t="s">
        <v>221</v>
      </c>
      <c r="E186" s="37"/>
      <c r="F186" s="248" t="s">
        <v>956</v>
      </c>
      <c r="G186" s="37"/>
      <c r="H186" s="37"/>
      <c r="I186" s="141"/>
      <c r="J186" s="37"/>
      <c r="K186" s="37"/>
      <c r="L186" s="41"/>
      <c r="M186" s="249"/>
      <c r="N186" s="25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221</v>
      </c>
      <c r="AU186" s="14" t="s">
        <v>82</v>
      </c>
    </row>
    <row r="187" spans="1:65" s="2" customFormat="1" ht="44.25" customHeight="1">
      <c r="A187" s="35"/>
      <c r="B187" s="36"/>
      <c r="C187" s="233" t="s">
        <v>266</v>
      </c>
      <c r="D187" s="233" t="s">
        <v>216</v>
      </c>
      <c r="E187" s="234" t="s">
        <v>982</v>
      </c>
      <c r="F187" s="235" t="s">
        <v>983</v>
      </c>
      <c r="G187" s="236" t="s">
        <v>254</v>
      </c>
      <c r="H187" s="237">
        <v>2.17</v>
      </c>
      <c r="I187" s="238"/>
      <c r="J187" s="239">
        <f>ROUND(I187*H187,2)</f>
        <v>0</v>
      </c>
      <c r="K187" s="240"/>
      <c r="L187" s="41"/>
      <c r="M187" s="241" t="s">
        <v>1</v>
      </c>
      <c r="N187" s="242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245</v>
      </c>
      <c r="AT187" s="245" t="s">
        <v>216</v>
      </c>
      <c r="AU187" s="245" t="s">
        <v>82</v>
      </c>
      <c r="AY187" s="14" t="s">
        <v>213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80</v>
      </c>
      <c r="BK187" s="246">
        <f>ROUND(I187*H187,2)</f>
        <v>0</v>
      </c>
      <c r="BL187" s="14" t="s">
        <v>245</v>
      </c>
      <c r="BM187" s="245" t="s">
        <v>367</v>
      </c>
    </row>
    <row r="188" spans="1:47" s="2" customFormat="1" ht="12">
      <c r="A188" s="35"/>
      <c r="B188" s="36"/>
      <c r="C188" s="37"/>
      <c r="D188" s="247" t="s">
        <v>221</v>
      </c>
      <c r="E188" s="37"/>
      <c r="F188" s="248" t="s">
        <v>983</v>
      </c>
      <c r="G188" s="37"/>
      <c r="H188" s="37"/>
      <c r="I188" s="141"/>
      <c r="J188" s="37"/>
      <c r="K188" s="37"/>
      <c r="L188" s="41"/>
      <c r="M188" s="249"/>
      <c r="N188" s="25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221</v>
      </c>
      <c r="AU188" s="14" t="s">
        <v>82</v>
      </c>
    </row>
    <row r="189" spans="1:65" s="2" customFormat="1" ht="44.25" customHeight="1">
      <c r="A189" s="35"/>
      <c r="B189" s="36"/>
      <c r="C189" s="233" t="s">
        <v>368</v>
      </c>
      <c r="D189" s="233" t="s">
        <v>216</v>
      </c>
      <c r="E189" s="234" t="s">
        <v>959</v>
      </c>
      <c r="F189" s="235" t="s">
        <v>960</v>
      </c>
      <c r="G189" s="236" t="s">
        <v>254</v>
      </c>
      <c r="H189" s="237">
        <v>2.17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245</v>
      </c>
      <c r="AT189" s="245" t="s">
        <v>216</v>
      </c>
      <c r="AU189" s="245" t="s">
        <v>82</v>
      </c>
      <c r="AY189" s="14" t="s">
        <v>213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80</v>
      </c>
      <c r="BK189" s="246">
        <f>ROUND(I189*H189,2)</f>
        <v>0</v>
      </c>
      <c r="BL189" s="14" t="s">
        <v>245</v>
      </c>
      <c r="BM189" s="245" t="s">
        <v>371</v>
      </c>
    </row>
    <row r="190" spans="1:47" s="2" customFormat="1" ht="12">
      <c r="A190" s="35"/>
      <c r="B190" s="36"/>
      <c r="C190" s="37"/>
      <c r="D190" s="247" t="s">
        <v>221</v>
      </c>
      <c r="E190" s="37"/>
      <c r="F190" s="248" t="s">
        <v>960</v>
      </c>
      <c r="G190" s="37"/>
      <c r="H190" s="37"/>
      <c r="I190" s="141"/>
      <c r="J190" s="37"/>
      <c r="K190" s="37"/>
      <c r="L190" s="41"/>
      <c r="M190" s="249"/>
      <c r="N190" s="25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221</v>
      </c>
      <c r="AU190" s="14" t="s">
        <v>82</v>
      </c>
    </row>
    <row r="191" spans="1:63" s="12" customFormat="1" ht="22.8" customHeight="1">
      <c r="A191" s="12"/>
      <c r="B191" s="217"/>
      <c r="C191" s="218"/>
      <c r="D191" s="219" t="s">
        <v>72</v>
      </c>
      <c r="E191" s="231" t="s">
        <v>686</v>
      </c>
      <c r="F191" s="231" t="s">
        <v>687</v>
      </c>
      <c r="G191" s="218"/>
      <c r="H191" s="218"/>
      <c r="I191" s="221"/>
      <c r="J191" s="232">
        <f>BK191</f>
        <v>0</v>
      </c>
      <c r="K191" s="218"/>
      <c r="L191" s="223"/>
      <c r="M191" s="224"/>
      <c r="N191" s="225"/>
      <c r="O191" s="225"/>
      <c r="P191" s="226">
        <f>SUM(P192:P209)</f>
        <v>0</v>
      </c>
      <c r="Q191" s="225"/>
      <c r="R191" s="226">
        <f>SUM(R192:R209)</f>
        <v>0</v>
      </c>
      <c r="S191" s="225"/>
      <c r="T191" s="227">
        <f>SUM(T192:T209)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8" t="s">
        <v>82</v>
      </c>
      <c r="AT191" s="229" t="s">
        <v>72</v>
      </c>
      <c r="AU191" s="229" t="s">
        <v>80</v>
      </c>
      <c r="AY191" s="228" t="s">
        <v>213</v>
      </c>
      <c r="BK191" s="230">
        <f>SUM(BK192:BK209)</f>
        <v>0</v>
      </c>
    </row>
    <row r="192" spans="1:65" s="2" customFormat="1" ht="21.75" customHeight="1">
      <c r="A192" s="35"/>
      <c r="B192" s="36"/>
      <c r="C192" s="233" t="s">
        <v>269</v>
      </c>
      <c r="D192" s="233" t="s">
        <v>216</v>
      </c>
      <c r="E192" s="234" t="s">
        <v>688</v>
      </c>
      <c r="F192" s="235" t="s">
        <v>689</v>
      </c>
      <c r="G192" s="236" t="s">
        <v>237</v>
      </c>
      <c r="H192" s="237">
        <v>206.9</v>
      </c>
      <c r="I192" s="238"/>
      <c r="J192" s="239">
        <f>ROUND(I192*H192,2)</f>
        <v>0</v>
      </c>
      <c r="K192" s="240"/>
      <c r="L192" s="41"/>
      <c r="M192" s="241" t="s">
        <v>1</v>
      </c>
      <c r="N192" s="242" t="s">
        <v>38</v>
      </c>
      <c r="O192" s="8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245</v>
      </c>
      <c r="AT192" s="245" t="s">
        <v>216</v>
      </c>
      <c r="AU192" s="245" t="s">
        <v>82</v>
      </c>
      <c r="AY192" s="14" t="s">
        <v>213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4" t="s">
        <v>80</v>
      </c>
      <c r="BK192" s="246">
        <f>ROUND(I192*H192,2)</f>
        <v>0</v>
      </c>
      <c r="BL192" s="14" t="s">
        <v>245</v>
      </c>
      <c r="BM192" s="245" t="s">
        <v>372</v>
      </c>
    </row>
    <row r="193" spans="1:47" s="2" customFormat="1" ht="12">
      <c r="A193" s="35"/>
      <c r="B193" s="36"/>
      <c r="C193" s="37"/>
      <c r="D193" s="247" t="s">
        <v>221</v>
      </c>
      <c r="E193" s="37"/>
      <c r="F193" s="248" t="s">
        <v>689</v>
      </c>
      <c r="G193" s="37"/>
      <c r="H193" s="37"/>
      <c r="I193" s="141"/>
      <c r="J193" s="37"/>
      <c r="K193" s="37"/>
      <c r="L193" s="41"/>
      <c r="M193" s="249"/>
      <c r="N193" s="25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221</v>
      </c>
      <c r="AU193" s="14" t="s">
        <v>82</v>
      </c>
    </row>
    <row r="194" spans="1:65" s="2" customFormat="1" ht="16.5" customHeight="1">
      <c r="A194" s="35"/>
      <c r="B194" s="36"/>
      <c r="C194" s="255" t="s">
        <v>373</v>
      </c>
      <c r="D194" s="255" t="s">
        <v>571</v>
      </c>
      <c r="E194" s="256" t="s">
        <v>690</v>
      </c>
      <c r="F194" s="257" t="s">
        <v>691</v>
      </c>
      <c r="G194" s="258" t="s">
        <v>237</v>
      </c>
      <c r="H194" s="259">
        <v>227.59</v>
      </c>
      <c r="I194" s="260"/>
      <c r="J194" s="261">
        <f>ROUND(I194*H194,2)</f>
        <v>0</v>
      </c>
      <c r="K194" s="262"/>
      <c r="L194" s="263"/>
      <c r="M194" s="264" t="s">
        <v>1</v>
      </c>
      <c r="N194" s="265" t="s">
        <v>38</v>
      </c>
      <c r="O194" s="8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275</v>
      </c>
      <c r="AT194" s="245" t="s">
        <v>571</v>
      </c>
      <c r="AU194" s="245" t="s">
        <v>82</v>
      </c>
      <c r="AY194" s="14" t="s">
        <v>213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4" t="s">
        <v>80</v>
      </c>
      <c r="BK194" s="246">
        <f>ROUND(I194*H194,2)</f>
        <v>0</v>
      </c>
      <c r="BL194" s="14" t="s">
        <v>245</v>
      </c>
      <c r="BM194" s="245" t="s">
        <v>374</v>
      </c>
    </row>
    <row r="195" spans="1:47" s="2" customFormat="1" ht="12">
      <c r="A195" s="35"/>
      <c r="B195" s="36"/>
      <c r="C195" s="37"/>
      <c r="D195" s="247" t="s">
        <v>221</v>
      </c>
      <c r="E195" s="37"/>
      <c r="F195" s="248" t="s">
        <v>691</v>
      </c>
      <c r="G195" s="37"/>
      <c r="H195" s="37"/>
      <c r="I195" s="141"/>
      <c r="J195" s="37"/>
      <c r="K195" s="37"/>
      <c r="L195" s="41"/>
      <c r="M195" s="249"/>
      <c r="N195" s="25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221</v>
      </c>
      <c r="AU195" s="14" t="s">
        <v>82</v>
      </c>
    </row>
    <row r="196" spans="1:65" s="2" customFormat="1" ht="33" customHeight="1">
      <c r="A196" s="35"/>
      <c r="B196" s="36"/>
      <c r="C196" s="233" t="s">
        <v>272</v>
      </c>
      <c r="D196" s="233" t="s">
        <v>216</v>
      </c>
      <c r="E196" s="234" t="s">
        <v>692</v>
      </c>
      <c r="F196" s="235" t="s">
        <v>693</v>
      </c>
      <c r="G196" s="236" t="s">
        <v>237</v>
      </c>
      <c r="H196" s="237">
        <v>45.048</v>
      </c>
      <c r="I196" s="238"/>
      <c r="J196" s="239">
        <f>ROUND(I196*H196,2)</f>
        <v>0</v>
      </c>
      <c r="K196" s="240"/>
      <c r="L196" s="41"/>
      <c r="M196" s="241" t="s">
        <v>1</v>
      </c>
      <c r="N196" s="242" t="s">
        <v>38</v>
      </c>
      <c r="O196" s="8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245</v>
      </c>
      <c r="AT196" s="245" t="s">
        <v>216</v>
      </c>
      <c r="AU196" s="245" t="s">
        <v>82</v>
      </c>
      <c r="AY196" s="14" t="s">
        <v>213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80</v>
      </c>
      <c r="BK196" s="246">
        <f>ROUND(I196*H196,2)</f>
        <v>0</v>
      </c>
      <c r="BL196" s="14" t="s">
        <v>245</v>
      </c>
      <c r="BM196" s="245" t="s">
        <v>375</v>
      </c>
    </row>
    <row r="197" spans="1:47" s="2" customFormat="1" ht="12">
      <c r="A197" s="35"/>
      <c r="B197" s="36"/>
      <c r="C197" s="37"/>
      <c r="D197" s="247" t="s">
        <v>221</v>
      </c>
      <c r="E197" s="37"/>
      <c r="F197" s="248" t="s">
        <v>693</v>
      </c>
      <c r="G197" s="37"/>
      <c r="H197" s="37"/>
      <c r="I197" s="141"/>
      <c r="J197" s="37"/>
      <c r="K197" s="37"/>
      <c r="L197" s="41"/>
      <c r="M197" s="249"/>
      <c r="N197" s="25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221</v>
      </c>
      <c r="AU197" s="14" t="s">
        <v>82</v>
      </c>
    </row>
    <row r="198" spans="1:65" s="2" customFormat="1" ht="16.5" customHeight="1">
      <c r="A198" s="35"/>
      <c r="B198" s="36"/>
      <c r="C198" s="255" t="s">
        <v>376</v>
      </c>
      <c r="D198" s="255" t="s">
        <v>571</v>
      </c>
      <c r="E198" s="256" t="s">
        <v>690</v>
      </c>
      <c r="F198" s="257" t="s">
        <v>691</v>
      </c>
      <c r="G198" s="258" t="s">
        <v>237</v>
      </c>
      <c r="H198" s="259">
        <v>49.553</v>
      </c>
      <c r="I198" s="260"/>
      <c r="J198" s="261">
        <f>ROUND(I198*H198,2)</f>
        <v>0</v>
      </c>
      <c r="K198" s="262"/>
      <c r="L198" s="263"/>
      <c r="M198" s="264" t="s">
        <v>1</v>
      </c>
      <c r="N198" s="265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275</v>
      </c>
      <c r="AT198" s="245" t="s">
        <v>571</v>
      </c>
      <c r="AU198" s="245" t="s">
        <v>82</v>
      </c>
      <c r="AY198" s="14" t="s">
        <v>213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80</v>
      </c>
      <c r="BK198" s="246">
        <f>ROUND(I198*H198,2)</f>
        <v>0</v>
      </c>
      <c r="BL198" s="14" t="s">
        <v>245</v>
      </c>
      <c r="BM198" s="245" t="s">
        <v>377</v>
      </c>
    </row>
    <row r="199" spans="1:47" s="2" customFormat="1" ht="12">
      <c r="A199" s="35"/>
      <c r="B199" s="36"/>
      <c r="C199" s="37"/>
      <c r="D199" s="247" t="s">
        <v>221</v>
      </c>
      <c r="E199" s="37"/>
      <c r="F199" s="248" t="s">
        <v>691</v>
      </c>
      <c r="G199" s="37"/>
      <c r="H199" s="37"/>
      <c r="I199" s="141"/>
      <c r="J199" s="37"/>
      <c r="K199" s="37"/>
      <c r="L199" s="41"/>
      <c r="M199" s="249"/>
      <c r="N199" s="25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221</v>
      </c>
      <c r="AU199" s="14" t="s">
        <v>82</v>
      </c>
    </row>
    <row r="200" spans="1:65" s="2" customFormat="1" ht="21.75" customHeight="1">
      <c r="A200" s="35"/>
      <c r="B200" s="36"/>
      <c r="C200" s="233" t="s">
        <v>275</v>
      </c>
      <c r="D200" s="233" t="s">
        <v>216</v>
      </c>
      <c r="E200" s="234" t="s">
        <v>694</v>
      </c>
      <c r="F200" s="235" t="s">
        <v>695</v>
      </c>
      <c r="G200" s="236" t="s">
        <v>237</v>
      </c>
      <c r="H200" s="237">
        <v>296.586</v>
      </c>
      <c r="I200" s="238"/>
      <c r="J200" s="239">
        <f>ROUND(I200*H200,2)</f>
        <v>0</v>
      </c>
      <c r="K200" s="240"/>
      <c r="L200" s="41"/>
      <c r="M200" s="241" t="s">
        <v>1</v>
      </c>
      <c r="N200" s="242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245</v>
      </c>
      <c r="AT200" s="245" t="s">
        <v>216</v>
      </c>
      <c r="AU200" s="245" t="s">
        <v>82</v>
      </c>
      <c r="AY200" s="14" t="s">
        <v>213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80</v>
      </c>
      <c r="BK200" s="246">
        <f>ROUND(I200*H200,2)</f>
        <v>0</v>
      </c>
      <c r="BL200" s="14" t="s">
        <v>245</v>
      </c>
      <c r="BM200" s="245" t="s">
        <v>380</v>
      </c>
    </row>
    <row r="201" spans="1:47" s="2" customFormat="1" ht="12">
      <c r="A201" s="35"/>
      <c r="B201" s="36"/>
      <c r="C201" s="37"/>
      <c r="D201" s="247" t="s">
        <v>221</v>
      </c>
      <c r="E201" s="37"/>
      <c r="F201" s="248" t="s">
        <v>695</v>
      </c>
      <c r="G201" s="37"/>
      <c r="H201" s="37"/>
      <c r="I201" s="141"/>
      <c r="J201" s="37"/>
      <c r="K201" s="37"/>
      <c r="L201" s="41"/>
      <c r="M201" s="249"/>
      <c r="N201" s="25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221</v>
      </c>
      <c r="AU201" s="14" t="s">
        <v>82</v>
      </c>
    </row>
    <row r="202" spans="1:65" s="2" customFormat="1" ht="33" customHeight="1">
      <c r="A202" s="35"/>
      <c r="B202" s="36"/>
      <c r="C202" s="233" t="s">
        <v>381</v>
      </c>
      <c r="D202" s="233" t="s">
        <v>216</v>
      </c>
      <c r="E202" s="234" t="s">
        <v>696</v>
      </c>
      <c r="F202" s="235" t="s">
        <v>697</v>
      </c>
      <c r="G202" s="236" t="s">
        <v>237</v>
      </c>
      <c r="H202" s="237">
        <v>11.378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245</v>
      </c>
      <c r="AT202" s="245" t="s">
        <v>216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245</v>
      </c>
      <c r="BM202" s="245" t="s">
        <v>382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697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5" s="2" customFormat="1" ht="21.75" customHeight="1">
      <c r="A204" s="35"/>
      <c r="B204" s="36"/>
      <c r="C204" s="233" t="s">
        <v>284</v>
      </c>
      <c r="D204" s="233" t="s">
        <v>216</v>
      </c>
      <c r="E204" s="234" t="s">
        <v>698</v>
      </c>
      <c r="F204" s="235" t="s">
        <v>699</v>
      </c>
      <c r="G204" s="236" t="s">
        <v>237</v>
      </c>
      <c r="H204" s="237">
        <v>33.67</v>
      </c>
      <c r="I204" s="238"/>
      <c r="J204" s="239">
        <f>ROUND(I204*H204,2)</f>
        <v>0</v>
      </c>
      <c r="K204" s="240"/>
      <c r="L204" s="41"/>
      <c r="M204" s="241" t="s">
        <v>1</v>
      </c>
      <c r="N204" s="242" t="s">
        <v>38</v>
      </c>
      <c r="O204" s="8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245</v>
      </c>
      <c r="AT204" s="245" t="s">
        <v>216</v>
      </c>
      <c r="AU204" s="245" t="s">
        <v>82</v>
      </c>
      <c r="AY204" s="14" t="s">
        <v>213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4" t="s">
        <v>80</v>
      </c>
      <c r="BK204" s="246">
        <f>ROUND(I204*H204,2)</f>
        <v>0</v>
      </c>
      <c r="BL204" s="14" t="s">
        <v>245</v>
      </c>
      <c r="BM204" s="245" t="s">
        <v>383</v>
      </c>
    </row>
    <row r="205" spans="1:47" s="2" customFormat="1" ht="12">
      <c r="A205" s="35"/>
      <c r="B205" s="36"/>
      <c r="C205" s="37"/>
      <c r="D205" s="247" t="s">
        <v>221</v>
      </c>
      <c r="E205" s="37"/>
      <c r="F205" s="248" t="s">
        <v>699</v>
      </c>
      <c r="G205" s="37"/>
      <c r="H205" s="37"/>
      <c r="I205" s="141"/>
      <c r="J205" s="37"/>
      <c r="K205" s="37"/>
      <c r="L205" s="41"/>
      <c r="M205" s="249"/>
      <c r="N205" s="25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221</v>
      </c>
      <c r="AU205" s="14" t="s">
        <v>82</v>
      </c>
    </row>
    <row r="206" spans="1:65" s="2" customFormat="1" ht="21.75" customHeight="1">
      <c r="A206" s="35"/>
      <c r="B206" s="36"/>
      <c r="C206" s="233" t="s">
        <v>386</v>
      </c>
      <c r="D206" s="233" t="s">
        <v>216</v>
      </c>
      <c r="E206" s="234" t="s">
        <v>700</v>
      </c>
      <c r="F206" s="235" t="s">
        <v>701</v>
      </c>
      <c r="G206" s="236" t="s">
        <v>237</v>
      </c>
      <c r="H206" s="237">
        <v>206.9</v>
      </c>
      <c r="I206" s="238"/>
      <c r="J206" s="239">
        <f>ROUND(I206*H206,2)</f>
        <v>0</v>
      </c>
      <c r="K206" s="240"/>
      <c r="L206" s="41"/>
      <c r="M206" s="241" t="s">
        <v>1</v>
      </c>
      <c r="N206" s="242" t="s">
        <v>38</v>
      </c>
      <c r="O206" s="88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245</v>
      </c>
      <c r="AT206" s="245" t="s">
        <v>216</v>
      </c>
      <c r="AU206" s="245" t="s">
        <v>82</v>
      </c>
      <c r="AY206" s="14" t="s">
        <v>213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4" t="s">
        <v>80</v>
      </c>
      <c r="BK206" s="246">
        <f>ROUND(I206*H206,2)</f>
        <v>0</v>
      </c>
      <c r="BL206" s="14" t="s">
        <v>245</v>
      </c>
      <c r="BM206" s="245" t="s">
        <v>390</v>
      </c>
    </row>
    <row r="207" spans="1:47" s="2" customFormat="1" ht="12">
      <c r="A207" s="35"/>
      <c r="B207" s="36"/>
      <c r="C207" s="37"/>
      <c r="D207" s="247" t="s">
        <v>221</v>
      </c>
      <c r="E207" s="37"/>
      <c r="F207" s="248" t="s">
        <v>701</v>
      </c>
      <c r="G207" s="37"/>
      <c r="H207" s="37"/>
      <c r="I207" s="141"/>
      <c r="J207" s="37"/>
      <c r="K207" s="37"/>
      <c r="L207" s="41"/>
      <c r="M207" s="249"/>
      <c r="N207" s="25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221</v>
      </c>
      <c r="AU207" s="14" t="s">
        <v>82</v>
      </c>
    </row>
    <row r="208" spans="1:65" s="2" customFormat="1" ht="33" customHeight="1">
      <c r="A208" s="35"/>
      <c r="B208" s="36"/>
      <c r="C208" s="233" t="s">
        <v>290</v>
      </c>
      <c r="D208" s="233" t="s">
        <v>216</v>
      </c>
      <c r="E208" s="234" t="s">
        <v>887</v>
      </c>
      <c r="F208" s="235" t="s">
        <v>888</v>
      </c>
      <c r="G208" s="236" t="s">
        <v>237</v>
      </c>
      <c r="H208" s="237">
        <v>296.586</v>
      </c>
      <c r="I208" s="238"/>
      <c r="J208" s="239">
        <f>ROUND(I208*H208,2)</f>
        <v>0</v>
      </c>
      <c r="K208" s="240"/>
      <c r="L208" s="41"/>
      <c r="M208" s="241" t="s">
        <v>1</v>
      </c>
      <c r="N208" s="242" t="s">
        <v>38</v>
      </c>
      <c r="O208" s="8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245</v>
      </c>
      <c r="AT208" s="245" t="s">
        <v>216</v>
      </c>
      <c r="AU208" s="245" t="s">
        <v>82</v>
      </c>
      <c r="AY208" s="14" t="s">
        <v>213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4" t="s">
        <v>80</v>
      </c>
      <c r="BK208" s="246">
        <f>ROUND(I208*H208,2)</f>
        <v>0</v>
      </c>
      <c r="BL208" s="14" t="s">
        <v>245</v>
      </c>
      <c r="BM208" s="245" t="s">
        <v>393</v>
      </c>
    </row>
    <row r="209" spans="1:47" s="2" customFormat="1" ht="12">
      <c r="A209" s="35"/>
      <c r="B209" s="36"/>
      <c r="C209" s="37"/>
      <c r="D209" s="247" t="s">
        <v>221</v>
      </c>
      <c r="E209" s="37"/>
      <c r="F209" s="248" t="s">
        <v>888</v>
      </c>
      <c r="G209" s="37"/>
      <c r="H209" s="37"/>
      <c r="I209" s="141"/>
      <c r="J209" s="37"/>
      <c r="K209" s="37"/>
      <c r="L209" s="41"/>
      <c r="M209" s="249"/>
      <c r="N209" s="25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221</v>
      </c>
      <c r="AU209" s="14" t="s">
        <v>82</v>
      </c>
    </row>
    <row r="210" spans="1:63" s="12" customFormat="1" ht="25.9" customHeight="1">
      <c r="A210" s="12"/>
      <c r="B210" s="217"/>
      <c r="C210" s="218"/>
      <c r="D210" s="219" t="s">
        <v>72</v>
      </c>
      <c r="E210" s="220" t="s">
        <v>297</v>
      </c>
      <c r="F210" s="220" t="s">
        <v>463</v>
      </c>
      <c r="G210" s="218"/>
      <c r="H210" s="218"/>
      <c r="I210" s="221"/>
      <c r="J210" s="222">
        <f>BK210</f>
        <v>0</v>
      </c>
      <c r="K210" s="218"/>
      <c r="L210" s="223"/>
      <c r="M210" s="224"/>
      <c r="N210" s="225"/>
      <c r="O210" s="225"/>
      <c r="P210" s="226">
        <f>SUM(P211:P212)</f>
        <v>0</v>
      </c>
      <c r="Q210" s="225"/>
      <c r="R210" s="226">
        <f>SUM(R211:R212)</f>
        <v>0</v>
      </c>
      <c r="S210" s="225"/>
      <c r="T210" s="227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8" t="s">
        <v>220</v>
      </c>
      <c r="AT210" s="229" t="s">
        <v>72</v>
      </c>
      <c r="AU210" s="229" t="s">
        <v>73</v>
      </c>
      <c r="AY210" s="228" t="s">
        <v>213</v>
      </c>
      <c r="BK210" s="230">
        <f>SUM(BK211:BK212)</f>
        <v>0</v>
      </c>
    </row>
    <row r="211" spans="1:65" s="2" customFormat="1" ht="21.75" customHeight="1">
      <c r="A211" s="35"/>
      <c r="B211" s="36"/>
      <c r="C211" s="233" t="s">
        <v>394</v>
      </c>
      <c r="D211" s="233" t="s">
        <v>216</v>
      </c>
      <c r="E211" s="234" t="s">
        <v>464</v>
      </c>
      <c r="F211" s="235" t="s">
        <v>465</v>
      </c>
      <c r="G211" s="236" t="s">
        <v>301</v>
      </c>
      <c r="H211" s="237">
        <v>96</v>
      </c>
      <c r="I211" s="238"/>
      <c r="J211" s="239">
        <f>ROUND(I211*H211,2)</f>
        <v>0</v>
      </c>
      <c r="K211" s="240"/>
      <c r="L211" s="41"/>
      <c r="M211" s="241" t="s">
        <v>1</v>
      </c>
      <c r="N211" s="242" t="s">
        <v>38</v>
      </c>
      <c r="O211" s="88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302</v>
      </c>
      <c r="AT211" s="245" t="s">
        <v>216</v>
      </c>
      <c r="AU211" s="245" t="s">
        <v>80</v>
      </c>
      <c r="AY211" s="14" t="s">
        <v>213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4" t="s">
        <v>80</v>
      </c>
      <c r="BK211" s="246">
        <f>ROUND(I211*H211,2)</f>
        <v>0</v>
      </c>
      <c r="BL211" s="14" t="s">
        <v>302</v>
      </c>
      <c r="BM211" s="245" t="s">
        <v>397</v>
      </c>
    </row>
    <row r="212" spans="1:47" s="2" customFormat="1" ht="12">
      <c r="A212" s="35"/>
      <c r="B212" s="36"/>
      <c r="C212" s="37"/>
      <c r="D212" s="247" t="s">
        <v>221</v>
      </c>
      <c r="E212" s="37"/>
      <c r="F212" s="248" t="s">
        <v>465</v>
      </c>
      <c r="G212" s="37"/>
      <c r="H212" s="37"/>
      <c r="I212" s="141"/>
      <c r="J212" s="37"/>
      <c r="K212" s="37"/>
      <c r="L212" s="41"/>
      <c r="M212" s="251"/>
      <c r="N212" s="252"/>
      <c r="O212" s="253"/>
      <c r="P212" s="253"/>
      <c r="Q212" s="253"/>
      <c r="R212" s="253"/>
      <c r="S212" s="253"/>
      <c r="T212" s="254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221</v>
      </c>
      <c r="AU212" s="14" t="s">
        <v>80</v>
      </c>
    </row>
    <row r="213" spans="1:31" s="2" customFormat="1" ht="6.95" customHeight="1">
      <c r="A213" s="35"/>
      <c r="B213" s="63"/>
      <c r="C213" s="64"/>
      <c r="D213" s="64"/>
      <c r="E213" s="64"/>
      <c r="F213" s="64"/>
      <c r="G213" s="64"/>
      <c r="H213" s="64"/>
      <c r="I213" s="180"/>
      <c r="J213" s="64"/>
      <c r="K213" s="64"/>
      <c r="L213" s="41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password="CC35" sheet="1" objects="1" scenarios="1" formatColumns="0" formatRows="0" autoFilter="0"/>
  <autoFilter ref="C126:K21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1033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ROUND((SUM(BE121:BE166)),2)</f>
        <v>0</v>
      </c>
      <c r="G33" s="35"/>
      <c r="H33" s="35"/>
      <c r="I33" s="159">
        <v>0.21</v>
      </c>
      <c r="J33" s="158">
        <f>ROUND(((SUM(BE121:BE166))*I33),2)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ROUND((SUM(BF121:BF166)),2)</f>
        <v>0</v>
      </c>
      <c r="G34" s="35"/>
      <c r="H34" s="35"/>
      <c r="I34" s="159">
        <v>0.15</v>
      </c>
      <c r="J34" s="158">
        <f>ROUND(((SUM(BF121:BF166))*I34),2)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ROUND((SUM(BG121:BG166)),2)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ROUND((SUM(BH121:BH166)),2)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ROUND((SUM(BI121:BI166)),2)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2019-138-21 - Nové kce- 3...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J122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714</v>
      </c>
      <c r="E98" s="200"/>
      <c r="F98" s="200"/>
      <c r="G98" s="200"/>
      <c r="H98" s="200"/>
      <c r="I98" s="201"/>
      <c r="J98" s="202">
        <f>J123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715</v>
      </c>
      <c r="E99" s="200"/>
      <c r="F99" s="200"/>
      <c r="G99" s="200"/>
      <c r="H99" s="200"/>
      <c r="I99" s="201"/>
      <c r="J99" s="202">
        <f>J132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627</v>
      </c>
      <c r="E100" s="200"/>
      <c r="F100" s="200"/>
      <c r="G100" s="200"/>
      <c r="H100" s="200"/>
      <c r="I100" s="201"/>
      <c r="J100" s="202">
        <f>J159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0"/>
      <c r="C101" s="191"/>
      <c r="D101" s="192" t="s">
        <v>1034</v>
      </c>
      <c r="E101" s="193"/>
      <c r="F101" s="193"/>
      <c r="G101" s="193"/>
      <c r="H101" s="193"/>
      <c r="I101" s="194"/>
      <c r="J101" s="195">
        <f>J164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141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180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183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198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84" t="str">
        <f>E7</f>
        <v xml:space="preserve">OTEVŘENÝ  pavilon D (zadání) - DO KROSU</v>
      </c>
      <c r="F111" s="29"/>
      <c r="G111" s="29"/>
      <c r="H111" s="29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183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2019-138-21 - Nové kce- 3...</v>
      </c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144" t="s">
        <v>22</v>
      </c>
      <c r="J115" s="76" t="str">
        <f>IF(J12="","",J12)</f>
        <v>20. 12. 2019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 xml:space="preserve"> </v>
      </c>
      <c r="G117" s="37"/>
      <c r="H117" s="37"/>
      <c r="I117" s="144" t="s">
        <v>29</v>
      </c>
      <c r="J117" s="33" t="str">
        <f>E21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144" t="s">
        <v>30</v>
      </c>
      <c r="J118" s="33" t="str">
        <f>E24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204"/>
      <c r="B120" s="205"/>
      <c r="C120" s="206" t="s">
        <v>199</v>
      </c>
      <c r="D120" s="207" t="s">
        <v>58</v>
      </c>
      <c r="E120" s="207" t="s">
        <v>54</v>
      </c>
      <c r="F120" s="207" t="s">
        <v>55</v>
      </c>
      <c r="G120" s="207" t="s">
        <v>200</v>
      </c>
      <c r="H120" s="207" t="s">
        <v>201</v>
      </c>
      <c r="I120" s="208" t="s">
        <v>202</v>
      </c>
      <c r="J120" s="209" t="s">
        <v>187</v>
      </c>
      <c r="K120" s="210" t="s">
        <v>203</v>
      </c>
      <c r="L120" s="211"/>
      <c r="M120" s="97" t="s">
        <v>1</v>
      </c>
      <c r="N120" s="98" t="s">
        <v>37</v>
      </c>
      <c r="O120" s="98" t="s">
        <v>204</v>
      </c>
      <c r="P120" s="98" t="s">
        <v>205</v>
      </c>
      <c r="Q120" s="98" t="s">
        <v>206</v>
      </c>
      <c r="R120" s="98" t="s">
        <v>207</v>
      </c>
      <c r="S120" s="98" t="s">
        <v>208</v>
      </c>
      <c r="T120" s="99" t="s">
        <v>209</v>
      </c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</row>
    <row r="121" spans="1:63" s="2" customFormat="1" ht="22.8" customHeight="1">
      <c r="A121" s="35"/>
      <c r="B121" s="36"/>
      <c r="C121" s="104" t="s">
        <v>210</v>
      </c>
      <c r="D121" s="37"/>
      <c r="E121" s="37"/>
      <c r="F121" s="37"/>
      <c r="G121" s="37"/>
      <c r="H121" s="37"/>
      <c r="I121" s="141"/>
      <c r="J121" s="212">
        <f>BK121</f>
        <v>0</v>
      </c>
      <c r="K121" s="37"/>
      <c r="L121" s="41"/>
      <c r="M121" s="100"/>
      <c r="N121" s="213"/>
      <c r="O121" s="101"/>
      <c r="P121" s="214">
        <f>P122+P164</f>
        <v>0</v>
      </c>
      <c r="Q121" s="101"/>
      <c r="R121" s="214">
        <f>R122+R164</f>
        <v>0</v>
      </c>
      <c r="S121" s="101"/>
      <c r="T121" s="215">
        <f>T122+T164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72</v>
      </c>
      <c r="AU121" s="14" t="s">
        <v>189</v>
      </c>
      <c r="BK121" s="216">
        <f>BK122+BK164</f>
        <v>0</v>
      </c>
    </row>
    <row r="122" spans="1:63" s="12" customFormat="1" ht="25.9" customHeight="1">
      <c r="A122" s="12"/>
      <c r="B122" s="217"/>
      <c r="C122" s="218"/>
      <c r="D122" s="219" t="s">
        <v>72</v>
      </c>
      <c r="E122" s="220" t="s">
        <v>276</v>
      </c>
      <c r="F122" s="220" t="s">
        <v>277</v>
      </c>
      <c r="G122" s="218"/>
      <c r="H122" s="218"/>
      <c r="I122" s="221"/>
      <c r="J122" s="222">
        <f>BK122</f>
        <v>0</v>
      </c>
      <c r="K122" s="218"/>
      <c r="L122" s="223"/>
      <c r="M122" s="224"/>
      <c r="N122" s="225"/>
      <c r="O122" s="225"/>
      <c r="P122" s="226">
        <f>P123+P132+P159</f>
        <v>0</v>
      </c>
      <c r="Q122" s="225"/>
      <c r="R122" s="226">
        <f>R123+R132+R159</f>
        <v>0</v>
      </c>
      <c r="S122" s="225"/>
      <c r="T122" s="227">
        <f>T123+T132+T159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82</v>
      </c>
      <c r="AT122" s="229" t="s">
        <v>72</v>
      </c>
      <c r="AU122" s="229" t="s">
        <v>73</v>
      </c>
      <c r="AY122" s="228" t="s">
        <v>213</v>
      </c>
      <c r="BK122" s="230">
        <f>BK123+BK132+BK159</f>
        <v>0</v>
      </c>
    </row>
    <row r="123" spans="1:63" s="12" customFormat="1" ht="22.8" customHeight="1">
      <c r="A123" s="12"/>
      <c r="B123" s="217"/>
      <c r="C123" s="218"/>
      <c r="D123" s="219" t="s">
        <v>72</v>
      </c>
      <c r="E123" s="231" t="s">
        <v>761</v>
      </c>
      <c r="F123" s="231" t="s">
        <v>762</v>
      </c>
      <c r="G123" s="218"/>
      <c r="H123" s="218"/>
      <c r="I123" s="221"/>
      <c r="J123" s="232">
        <f>BK123</f>
        <v>0</v>
      </c>
      <c r="K123" s="218"/>
      <c r="L123" s="223"/>
      <c r="M123" s="224"/>
      <c r="N123" s="225"/>
      <c r="O123" s="225"/>
      <c r="P123" s="226">
        <f>SUM(P124:P131)</f>
        <v>0</v>
      </c>
      <c r="Q123" s="225"/>
      <c r="R123" s="226">
        <f>SUM(R124:R131)</f>
        <v>0</v>
      </c>
      <c r="S123" s="225"/>
      <c r="T123" s="227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8" t="s">
        <v>82</v>
      </c>
      <c r="AT123" s="229" t="s">
        <v>72</v>
      </c>
      <c r="AU123" s="229" t="s">
        <v>80</v>
      </c>
      <c r="AY123" s="228" t="s">
        <v>213</v>
      </c>
      <c r="BK123" s="230">
        <f>SUM(BK124:BK131)</f>
        <v>0</v>
      </c>
    </row>
    <row r="124" spans="1:65" s="2" customFormat="1" ht="33" customHeight="1">
      <c r="A124" s="35"/>
      <c r="B124" s="36"/>
      <c r="C124" s="233" t="s">
        <v>80</v>
      </c>
      <c r="D124" s="233" t="s">
        <v>216</v>
      </c>
      <c r="E124" s="234" t="s">
        <v>1035</v>
      </c>
      <c r="F124" s="235" t="s">
        <v>1036</v>
      </c>
      <c r="G124" s="236" t="s">
        <v>237</v>
      </c>
      <c r="H124" s="237">
        <v>81.9</v>
      </c>
      <c r="I124" s="238"/>
      <c r="J124" s="239">
        <f>ROUND(I124*H124,2)</f>
        <v>0</v>
      </c>
      <c r="K124" s="240"/>
      <c r="L124" s="41"/>
      <c r="M124" s="241" t="s">
        <v>1</v>
      </c>
      <c r="N124" s="242" t="s">
        <v>38</v>
      </c>
      <c r="O124" s="8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5" t="s">
        <v>245</v>
      </c>
      <c r="AT124" s="245" t="s">
        <v>216</v>
      </c>
      <c r="AU124" s="245" t="s">
        <v>82</v>
      </c>
      <c r="AY124" s="14" t="s">
        <v>213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4" t="s">
        <v>80</v>
      </c>
      <c r="BK124" s="246">
        <f>ROUND(I124*H124,2)</f>
        <v>0</v>
      </c>
      <c r="BL124" s="14" t="s">
        <v>245</v>
      </c>
      <c r="BM124" s="245" t="s">
        <v>82</v>
      </c>
    </row>
    <row r="125" spans="1:47" s="2" customFormat="1" ht="12">
      <c r="A125" s="35"/>
      <c r="B125" s="36"/>
      <c r="C125" s="37"/>
      <c r="D125" s="247" t="s">
        <v>221</v>
      </c>
      <c r="E125" s="37"/>
      <c r="F125" s="248" t="s">
        <v>1036</v>
      </c>
      <c r="G125" s="37"/>
      <c r="H125" s="37"/>
      <c r="I125" s="141"/>
      <c r="J125" s="37"/>
      <c r="K125" s="37"/>
      <c r="L125" s="41"/>
      <c r="M125" s="249"/>
      <c r="N125" s="250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221</v>
      </c>
      <c r="AU125" s="14" t="s">
        <v>82</v>
      </c>
    </row>
    <row r="126" spans="1:65" s="2" customFormat="1" ht="33" customHeight="1">
      <c r="A126" s="35"/>
      <c r="B126" s="36"/>
      <c r="C126" s="255" t="s">
        <v>82</v>
      </c>
      <c r="D126" s="255" t="s">
        <v>571</v>
      </c>
      <c r="E126" s="256" t="s">
        <v>1037</v>
      </c>
      <c r="F126" s="257" t="s">
        <v>1038</v>
      </c>
      <c r="G126" s="258" t="s">
        <v>237</v>
      </c>
      <c r="H126" s="259">
        <v>83.538</v>
      </c>
      <c r="I126" s="260"/>
      <c r="J126" s="261">
        <f>ROUND(I126*H126,2)</f>
        <v>0</v>
      </c>
      <c r="K126" s="262"/>
      <c r="L126" s="263"/>
      <c r="M126" s="264" t="s">
        <v>1</v>
      </c>
      <c r="N126" s="265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275</v>
      </c>
      <c r="AT126" s="245" t="s">
        <v>571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245</v>
      </c>
      <c r="BM126" s="245" t="s">
        <v>220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1039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44.25" customHeight="1">
      <c r="A128" s="35"/>
      <c r="B128" s="36"/>
      <c r="C128" s="233" t="s">
        <v>224</v>
      </c>
      <c r="D128" s="233" t="s">
        <v>216</v>
      </c>
      <c r="E128" s="234" t="s">
        <v>1040</v>
      </c>
      <c r="F128" s="235" t="s">
        <v>1041</v>
      </c>
      <c r="G128" s="236" t="s">
        <v>254</v>
      </c>
      <c r="H128" s="237">
        <v>1.779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245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245</v>
      </c>
      <c r="BM128" s="245" t="s">
        <v>227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1041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44.25" customHeight="1">
      <c r="A130" s="35"/>
      <c r="B130" s="36"/>
      <c r="C130" s="233" t="s">
        <v>220</v>
      </c>
      <c r="D130" s="233" t="s">
        <v>216</v>
      </c>
      <c r="E130" s="234" t="s">
        <v>772</v>
      </c>
      <c r="F130" s="235" t="s">
        <v>773</v>
      </c>
      <c r="G130" s="236" t="s">
        <v>254</v>
      </c>
      <c r="H130" s="237">
        <v>1.779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245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245</v>
      </c>
      <c r="BM130" s="245" t="s">
        <v>230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773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3" s="12" customFormat="1" ht="22.8" customHeight="1">
      <c r="A132" s="12"/>
      <c r="B132" s="217"/>
      <c r="C132" s="218"/>
      <c r="D132" s="219" t="s">
        <v>72</v>
      </c>
      <c r="E132" s="231" t="s">
        <v>775</v>
      </c>
      <c r="F132" s="231" t="s">
        <v>776</v>
      </c>
      <c r="G132" s="218"/>
      <c r="H132" s="218"/>
      <c r="I132" s="221"/>
      <c r="J132" s="232">
        <f>BK132</f>
        <v>0</v>
      </c>
      <c r="K132" s="218"/>
      <c r="L132" s="223"/>
      <c r="M132" s="224"/>
      <c r="N132" s="225"/>
      <c r="O132" s="225"/>
      <c r="P132" s="226">
        <f>SUM(P133:P158)</f>
        <v>0</v>
      </c>
      <c r="Q132" s="225"/>
      <c r="R132" s="226">
        <f>SUM(R133:R158)</f>
        <v>0</v>
      </c>
      <c r="S132" s="225"/>
      <c r="T132" s="227">
        <f>SUM(T133:T158)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82</v>
      </c>
      <c r="AT132" s="229" t="s">
        <v>72</v>
      </c>
      <c r="AU132" s="229" t="s">
        <v>80</v>
      </c>
      <c r="AY132" s="228" t="s">
        <v>213</v>
      </c>
      <c r="BK132" s="230">
        <f>SUM(BK133:BK158)</f>
        <v>0</v>
      </c>
    </row>
    <row r="133" spans="1:65" s="2" customFormat="1" ht="44.25" customHeight="1">
      <c r="A133" s="35"/>
      <c r="B133" s="36"/>
      <c r="C133" s="233" t="s">
        <v>231</v>
      </c>
      <c r="D133" s="233" t="s">
        <v>216</v>
      </c>
      <c r="E133" s="234" t="s">
        <v>1042</v>
      </c>
      <c r="F133" s="235" t="s">
        <v>1043</v>
      </c>
      <c r="G133" s="236" t="s">
        <v>237</v>
      </c>
      <c r="H133" s="237">
        <v>138.4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245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245</v>
      </c>
      <c r="BM133" s="245" t="s">
        <v>234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1043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44.25" customHeight="1">
      <c r="A135" s="35"/>
      <c r="B135" s="36"/>
      <c r="C135" s="233" t="s">
        <v>227</v>
      </c>
      <c r="D135" s="233" t="s">
        <v>216</v>
      </c>
      <c r="E135" s="234" t="s">
        <v>1044</v>
      </c>
      <c r="F135" s="235" t="s">
        <v>1045</v>
      </c>
      <c r="G135" s="236" t="s">
        <v>237</v>
      </c>
      <c r="H135" s="237">
        <v>11.2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245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245</v>
      </c>
      <c r="BM135" s="245" t="s">
        <v>238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1045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33" customHeight="1">
      <c r="A137" s="35"/>
      <c r="B137" s="36"/>
      <c r="C137" s="233" t="s">
        <v>239</v>
      </c>
      <c r="D137" s="233" t="s">
        <v>216</v>
      </c>
      <c r="E137" s="234" t="s">
        <v>781</v>
      </c>
      <c r="F137" s="235" t="s">
        <v>782</v>
      </c>
      <c r="G137" s="236" t="s">
        <v>237</v>
      </c>
      <c r="H137" s="237">
        <v>149.6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245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245</v>
      </c>
      <c r="BM137" s="245" t="s">
        <v>242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782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33" customHeight="1">
      <c r="A139" s="35"/>
      <c r="B139" s="36"/>
      <c r="C139" s="233" t="s">
        <v>230</v>
      </c>
      <c r="D139" s="233" t="s">
        <v>216</v>
      </c>
      <c r="E139" s="234" t="s">
        <v>1046</v>
      </c>
      <c r="F139" s="235" t="s">
        <v>786</v>
      </c>
      <c r="G139" s="236" t="s">
        <v>237</v>
      </c>
      <c r="H139" s="237">
        <v>231.5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245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245</v>
      </c>
      <c r="BM139" s="245" t="s">
        <v>245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786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21.75" customHeight="1">
      <c r="A141" s="35"/>
      <c r="B141" s="36"/>
      <c r="C141" s="255" t="s">
        <v>246</v>
      </c>
      <c r="D141" s="255" t="s">
        <v>571</v>
      </c>
      <c r="E141" s="256" t="s">
        <v>788</v>
      </c>
      <c r="F141" s="257" t="s">
        <v>789</v>
      </c>
      <c r="G141" s="258" t="s">
        <v>237</v>
      </c>
      <c r="H141" s="259">
        <v>254.65</v>
      </c>
      <c r="I141" s="260"/>
      <c r="J141" s="261">
        <f>ROUND(I141*H141,2)</f>
        <v>0</v>
      </c>
      <c r="K141" s="262"/>
      <c r="L141" s="263"/>
      <c r="M141" s="264" t="s">
        <v>1</v>
      </c>
      <c r="N141" s="265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275</v>
      </c>
      <c r="AT141" s="245" t="s">
        <v>571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245</v>
      </c>
      <c r="BM141" s="245" t="s">
        <v>249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789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33" customHeight="1">
      <c r="A143" s="35"/>
      <c r="B143" s="36"/>
      <c r="C143" s="233" t="s">
        <v>234</v>
      </c>
      <c r="D143" s="233" t="s">
        <v>216</v>
      </c>
      <c r="E143" s="234" t="s">
        <v>792</v>
      </c>
      <c r="F143" s="235" t="s">
        <v>793</v>
      </c>
      <c r="G143" s="236" t="s">
        <v>237</v>
      </c>
      <c r="H143" s="237">
        <v>149.6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245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245</v>
      </c>
      <c r="BM143" s="245" t="s">
        <v>255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793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21.75" customHeight="1">
      <c r="A145" s="35"/>
      <c r="B145" s="36"/>
      <c r="C145" s="255" t="s">
        <v>256</v>
      </c>
      <c r="D145" s="255" t="s">
        <v>571</v>
      </c>
      <c r="E145" s="256" t="s">
        <v>1047</v>
      </c>
      <c r="F145" s="257" t="s">
        <v>1048</v>
      </c>
      <c r="G145" s="258" t="s">
        <v>237</v>
      </c>
      <c r="H145" s="259">
        <v>164.56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275</v>
      </c>
      <c r="AT145" s="245" t="s">
        <v>571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245</v>
      </c>
      <c r="BM145" s="245" t="s">
        <v>259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1049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21.75" customHeight="1">
      <c r="A147" s="35"/>
      <c r="B147" s="36"/>
      <c r="C147" s="233" t="s">
        <v>238</v>
      </c>
      <c r="D147" s="233" t="s">
        <v>216</v>
      </c>
      <c r="E147" s="234" t="s">
        <v>1050</v>
      </c>
      <c r="F147" s="235" t="s">
        <v>1051</v>
      </c>
      <c r="G147" s="236" t="s">
        <v>237</v>
      </c>
      <c r="H147" s="237">
        <v>149.6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245</v>
      </c>
      <c r="AT147" s="245" t="s">
        <v>216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245</v>
      </c>
      <c r="BM147" s="245" t="s">
        <v>262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1051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5" s="2" customFormat="1" ht="21.75" customHeight="1">
      <c r="A149" s="35"/>
      <c r="B149" s="36"/>
      <c r="C149" s="233" t="s">
        <v>263</v>
      </c>
      <c r="D149" s="233" t="s">
        <v>216</v>
      </c>
      <c r="E149" s="234" t="s">
        <v>803</v>
      </c>
      <c r="F149" s="235" t="s">
        <v>804</v>
      </c>
      <c r="G149" s="236" t="s">
        <v>237</v>
      </c>
      <c r="H149" s="237">
        <v>149.6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245</v>
      </c>
      <c r="AT149" s="245" t="s">
        <v>216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245</v>
      </c>
      <c r="BM149" s="245" t="s">
        <v>266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804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5" s="2" customFormat="1" ht="44.25" customHeight="1">
      <c r="A151" s="35"/>
      <c r="B151" s="36"/>
      <c r="C151" s="233" t="s">
        <v>242</v>
      </c>
      <c r="D151" s="233" t="s">
        <v>216</v>
      </c>
      <c r="E151" s="234" t="s">
        <v>1052</v>
      </c>
      <c r="F151" s="235" t="s">
        <v>1053</v>
      </c>
      <c r="G151" s="236" t="s">
        <v>237</v>
      </c>
      <c r="H151" s="237">
        <v>67.1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245</v>
      </c>
      <c r="AT151" s="245" t="s">
        <v>216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245</v>
      </c>
      <c r="BM151" s="245" t="s">
        <v>269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1053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5" s="2" customFormat="1" ht="44.25" customHeight="1">
      <c r="A153" s="35"/>
      <c r="B153" s="36"/>
      <c r="C153" s="233" t="s">
        <v>8</v>
      </c>
      <c r="D153" s="233" t="s">
        <v>216</v>
      </c>
      <c r="E153" s="234" t="s">
        <v>1054</v>
      </c>
      <c r="F153" s="235" t="s">
        <v>1055</v>
      </c>
      <c r="G153" s="236" t="s">
        <v>237</v>
      </c>
      <c r="H153" s="237">
        <v>14.8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245</v>
      </c>
      <c r="AT153" s="245" t="s">
        <v>216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245</v>
      </c>
      <c r="BM153" s="245" t="s">
        <v>272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1055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55.5" customHeight="1">
      <c r="A155" s="35"/>
      <c r="B155" s="36"/>
      <c r="C155" s="233" t="s">
        <v>245</v>
      </c>
      <c r="D155" s="233" t="s">
        <v>216</v>
      </c>
      <c r="E155" s="234" t="s">
        <v>1056</v>
      </c>
      <c r="F155" s="235" t="s">
        <v>1057</v>
      </c>
      <c r="G155" s="236" t="s">
        <v>254</v>
      </c>
      <c r="H155" s="237">
        <v>6.157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245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245</v>
      </c>
      <c r="BM155" s="245" t="s">
        <v>275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1057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55.5" customHeight="1">
      <c r="A157" s="35"/>
      <c r="B157" s="36"/>
      <c r="C157" s="233" t="s">
        <v>280</v>
      </c>
      <c r="D157" s="233" t="s">
        <v>216</v>
      </c>
      <c r="E157" s="234" t="s">
        <v>810</v>
      </c>
      <c r="F157" s="235" t="s">
        <v>811</v>
      </c>
      <c r="G157" s="236" t="s">
        <v>254</v>
      </c>
      <c r="H157" s="237">
        <v>6.157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245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245</v>
      </c>
      <c r="BM157" s="245" t="s">
        <v>284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811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3" s="12" customFormat="1" ht="22.8" customHeight="1">
      <c r="A159" s="12"/>
      <c r="B159" s="217"/>
      <c r="C159" s="218"/>
      <c r="D159" s="219" t="s">
        <v>72</v>
      </c>
      <c r="E159" s="231" t="s">
        <v>686</v>
      </c>
      <c r="F159" s="231" t="s">
        <v>687</v>
      </c>
      <c r="G159" s="218"/>
      <c r="H159" s="218"/>
      <c r="I159" s="221"/>
      <c r="J159" s="232">
        <f>BK159</f>
        <v>0</v>
      </c>
      <c r="K159" s="218"/>
      <c r="L159" s="223"/>
      <c r="M159" s="224"/>
      <c r="N159" s="225"/>
      <c r="O159" s="225"/>
      <c r="P159" s="226">
        <f>SUM(P160:P163)</f>
        <v>0</v>
      </c>
      <c r="Q159" s="225"/>
      <c r="R159" s="226">
        <f>SUM(R160:R163)</f>
        <v>0</v>
      </c>
      <c r="S159" s="225"/>
      <c r="T159" s="227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8" t="s">
        <v>82</v>
      </c>
      <c r="AT159" s="229" t="s">
        <v>72</v>
      </c>
      <c r="AU159" s="229" t="s">
        <v>80</v>
      </c>
      <c r="AY159" s="228" t="s">
        <v>213</v>
      </c>
      <c r="BK159" s="230">
        <f>SUM(BK160:BK163)</f>
        <v>0</v>
      </c>
    </row>
    <row r="160" spans="1:65" s="2" customFormat="1" ht="21.75" customHeight="1">
      <c r="A160" s="35"/>
      <c r="B160" s="36"/>
      <c r="C160" s="233" t="s">
        <v>249</v>
      </c>
      <c r="D160" s="233" t="s">
        <v>216</v>
      </c>
      <c r="E160" s="234" t="s">
        <v>694</v>
      </c>
      <c r="F160" s="235" t="s">
        <v>695</v>
      </c>
      <c r="G160" s="236" t="s">
        <v>237</v>
      </c>
      <c r="H160" s="237">
        <v>231.5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245</v>
      </c>
      <c r="AT160" s="245" t="s">
        <v>216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245</v>
      </c>
      <c r="BM160" s="245" t="s">
        <v>290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695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5" s="2" customFormat="1" ht="33" customHeight="1">
      <c r="A162" s="35"/>
      <c r="B162" s="36"/>
      <c r="C162" s="233" t="s">
        <v>293</v>
      </c>
      <c r="D162" s="233" t="s">
        <v>216</v>
      </c>
      <c r="E162" s="234" t="s">
        <v>887</v>
      </c>
      <c r="F162" s="235" t="s">
        <v>888</v>
      </c>
      <c r="G162" s="236" t="s">
        <v>237</v>
      </c>
      <c r="H162" s="237">
        <v>231.5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245</v>
      </c>
      <c r="AT162" s="245" t="s">
        <v>216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245</v>
      </c>
      <c r="BM162" s="245" t="s">
        <v>296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888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3" s="12" customFormat="1" ht="25.9" customHeight="1">
      <c r="A164" s="12"/>
      <c r="B164" s="217"/>
      <c r="C164" s="218"/>
      <c r="D164" s="219" t="s">
        <v>72</v>
      </c>
      <c r="E164" s="220" t="s">
        <v>297</v>
      </c>
      <c r="F164" s="220" t="s">
        <v>1058</v>
      </c>
      <c r="G164" s="218"/>
      <c r="H164" s="218"/>
      <c r="I164" s="221"/>
      <c r="J164" s="222">
        <f>BK164</f>
        <v>0</v>
      </c>
      <c r="K164" s="218"/>
      <c r="L164" s="223"/>
      <c r="M164" s="224"/>
      <c r="N164" s="225"/>
      <c r="O164" s="225"/>
      <c r="P164" s="226">
        <f>SUM(P165:P166)</f>
        <v>0</v>
      </c>
      <c r="Q164" s="225"/>
      <c r="R164" s="226">
        <f>SUM(R165:R166)</f>
        <v>0</v>
      </c>
      <c r="S164" s="225"/>
      <c r="T164" s="227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8" t="s">
        <v>220</v>
      </c>
      <c r="AT164" s="229" t="s">
        <v>72</v>
      </c>
      <c r="AU164" s="229" t="s">
        <v>73</v>
      </c>
      <c r="AY164" s="228" t="s">
        <v>213</v>
      </c>
      <c r="BK164" s="230">
        <f>SUM(BK165:BK166)</f>
        <v>0</v>
      </c>
    </row>
    <row r="165" spans="1:65" s="2" customFormat="1" ht="21.75" customHeight="1">
      <c r="A165" s="35"/>
      <c r="B165" s="36"/>
      <c r="C165" s="233" t="s">
        <v>255</v>
      </c>
      <c r="D165" s="233" t="s">
        <v>216</v>
      </c>
      <c r="E165" s="234" t="s">
        <v>464</v>
      </c>
      <c r="F165" s="235" t="s">
        <v>465</v>
      </c>
      <c r="G165" s="236" t="s">
        <v>301</v>
      </c>
      <c r="H165" s="237">
        <v>64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302</v>
      </c>
      <c r="AT165" s="245" t="s">
        <v>216</v>
      </c>
      <c r="AU165" s="245" t="s">
        <v>80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302</v>
      </c>
      <c r="BM165" s="245" t="s">
        <v>303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465</v>
      </c>
      <c r="G166" s="37"/>
      <c r="H166" s="37"/>
      <c r="I166" s="141"/>
      <c r="J166" s="37"/>
      <c r="K166" s="37"/>
      <c r="L166" s="41"/>
      <c r="M166" s="251"/>
      <c r="N166" s="252"/>
      <c r="O166" s="253"/>
      <c r="P166" s="253"/>
      <c r="Q166" s="253"/>
      <c r="R166" s="253"/>
      <c r="S166" s="253"/>
      <c r="T166" s="254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80</v>
      </c>
    </row>
    <row r="167" spans="1:31" s="2" customFormat="1" ht="6.95" customHeight="1">
      <c r="A167" s="35"/>
      <c r="B167" s="63"/>
      <c r="C167" s="64"/>
      <c r="D167" s="64"/>
      <c r="E167" s="64"/>
      <c r="F167" s="64"/>
      <c r="G167" s="64"/>
      <c r="H167" s="64"/>
      <c r="I167" s="180"/>
      <c r="J167" s="64"/>
      <c r="K167" s="64"/>
      <c r="L167" s="41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password="CC35" sheet="1" objects="1" scenarios="1" formatColumns="0" formatRows="0" autoFilter="0"/>
  <autoFilter ref="C120:K16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1059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ROUND((SUM(BE118:BE132)),2)</f>
        <v>0</v>
      </c>
      <c r="G33" s="35"/>
      <c r="H33" s="35"/>
      <c r="I33" s="159">
        <v>0.21</v>
      </c>
      <c r="J33" s="158">
        <f>ROUND(((SUM(BE118:BE132))*I33),2)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ROUND((SUM(BF118:BF132)),2)</f>
        <v>0</v>
      </c>
      <c r="G34" s="35"/>
      <c r="H34" s="35"/>
      <c r="I34" s="159">
        <v>0.15</v>
      </c>
      <c r="J34" s="158">
        <f>ROUND(((SUM(BF118:BF132))*I34),2)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ROUND((SUM(BG118:BG132)),2)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ROUND((SUM(BH118:BH132)),2)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ROUND((SUM(BI118:BI132)),2)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2019-138-22 -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495</v>
      </c>
      <c r="E98" s="200"/>
      <c r="F98" s="200"/>
      <c r="G98" s="200"/>
      <c r="H98" s="200"/>
      <c r="I98" s="201"/>
      <c r="J98" s="202">
        <f>J120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198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84" t="str">
        <f>E7</f>
        <v xml:space="preserve">OTEVŘENÝ  pavilon D (zadání) - DO KROSU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183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2019-138-22 - Nové kce - ...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144" t="s">
        <v>22</v>
      </c>
      <c r="J112" s="76" t="str">
        <f>IF(J12="","",J12)</f>
        <v>20. 12. 2019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144" t="s">
        <v>29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144" t="s">
        <v>30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204"/>
      <c r="B117" s="205"/>
      <c r="C117" s="206" t="s">
        <v>199</v>
      </c>
      <c r="D117" s="207" t="s">
        <v>58</v>
      </c>
      <c r="E117" s="207" t="s">
        <v>54</v>
      </c>
      <c r="F117" s="207" t="s">
        <v>55</v>
      </c>
      <c r="G117" s="207" t="s">
        <v>200</v>
      </c>
      <c r="H117" s="207" t="s">
        <v>201</v>
      </c>
      <c r="I117" s="208" t="s">
        <v>202</v>
      </c>
      <c r="J117" s="209" t="s">
        <v>187</v>
      </c>
      <c r="K117" s="210" t="s">
        <v>203</v>
      </c>
      <c r="L117" s="211"/>
      <c r="M117" s="97" t="s">
        <v>1</v>
      </c>
      <c r="N117" s="98" t="s">
        <v>37</v>
      </c>
      <c r="O117" s="98" t="s">
        <v>204</v>
      </c>
      <c r="P117" s="98" t="s">
        <v>205</v>
      </c>
      <c r="Q117" s="98" t="s">
        <v>206</v>
      </c>
      <c r="R117" s="98" t="s">
        <v>207</v>
      </c>
      <c r="S117" s="98" t="s">
        <v>208</v>
      </c>
      <c r="T117" s="99" t="s">
        <v>209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63" s="2" customFormat="1" ht="22.8" customHeight="1">
      <c r="A118" s="35"/>
      <c r="B118" s="36"/>
      <c r="C118" s="104" t="s">
        <v>210</v>
      </c>
      <c r="D118" s="37"/>
      <c r="E118" s="37"/>
      <c r="F118" s="37"/>
      <c r="G118" s="37"/>
      <c r="H118" s="37"/>
      <c r="I118" s="141"/>
      <c r="J118" s="212">
        <f>BK118</f>
        <v>0</v>
      </c>
      <c r="K118" s="37"/>
      <c r="L118" s="41"/>
      <c r="M118" s="100"/>
      <c r="N118" s="213"/>
      <c r="O118" s="101"/>
      <c r="P118" s="214">
        <f>P119</f>
        <v>0</v>
      </c>
      <c r="Q118" s="101"/>
      <c r="R118" s="214">
        <f>R119</f>
        <v>0</v>
      </c>
      <c r="S118" s="101"/>
      <c r="T118" s="215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72</v>
      </c>
      <c r="AU118" s="14" t="s">
        <v>189</v>
      </c>
      <c r="BK118" s="216">
        <f>BK119</f>
        <v>0</v>
      </c>
    </row>
    <row r="119" spans="1:63" s="12" customFormat="1" ht="25.9" customHeight="1">
      <c r="A119" s="12"/>
      <c r="B119" s="217"/>
      <c r="C119" s="218"/>
      <c r="D119" s="219" t="s">
        <v>72</v>
      </c>
      <c r="E119" s="220" t="s">
        <v>276</v>
      </c>
      <c r="F119" s="220" t="s">
        <v>277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P120</f>
        <v>0</v>
      </c>
      <c r="Q119" s="225"/>
      <c r="R119" s="226">
        <f>R120</f>
        <v>0</v>
      </c>
      <c r="S119" s="225"/>
      <c r="T119" s="227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82</v>
      </c>
      <c r="AT119" s="229" t="s">
        <v>72</v>
      </c>
      <c r="AU119" s="229" t="s">
        <v>73</v>
      </c>
      <c r="AY119" s="228" t="s">
        <v>213</v>
      </c>
      <c r="BK119" s="230">
        <f>BK120</f>
        <v>0</v>
      </c>
    </row>
    <row r="120" spans="1:63" s="12" customFormat="1" ht="22.8" customHeight="1">
      <c r="A120" s="12"/>
      <c r="B120" s="217"/>
      <c r="C120" s="218"/>
      <c r="D120" s="219" t="s">
        <v>72</v>
      </c>
      <c r="E120" s="231" t="s">
        <v>520</v>
      </c>
      <c r="F120" s="231" t="s">
        <v>521</v>
      </c>
      <c r="G120" s="218"/>
      <c r="H120" s="218"/>
      <c r="I120" s="221"/>
      <c r="J120" s="232">
        <f>BK120</f>
        <v>0</v>
      </c>
      <c r="K120" s="218"/>
      <c r="L120" s="223"/>
      <c r="M120" s="224"/>
      <c r="N120" s="225"/>
      <c r="O120" s="225"/>
      <c r="P120" s="226">
        <f>SUM(P121:P132)</f>
        <v>0</v>
      </c>
      <c r="Q120" s="225"/>
      <c r="R120" s="226">
        <f>SUM(R121:R132)</f>
        <v>0</v>
      </c>
      <c r="S120" s="225"/>
      <c r="T120" s="227">
        <f>SUM(T121:T132)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82</v>
      </c>
      <c r="AT120" s="229" t="s">
        <v>72</v>
      </c>
      <c r="AU120" s="229" t="s">
        <v>80</v>
      </c>
      <c r="AY120" s="228" t="s">
        <v>213</v>
      </c>
      <c r="BK120" s="230">
        <f>SUM(BK121:BK132)</f>
        <v>0</v>
      </c>
    </row>
    <row r="121" spans="1:65" s="2" customFormat="1" ht="21.75" customHeight="1">
      <c r="A121" s="35"/>
      <c r="B121" s="36"/>
      <c r="C121" s="233" t="s">
        <v>80</v>
      </c>
      <c r="D121" s="233" t="s">
        <v>216</v>
      </c>
      <c r="E121" s="234" t="s">
        <v>1060</v>
      </c>
      <c r="F121" s="235" t="s">
        <v>1061</v>
      </c>
      <c r="G121" s="236" t="s">
        <v>237</v>
      </c>
      <c r="H121" s="237">
        <v>541.7</v>
      </c>
      <c r="I121" s="238"/>
      <c r="J121" s="239">
        <f>ROUND(I121*H121,2)</f>
        <v>0</v>
      </c>
      <c r="K121" s="240"/>
      <c r="L121" s="41"/>
      <c r="M121" s="241" t="s">
        <v>1</v>
      </c>
      <c r="N121" s="242" t="s">
        <v>38</v>
      </c>
      <c r="O121" s="8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5" t="s">
        <v>245</v>
      </c>
      <c r="AT121" s="245" t="s">
        <v>216</v>
      </c>
      <c r="AU121" s="245" t="s">
        <v>82</v>
      </c>
      <c r="AY121" s="14" t="s">
        <v>213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4" t="s">
        <v>80</v>
      </c>
      <c r="BK121" s="246">
        <f>ROUND(I121*H121,2)</f>
        <v>0</v>
      </c>
      <c r="BL121" s="14" t="s">
        <v>245</v>
      </c>
      <c r="BM121" s="245" t="s">
        <v>82</v>
      </c>
    </row>
    <row r="122" spans="1:47" s="2" customFormat="1" ht="12">
      <c r="A122" s="35"/>
      <c r="B122" s="36"/>
      <c r="C122" s="37"/>
      <c r="D122" s="247" t="s">
        <v>221</v>
      </c>
      <c r="E122" s="37"/>
      <c r="F122" s="248" t="s">
        <v>1061</v>
      </c>
      <c r="G122" s="37"/>
      <c r="H122" s="37"/>
      <c r="I122" s="141"/>
      <c r="J122" s="37"/>
      <c r="K122" s="37"/>
      <c r="L122" s="41"/>
      <c r="M122" s="249"/>
      <c r="N122" s="250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221</v>
      </c>
      <c r="AU122" s="14" t="s">
        <v>82</v>
      </c>
    </row>
    <row r="123" spans="1:65" s="2" customFormat="1" ht="21.75" customHeight="1">
      <c r="A123" s="35"/>
      <c r="B123" s="36"/>
      <c r="C123" s="233" t="s">
        <v>82</v>
      </c>
      <c r="D123" s="233" t="s">
        <v>216</v>
      </c>
      <c r="E123" s="234" t="s">
        <v>1062</v>
      </c>
      <c r="F123" s="235" t="s">
        <v>1063</v>
      </c>
      <c r="G123" s="236" t="s">
        <v>283</v>
      </c>
      <c r="H123" s="237">
        <v>82.4</v>
      </c>
      <c r="I123" s="238"/>
      <c r="J123" s="239">
        <f>ROUND(I123*H123,2)</f>
        <v>0</v>
      </c>
      <c r="K123" s="240"/>
      <c r="L123" s="41"/>
      <c r="M123" s="241" t="s">
        <v>1</v>
      </c>
      <c r="N123" s="242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245</v>
      </c>
      <c r="AT123" s="245" t="s">
        <v>216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245</v>
      </c>
      <c r="BM123" s="245" t="s">
        <v>220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1063</v>
      </c>
      <c r="G124" s="37"/>
      <c r="H124" s="37"/>
      <c r="I124" s="141"/>
      <c r="J124" s="37"/>
      <c r="K124" s="37"/>
      <c r="L124" s="41"/>
      <c r="M124" s="249"/>
      <c r="N124" s="25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65" s="2" customFormat="1" ht="33" customHeight="1">
      <c r="A125" s="35"/>
      <c r="B125" s="36"/>
      <c r="C125" s="233" t="s">
        <v>224</v>
      </c>
      <c r="D125" s="233" t="s">
        <v>216</v>
      </c>
      <c r="E125" s="234" t="s">
        <v>1064</v>
      </c>
      <c r="F125" s="235" t="s">
        <v>1065</v>
      </c>
      <c r="G125" s="236" t="s">
        <v>283</v>
      </c>
      <c r="H125" s="237">
        <v>58.8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245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245</v>
      </c>
      <c r="BM125" s="245" t="s">
        <v>227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1065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33" customHeight="1">
      <c r="A127" s="35"/>
      <c r="B127" s="36"/>
      <c r="C127" s="233" t="s">
        <v>220</v>
      </c>
      <c r="D127" s="233" t="s">
        <v>216</v>
      </c>
      <c r="E127" s="234" t="s">
        <v>1066</v>
      </c>
      <c r="F127" s="235" t="s">
        <v>1067</v>
      </c>
      <c r="G127" s="236" t="s">
        <v>283</v>
      </c>
      <c r="H127" s="237">
        <v>31.9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245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245</v>
      </c>
      <c r="BM127" s="245" t="s">
        <v>230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1067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44.25" customHeight="1">
      <c r="A129" s="35"/>
      <c r="B129" s="36"/>
      <c r="C129" s="233" t="s">
        <v>231</v>
      </c>
      <c r="D129" s="233" t="s">
        <v>216</v>
      </c>
      <c r="E129" s="234" t="s">
        <v>1068</v>
      </c>
      <c r="F129" s="235" t="s">
        <v>1069</v>
      </c>
      <c r="G129" s="236" t="s">
        <v>254</v>
      </c>
      <c r="H129" s="237">
        <v>25.409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245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245</v>
      </c>
      <c r="BM129" s="245" t="s">
        <v>234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1069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44.25" customHeight="1">
      <c r="A131" s="35"/>
      <c r="B131" s="36"/>
      <c r="C131" s="233" t="s">
        <v>227</v>
      </c>
      <c r="D131" s="233" t="s">
        <v>216</v>
      </c>
      <c r="E131" s="234" t="s">
        <v>1070</v>
      </c>
      <c r="F131" s="235" t="s">
        <v>1071</v>
      </c>
      <c r="G131" s="236" t="s">
        <v>254</v>
      </c>
      <c r="H131" s="237">
        <v>25.409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245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245</v>
      </c>
      <c r="BM131" s="245" t="s">
        <v>238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1071</v>
      </c>
      <c r="G132" s="37"/>
      <c r="H132" s="37"/>
      <c r="I132" s="141"/>
      <c r="J132" s="37"/>
      <c r="K132" s="37"/>
      <c r="L132" s="41"/>
      <c r="M132" s="251"/>
      <c r="N132" s="252"/>
      <c r="O132" s="253"/>
      <c r="P132" s="253"/>
      <c r="Q132" s="253"/>
      <c r="R132" s="253"/>
      <c r="S132" s="253"/>
      <c r="T132" s="254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31" s="2" customFormat="1" ht="6.95" customHeight="1">
      <c r="A133" s="35"/>
      <c r="B133" s="63"/>
      <c r="C133" s="64"/>
      <c r="D133" s="64"/>
      <c r="E133" s="64"/>
      <c r="F133" s="64"/>
      <c r="G133" s="64"/>
      <c r="H133" s="64"/>
      <c r="I133" s="180"/>
      <c r="J133" s="64"/>
      <c r="K133" s="64"/>
      <c r="L133" s="41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password="CC35" sheet="1" objects="1" scenarios="1" formatColumns="0" formatRows="0" autoFilter="0"/>
  <autoFilter ref="C117:K13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1072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ROUND((SUM(BE120:BE146)),2)</f>
        <v>0</v>
      </c>
      <c r="G33" s="35"/>
      <c r="H33" s="35"/>
      <c r="I33" s="159">
        <v>0.21</v>
      </c>
      <c r="J33" s="158">
        <f>ROUND(((SUM(BE120:BE146))*I33),2)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ROUND((SUM(BF120:BF146)),2)</f>
        <v>0</v>
      </c>
      <c r="G34" s="35"/>
      <c r="H34" s="35"/>
      <c r="I34" s="159">
        <v>0.15</v>
      </c>
      <c r="J34" s="158">
        <f>ROUND(((SUM(BF120:BF146))*I34),2)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ROUND((SUM(BG120:BG146)),2)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ROUND((SUM(BH120:BH146)),2)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ROUND((SUM(BI120:BI146)),2)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2019-138-23 -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J121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494</v>
      </c>
      <c r="E98" s="200"/>
      <c r="F98" s="200"/>
      <c r="G98" s="200"/>
      <c r="H98" s="200"/>
      <c r="I98" s="201"/>
      <c r="J98" s="202">
        <f>J122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1073</v>
      </c>
      <c r="E99" s="200"/>
      <c r="F99" s="200"/>
      <c r="G99" s="200"/>
      <c r="H99" s="200"/>
      <c r="I99" s="201"/>
      <c r="J99" s="202">
        <f>J133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0"/>
      <c r="C100" s="191"/>
      <c r="D100" s="192" t="s">
        <v>456</v>
      </c>
      <c r="E100" s="193"/>
      <c r="F100" s="193"/>
      <c r="G100" s="193"/>
      <c r="H100" s="193"/>
      <c r="I100" s="194"/>
      <c r="J100" s="195">
        <f>J144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141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180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183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198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84" t="str">
        <f>E7</f>
        <v xml:space="preserve">OTEVŘENÝ  pavilon D (zadání) - DO KROSU</v>
      </c>
      <c r="F110" s="29"/>
      <c r="G110" s="29"/>
      <c r="H110" s="29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183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2019-138-23 - Nové kce - ...</v>
      </c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144" t="s">
        <v>22</v>
      </c>
      <c r="J114" s="76" t="str">
        <f>IF(J12="","",J12)</f>
        <v>20. 12. 2019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 xml:space="preserve"> </v>
      </c>
      <c r="G116" s="37"/>
      <c r="H116" s="37"/>
      <c r="I116" s="144" t="s">
        <v>29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144" t="s">
        <v>30</v>
      </c>
      <c r="J117" s="33" t="str">
        <f>E24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204"/>
      <c r="B119" s="205"/>
      <c r="C119" s="206" t="s">
        <v>199</v>
      </c>
      <c r="D119" s="207" t="s">
        <v>58</v>
      </c>
      <c r="E119" s="207" t="s">
        <v>54</v>
      </c>
      <c r="F119" s="207" t="s">
        <v>55</v>
      </c>
      <c r="G119" s="207" t="s">
        <v>200</v>
      </c>
      <c r="H119" s="207" t="s">
        <v>201</v>
      </c>
      <c r="I119" s="208" t="s">
        <v>202</v>
      </c>
      <c r="J119" s="209" t="s">
        <v>187</v>
      </c>
      <c r="K119" s="210" t="s">
        <v>203</v>
      </c>
      <c r="L119" s="211"/>
      <c r="M119" s="97" t="s">
        <v>1</v>
      </c>
      <c r="N119" s="98" t="s">
        <v>37</v>
      </c>
      <c r="O119" s="98" t="s">
        <v>204</v>
      </c>
      <c r="P119" s="98" t="s">
        <v>205</v>
      </c>
      <c r="Q119" s="98" t="s">
        <v>206</v>
      </c>
      <c r="R119" s="98" t="s">
        <v>207</v>
      </c>
      <c r="S119" s="98" t="s">
        <v>208</v>
      </c>
      <c r="T119" s="99" t="s">
        <v>209</v>
      </c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pans="1:63" s="2" customFormat="1" ht="22.8" customHeight="1">
      <c r="A120" s="35"/>
      <c r="B120" s="36"/>
      <c r="C120" s="104" t="s">
        <v>210</v>
      </c>
      <c r="D120" s="37"/>
      <c r="E120" s="37"/>
      <c r="F120" s="37"/>
      <c r="G120" s="37"/>
      <c r="H120" s="37"/>
      <c r="I120" s="141"/>
      <c r="J120" s="212">
        <f>BK120</f>
        <v>0</v>
      </c>
      <c r="K120" s="37"/>
      <c r="L120" s="41"/>
      <c r="M120" s="100"/>
      <c r="N120" s="213"/>
      <c r="O120" s="101"/>
      <c r="P120" s="214">
        <f>P121+P144</f>
        <v>0</v>
      </c>
      <c r="Q120" s="101"/>
      <c r="R120" s="214">
        <f>R121+R144</f>
        <v>0</v>
      </c>
      <c r="S120" s="101"/>
      <c r="T120" s="215">
        <f>T121+T144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72</v>
      </c>
      <c r="AU120" s="14" t="s">
        <v>189</v>
      </c>
      <c r="BK120" s="216">
        <f>BK121+BK144</f>
        <v>0</v>
      </c>
    </row>
    <row r="121" spans="1:63" s="12" customFormat="1" ht="25.9" customHeight="1">
      <c r="A121" s="12"/>
      <c r="B121" s="217"/>
      <c r="C121" s="218"/>
      <c r="D121" s="219" t="s">
        <v>72</v>
      </c>
      <c r="E121" s="220" t="s">
        <v>276</v>
      </c>
      <c r="F121" s="220" t="s">
        <v>277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P122+P133</f>
        <v>0</v>
      </c>
      <c r="Q121" s="225"/>
      <c r="R121" s="226">
        <f>R122+R133</f>
        <v>0</v>
      </c>
      <c r="S121" s="225"/>
      <c r="T121" s="227">
        <f>T122+T133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82</v>
      </c>
      <c r="AT121" s="229" t="s">
        <v>72</v>
      </c>
      <c r="AU121" s="229" t="s">
        <v>73</v>
      </c>
      <c r="AY121" s="228" t="s">
        <v>213</v>
      </c>
      <c r="BK121" s="230">
        <f>BK122+BK133</f>
        <v>0</v>
      </c>
    </row>
    <row r="122" spans="1:63" s="12" customFormat="1" ht="22.8" customHeight="1">
      <c r="A122" s="12"/>
      <c r="B122" s="217"/>
      <c r="C122" s="218"/>
      <c r="D122" s="219" t="s">
        <v>72</v>
      </c>
      <c r="E122" s="231" t="s">
        <v>502</v>
      </c>
      <c r="F122" s="231" t="s">
        <v>503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SUM(P123:P132)</f>
        <v>0</v>
      </c>
      <c r="Q122" s="225"/>
      <c r="R122" s="226">
        <f>SUM(R123:R132)</f>
        <v>0</v>
      </c>
      <c r="S122" s="225"/>
      <c r="T122" s="227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82</v>
      </c>
      <c r="AT122" s="229" t="s">
        <v>72</v>
      </c>
      <c r="AU122" s="229" t="s">
        <v>80</v>
      </c>
      <c r="AY122" s="228" t="s">
        <v>213</v>
      </c>
      <c r="BK122" s="230">
        <f>SUM(BK123:BK132)</f>
        <v>0</v>
      </c>
    </row>
    <row r="123" spans="1:65" s="2" customFormat="1" ht="21.75" customHeight="1">
      <c r="A123" s="35"/>
      <c r="B123" s="36"/>
      <c r="C123" s="233" t="s">
        <v>80</v>
      </c>
      <c r="D123" s="233" t="s">
        <v>216</v>
      </c>
      <c r="E123" s="234" t="s">
        <v>1074</v>
      </c>
      <c r="F123" s="235" t="s">
        <v>1075</v>
      </c>
      <c r="G123" s="236" t="s">
        <v>237</v>
      </c>
      <c r="H123" s="237">
        <v>134.4</v>
      </c>
      <c r="I123" s="238"/>
      <c r="J123" s="239">
        <f>ROUND(I123*H123,2)</f>
        <v>0</v>
      </c>
      <c r="K123" s="240"/>
      <c r="L123" s="41"/>
      <c r="M123" s="241" t="s">
        <v>1</v>
      </c>
      <c r="N123" s="242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245</v>
      </c>
      <c r="AT123" s="245" t="s">
        <v>216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245</v>
      </c>
      <c r="BM123" s="245" t="s">
        <v>82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1075</v>
      </c>
      <c r="G124" s="37"/>
      <c r="H124" s="37"/>
      <c r="I124" s="141"/>
      <c r="J124" s="37"/>
      <c r="K124" s="37"/>
      <c r="L124" s="41"/>
      <c r="M124" s="249"/>
      <c r="N124" s="25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65" s="2" customFormat="1" ht="21.75" customHeight="1">
      <c r="A125" s="35"/>
      <c r="B125" s="36"/>
      <c r="C125" s="255" t="s">
        <v>82</v>
      </c>
      <c r="D125" s="255" t="s">
        <v>571</v>
      </c>
      <c r="E125" s="256" t="s">
        <v>1076</v>
      </c>
      <c r="F125" s="257" t="s">
        <v>1077</v>
      </c>
      <c r="G125" s="258" t="s">
        <v>237</v>
      </c>
      <c r="H125" s="259">
        <v>147.84</v>
      </c>
      <c r="I125" s="260"/>
      <c r="J125" s="261">
        <f>ROUND(I125*H125,2)</f>
        <v>0</v>
      </c>
      <c r="K125" s="262"/>
      <c r="L125" s="263"/>
      <c r="M125" s="264" t="s">
        <v>1</v>
      </c>
      <c r="N125" s="265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275</v>
      </c>
      <c r="AT125" s="245" t="s">
        <v>571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245</v>
      </c>
      <c r="BM125" s="245" t="s">
        <v>220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1077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21.75" customHeight="1">
      <c r="A127" s="35"/>
      <c r="B127" s="36"/>
      <c r="C127" s="233" t="s">
        <v>224</v>
      </c>
      <c r="D127" s="233" t="s">
        <v>216</v>
      </c>
      <c r="E127" s="234" t="s">
        <v>1078</v>
      </c>
      <c r="F127" s="235" t="s">
        <v>1079</v>
      </c>
      <c r="G127" s="236" t="s">
        <v>219</v>
      </c>
      <c r="H127" s="237">
        <v>3.105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245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245</v>
      </c>
      <c r="BM127" s="245" t="s">
        <v>227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1079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44.25" customHeight="1">
      <c r="A129" s="35"/>
      <c r="B129" s="36"/>
      <c r="C129" s="233" t="s">
        <v>220</v>
      </c>
      <c r="D129" s="233" t="s">
        <v>216</v>
      </c>
      <c r="E129" s="234" t="s">
        <v>1080</v>
      </c>
      <c r="F129" s="235" t="s">
        <v>1081</v>
      </c>
      <c r="G129" s="236" t="s">
        <v>254</v>
      </c>
      <c r="H129" s="237">
        <v>1.385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245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245</v>
      </c>
      <c r="BM129" s="245" t="s">
        <v>230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1081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44.25" customHeight="1">
      <c r="A131" s="35"/>
      <c r="B131" s="36"/>
      <c r="C131" s="233" t="s">
        <v>231</v>
      </c>
      <c r="D131" s="233" t="s">
        <v>216</v>
      </c>
      <c r="E131" s="234" t="s">
        <v>1010</v>
      </c>
      <c r="F131" s="235" t="s">
        <v>1011</v>
      </c>
      <c r="G131" s="236" t="s">
        <v>254</v>
      </c>
      <c r="H131" s="237">
        <v>1.385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245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245</v>
      </c>
      <c r="BM131" s="245" t="s">
        <v>234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1011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3" s="12" customFormat="1" ht="22.8" customHeight="1">
      <c r="A133" s="12"/>
      <c r="B133" s="217"/>
      <c r="C133" s="218"/>
      <c r="D133" s="219" t="s">
        <v>72</v>
      </c>
      <c r="E133" s="231" t="s">
        <v>1082</v>
      </c>
      <c r="F133" s="231" t="s">
        <v>1083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SUM(P134:P143)</f>
        <v>0</v>
      </c>
      <c r="Q133" s="225"/>
      <c r="R133" s="226">
        <f>SUM(R134:R143)</f>
        <v>0</v>
      </c>
      <c r="S133" s="225"/>
      <c r="T133" s="227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82</v>
      </c>
      <c r="AT133" s="229" t="s">
        <v>72</v>
      </c>
      <c r="AU133" s="229" t="s">
        <v>80</v>
      </c>
      <c r="AY133" s="228" t="s">
        <v>213</v>
      </c>
      <c r="BK133" s="230">
        <f>SUM(BK134:BK143)</f>
        <v>0</v>
      </c>
    </row>
    <row r="134" spans="1:65" s="2" customFormat="1" ht="21.75" customHeight="1">
      <c r="A134" s="35"/>
      <c r="B134" s="36"/>
      <c r="C134" s="233" t="s">
        <v>227</v>
      </c>
      <c r="D134" s="233" t="s">
        <v>216</v>
      </c>
      <c r="E134" s="234" t="s">
        <v>1084</v>
      </c>
      <c r="F134" s="235" t="s">
        <v>1085</v>
      </c>
      <c r="G134" s="236" t="s">
        <v>237</v>
      </c>
      <c r="H134" s="237">
        <v>204.4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245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245</v>
      </c>
      <c r="BM134" s="245" t="s">
        <v>238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1085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21.75" customHeight="1">
      <c r="A136" s="35"/>
      <c r="B136" s="36"/>
      <c r="C136" s="233" t="s">
        <v>239</v>
      </c>
      <c r="D136" s="233" t="s">
        <v>216</v>
      </c>
      <c r="E136" s="234" t="s">
        <v>1086</v>
      </c>
      <c r="F136" s="235" t="s">
        <v>1087</v>
      </c>
      <c r="G136" s="236" t="s">
        <v>237</v>
      </c>
      <c r="H136" s="237">
        <v>204.4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245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245</v>
      </c>
      <c r="BM136" s="245" t="s">
        <v>242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1087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33" customHeight="1">
      <c r="A138" s="35"/>
      <c r="B138" s="36"/>
      <c r="C138" s="233" t="s">
        <v>230</v>
      </c>
      <c r="D138" s="233" t="s">
        <v>216</v>
      </c>
      <c r="E138" s="234" t="s">
        <v>1088</v>
      </c>
      <c r="F138" s="235" t="s">
        <v>1089</v>
      </c>
      <c r="G138" s="236" t="s">
        <v>237</v>
      </c>
      <c r="H138" s="237">
        <v>70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245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245</v>
      </c>
      <c r="BM138" s="245" t="s">
        <v>245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1089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33" customHeight="1">
      <c r="A140" s="35"/>
      <c r="B140" s="36"/>
      <c r="C140" s="233" t="s">
        <v>246</v>
      </c>
      <c r="D140" s="233" t="s">
        <v>216</v>
      </c>
      <c r="E140" s="234" t="s">
        <v>1090</v>
      </c>
      <c r="F140" s="235" t="s">
        <v>1091</v>
      </c>
      <c r="G140" s="236" t="s">
        <v>237</v>
      </c>
      <c r="H140" s="237">
        <v>70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245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245</v>
      </c>
      <c r="BM140" s="245" t="s">
        <v>249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1091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21.75" customHeight="1">
      <c r="A142" s="35"/>
      <c r="B142" s="36"/>
      <c r="C142" s="233" t="s">
        <v>234</v>
      </c>
      <c r="D142" s="233" t="s">
        <v>216</v>
      </c>
      <c r="E142" s="234" t="s">
        <v>1092</v>
      </c>
      <c r="F142" s="235" t="s">
        <v>1093</v>
      </c>
      <c r="G142" s="236" t="s">
        <v>237</v>
      </c>
      <c r="H142" s="237">
        <v>204.4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245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245</v>
      </c>
      <c r="BM142" s="245" t="s">
        <v>255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1093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3" s="12" customFormat="1" ht="25.9" customHeight="1">
      <c r="A144" s="12"/>
      <c r="B144" s="217"/>
      <c r="C144" s="218"/>
      <c r="D144" s="219" t="s">
        <v>72</v>
      </c>
      <c r="E144" s="220" t="s">
        <v>297</v>
      </c>
      <c r="F144" s="220" t="s">
        <v>463</v>
      </c>
      <c r="G144" s="218"/>
      <c r="H144" s="218"/>
      <c r="I144" s="221"/>
      <c r="J144" s="222">
        <f>BK144</f>
        <v>0</v>
      </c>
      <c r="K144" s="218"/>
      <c r="L144" s="223"/>
      <c r="M144" s="224"/>
      <c r="N144" s="225"/>
      <c r="O144" s="225"/>
      <c r="P144" s="226">
        <f>SUM(P145:P146)</f>
        <v>0</v>
      </c>
      <c r="Q144" s="225"/>
      <c r="R144" s="226">
        <f>SUM(R145:R146)</f>
        <v>0</v>
      </c>
      <c r="S144" s="225"/>
      <c r="T144" s="227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8" t="s">
        <v>220</v>
      </c>
      <c r="AT144" s="229" t="s">
        <v>72</v>
      </c>
      <c r="AU144" s="229" t="s">
        <v>73</v>
      </c>
      <c r="AY144" s="228" t="s">
        <v>213</v>
      </c>
      <c r="BK144" s="230">
        <f>SUM(BK145:BK146)</f>
        <v>0</v>
      </c>
    </row>
    <row r="145" spans="1:65" s="2" customFormat="1" ht="33" customHeight="1">
      <c r="A145" s="35"/>
      <c r="B145" s="36"/>
      <c r="C145" s="233" t="s">
        <v>256</v>
      </c>
      <c r="D145" s="233" t="s">
        <v>216</v>
      </c>
      <c r="E145" s="234" t="s">
        <v>1094</v>
      </c>
      <c r="F145" s="235" t="s">
        <v>1095</v>
      </c>
      <c r="G145" s="236" t="s">
        <v>301</v>
      </c>
      <c r="H145" s="237">
        <v>40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302</v>
      </c>
      <c r="AT145" s="245" t="s">
        <v>216</v>
      </c>
      <c r="AU145" s="245" t="s">
        <v>80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302</v>
      </c>
      <c r="BM145" s="245" t="s">
        <v>259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1095</v>
      </c>
      <c r="G146" s="37"/>
      <c r="H146" s="37"/>
      <c r="I146" s="141"/>
      <c r="J146" s="37"/>
      <c r="K146" s="37"/>
      <c r="L146" s="41"/>
      <c r="M146" s="251"/>
      <c r="N146" s="252"/>
      <c r="O146" s="253"/>
      <c r="P146" s="253"/>
      <c r="Q146" s="253"/>
      <c r="R146" s="253"/>
      <c r="S146" s="253"/>
      <c r="T146" s="254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80</v>
      </c>
    </row>
    <row r="147" spans="1:31" s="2" customFormat="1" ht="6.95" customHeight="1">
      <c r="A147" s="35"/>
      <c r="B147" s="63"/>
      <c r="C147" s="64"/>
      <c r="D147" s="64"/>
      <c r="E147" s="64"/>
      <c r="F147" s="64"/>
      <c r="G147" s="64"/>
      <c r="H147" s="64"/>
      <c r="I147" s="180"/>
      <c r="J147" s="64"/>
      <c r="K147" s="64"/>
      <c r="L147" s="41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password="CC35" sheet="1" objects="1" scenarios="1" formatColumns="0" formatRows="0" autoFilter="0"/>
  <autoFilter ref="C119:K14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1096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ROUND((SUM(BE121:BE158)),2)</f>
        <v>0</v>
      </c>
      <c r="G33" s="35"/>
      <c r="H33" s="35"/>
      <c r="I33" s="159">
        <v>0.21</v>
      </c>
      <c r="J33" s="158">
        <f>ROUND(((SUM(BE121:BE158))*I33),2)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ROUND((SUM(BF121:BF158)),2)</f>
        <v>0</v>
      </c>
      <c r="G34" s="35"/>
      <c r="H34" s="35"/>
      <c r="I34" s="159">
        <v>0.15</v>
      </c>
      <c r="J34" s="158">
        <f>ROUND(((SUM(BF121:BF158))*I34),2)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ROUND((SUM(BG121:BG158)),2)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ROUND((SUM(BH121:BH158)),2)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ROUND((SUM(BI121:BI158)),2)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2019-138-24 -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J122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714</v>
      </c>
      <c r="E98" s="200"/>
      <c r="F98" s="200"/>
      <c r="G98" s="200"/>
      <c r="H98" s="200"/>
      <c r="I98" s="201"/>
      <c r="J98" s="202">
        <f>J123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494</v>
      </c>
      <c r="E99" s="200"/>
      <c r="F99" s="200"/>
      <c r="G99" s="200"/>
      <c r="H99" s="200"/>
      <c r="I99" s="201"/>
      <c r="J99" s="202">
        <f>J132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495</v>
      </c>
      <c r="E100" s="200"/>
      <c r="F100" s="200"/>
      <c r="G100" s="200"/>
      <c r="H100" s="200"/>
      <c r="I100" s="201"/>
      <c r="J100" s="202">
        <f>J147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0"/>
      <c r="C101" s="191"/>
      <c r="D101" s="192" t="s">
        <v>1034</v>
      </c>
      <c r="E101" s="193"/>
      <c r="F101" s="193"/>
      <c r="G101" s="193"/>
      <c r="H101" s="193"/>
      <c r="I101" s="194"/>
      <c r="J101" s="195">
        <f>J156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141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180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183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198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84" t="str">
        <f>E7</f>
        <v xml:space="preserve">OTEVŘENÝ  pavilon D (zadání) - DO KROSU</v>
      </c>
      <c r="F111" s="29"/>
      <c r="G111" s="29"/>
      <c r="H111" s="29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183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2019-138-24 - Nové kce - ...</v>
      </c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144" t="s">
        <v>22</v>
      </c>
      <c r="J115" s="76" t="str">
        <f>IF(J12="","",J12)</f>
        <v>20. 12. 2019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 xml:space="preserve"> </v>
      </c>
      <c r="G117" s="37"/>
      <c r="H117" s="37"/>
      <c r="I117" s="144" t="s">
        <v>29</v>
      </c>
      <c r="J117" s="33" t="str">
        <f>E21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144" t="s">
        <v>30</v>
      </c>
      <c r="J118" s="33" t="str">
        <f>E24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204"/>
      <c r="B120" s="205"/>
      <c r="C120" s="206" t="s">
        <v>199</v>
      </c>
      <c r="D120" s="207" t="s">
        <v>58</v>
      </c>
      <c r="E120" s="207" t="s">
        <v>54</v>
      </c>
      <c r="F120" s="207" t="s">
        <v>55</v>
      </c>
      <c r="G120" s="207" t="s">
        <v>200</v>
      </c>
      <c r="H120" s="207" t="s">
        <v>201</v>
      </c>
      <c r="I120" s="208" t="s">
        <v>202</v>
      </c>
      <c r="J120" s="209" t="s">
        <v>187</v>
      </c>
      <c r="K120" s="210" t="s">
        <v>203</v>
      </c>
      <c r="L120" s="211"/>
      <c r="M120" s="97" t="s">
        <v>1</v>
      </c>
      <c r="N120" s="98" t="s">
        <v>37</v>
      </c>
      <c r="O120" s="98" t="s">
        <v>204</v>
      </c>
      <c r="P120" s="98" t="s">
        <v>205</v>
      </c>
      <c r="Q120" s="98" t="s">
        <v>206</v>
      </c>
      <c r="R120" s="98" t="s">
        <v>207</v>
      </c>
      <c r="S120" s="98" t="s">
        <v>208</v>
      </c>
      <c r="T120" s="99" t="s">
        <v>209</v>
      </c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</row>
    <row r="121" spans="1:63" s="2" customFormat="1" ht="22.8" customHeight="1">
      <c r="A121" s="35"/>
      <c r="B121" s="36"/>
      <c r="C121" s="104" t="s">
        <v>210</v>
      </c>
      <c r="D121" s="37"/>
      <c r="E121" s="37"/>
      <c r="F121" s="37"/>
      <c r="G121" s="37"/>
      <c r="H121" s="37"/>
      <c r="I121" s="141"/>
      <c r="J121" s="212">
        <f>BK121</f>
        <v>0</v>
      </c>
      <c r="K121" s="37"/>
      <c r="L121" s="41"/>
      <c r="M121" s="100"/>
      <c r="N121" s="213"/>
      <c r="O121" s="101"/>
      <c r="P121" s="214">
        <f>P122+P156</f>
        <v>0</v>
      </c>
      <c r="Q121" s="101"/>
      <c r="R121" s="214">
        <f>R122+R156</f>
        <v>0</v>
      </c>
      <c r="S121" s="101"/>
      <c r="T121" s="215">
        <f>T122+T156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72</v>
      </c>
      <c r="AU121" s="14" t="s">
        <v>189</v>
      </c>
      <c r="BK121" s="216">
        <f>BK122+BK156</f>
        <v>0</v>
      </c>
    </row>
    <row r="122" spans="1:63" s="12" customFormat="1" ht="25.9" customHeight="1">
      <c r="A122" s="12"/>
      <c r="B122" s="217"/>
      <c r="C122" s="218"/>
      <c r="D122" s="219" t="s">
        <v>72</v>
      </c>
      <c r="E122" s="220" t="s">
        <v>276</v>
      </c>
      <c r="F122" s="220" t="s">
        <v>277</v>
      </c>
      <c r="G122" s="218"/>
      <c r="H122" s="218"/>
      <c r="I122" s="221"/>
      <c r="J122" s="222">
        <f>BK122</f>
        <v>0</v>
      </c>
      <c r="K122" s="218"/>
      <c r="L122" s="223"/>
      <c r="M122" s="224"/>
      <c r="N122" s="225"/>
      <c r="O122" s="225"/>
      <c r="P122" s="226">
        <f>P123+P132+P147</f>
        <v>0</v>
      </c>
      <c r="Q122" s="225"/>
      <c r="R122" s="226">
        <f>R123+R132+R147</f>
        <v>0</v>
      </c>
      <c r="S122" s="225"/>
      <c r="T122" s="227">
        <f>T123+T132+T147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82</v>
      </c>
      <c r="AT122" s="229" t="s">
        <v>72</v>
      </c>
      <c r="AU122" s="229" t="s">
        <v>73</v>
      </c>
      <c r="AY122" s="228" t="s">
        <v>213</v>
      </c>
      <c r="BK122" s="230">
        <f>BK123+BK132+BK147</f>
        <v>0</v>
      </c>
    </row>
    <row r="123" spans="1:63" s="12" customFormat="1" ht="22.8" customHeight="1">
      <c r="A123" s="12"/>
      <c r="B123" s="217"/>
      <c r="C123" s="218"/>
      <c r="D123" s="219" t="s">
        <v>72</v>
      </c>
      <c r="E123" s="231" t="s">
        <v>761</v>
      </c>
      <c r="F123" s="231" t="s">
        <v>762</v>
      </c>
      <c r="G123" s="218"/>
      <c r="H123" s="218"/>
      <c r="I123" s="221"/>
      <c r="J123" s="232">
        <f>BK123</f>
        <v>0</v>
      </c>
      <c r="K123" s="218"/>
      <c r="L123" s="223"/>
      <c r="M123" s="224"/>
      <c r="N123" s="225"/>
      <c r="O123" s="225"/>
      <c r="P123" s="226">
        <f>SUM(P124:P131)</f>
        <v>0</v>
      </c>
      <c r="Q123" s="225"/>
      <c r="R123" s="226">
        <f>SUM(R124:R131)</f>
        <v>0</v>
      </c>
      <c r="S123" s="225"/>
      <c r="T123" s="227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8" t="s">
        <v>82</v>
      </c>
      <c r="AT123" s="229" t="s">
        <v>72</v>
      </c>
      <c r="AU123" s="229" t="s">
        <v>80</v>
      </c>
      <c r="AY123" s="228" t="s">
        <v>213</v>
      </c>
      <c r="BK123" s="230">
        <f>SUM(BK124:BK131)</f>
        <v>0</v>
      </c>
    </row>
    <row r="124" spans="1:65" s="2" customFormat="1" ht="33" customHeight="1">
      <c r="A124" s="35"/>
      <c r="B124" s="36"/>
      <c r="C124" s="233" t="s">
        <v>80</v>
      </c>
      <c r="D124" s="233" t="s">
        <v>216</v>
      </c>
      <c r="E124" s="234" t="s">
        <v>1097</v>
      </c>
      <c r="F124" s="235" t="s">
        <v>1098</v>
      </c>
      <c r="G124" s="236" t="s">
        <v>237</v>
      </c>
      <c r="H124" s="237">
        <v>194.8</v>
      </c>
      <c r="I124" s="238"/>
      <c r="J124" s="239">
        <f>ROUND(I124*H124,2)</f>
        <v>0</v>
      </c>
      <c r="K124" s="240"/>
      <c r="L124" s="41"/>
      <c r="M124" s="241" t="s">
        <v>1</v>
      </c>
      <c r="N124" s="242" t="s">
        <v>38</v>
      </c>
      <c r="O124" s="8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5" t="s">
        <v>245</v>
      </c>
      <c r="AT124" s="245" t="s">
        <v>216</v>
      </c>
      <c r="AU124" s="245" t="s">
        <v>82</v>
      </c>
      <c r="AY124" s="14" t="s">
        <v>213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4" t="s">
        <v>80</v>
      </c>
      <c r="BK124" s="246">
        <f>ROUND(I124*H124,2)</f>
        <v>0</v>
      </c>
      <c r="BL124" s="14" t="s">
        <v>245</v>
      </c>
      <c r="BM124" s="245" t="s">
        <v>82</v>
      </c>
    </row>
    <row r="125" spans="1:47" s="2" customFormat="1" ht="12">
      <c r="A125" s="35"/>
      <c r="B125" s="36"/>
      <c r="C125" s="37"/>
      <c r="D125" s="247" t="s">
        <v>221</v>
      </c>
      <c r="E125" s="37"/>
      <c r="F125" s="248" t="s">
        <v>1098</v>
      </c>
      <c r="G125" s="37"/>
      <c r="H125" s="37"/>
      <c r="I125" s="141"/>
      <c r="J125" s="37"/>
      <c r="K125" s="37"/>
      <c r="L125" s="41"/>
      <c r="M125" s="249"/>
      <c r="N125" s="250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221</v>
      </c>
      <c r="AU125" s="14" t="s">
        <v>82</v>
      </c>
    </row>
    <row r="126" spans="1:65" s="2" customFormat="1" ht="21.75" customHeight="1">
      <c r="A126" s="35"/>
      <c r="B126" s="36"/>
      <c r="C126" s="255" t="s">
        <v>82</v>
      </c>
      <c r="D126" s="255" t="s">
        <v>571</v>
      </c>
      <c r="E126" s="256" t="s">
        <v>1099</v>
      </c>
      <c r="F126" s="257" t="s">
        <v>1100</v>
      </c>
      <c r="G126" s="258" t="s">
        <v>237</v>
      </c>
      <c r="H126" s="259">
        <v>198.696</v>
      </c>
      <c r="I126" s="260"/>
      <c r="J126" s="261">
        <f>ROUND(I126*H126,2)</f>
        <v>0</v>
      </c>
      <c r="K126" s="262"/>
      <c r="L126" s="263"/>
      <c r="M126" s="264" t="s">
        <v>1</v>
      </c>
      <c r="N126" s="265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275</v>
      </c>
      <c r="AT126" s="245" t="s">
        <v>571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245</v>
      </c>
      <c r="BM126" s="245" t="s">
        <v>220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1101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44.25" customHeight="1">
      <c r="A128" s="35"/>
      <c r="B128" s="36"/>
      <c r="C128" s="233" t="s">
        <v>224</v>
      </c>
      <c r="D128" s="233" t="s">
        <v>216</v>
      </c>
      <c r="E128" s="234" t="s">
        <v>1040</v>
      </c>
      <c r="F128" s="235" t="s">
        <v>1041</v>
      </c>
      <c r="G128" s="236" t="s">
        <v>254</v>
      </c>
      <c r="H128" s="237">
        <v>1.043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245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245</v>
      </c>
      <c r="BM128" s="245" t="s">
        <v>227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1041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44.25" customHeight="1">
      <c r="A130" s="35"/>
      <c r="B130" s="36"/>
      <c r="C130" s="233" t="s">
        <v>220</v>
      </c>
      <c r="D130" s="233" t="s">
        <v>216</v>
      </c>
      <c r="E130" s="234" t="s">
        <v>772</v>
      </c>
      <c r="F130" s="235" t="s">
        <v>773</v>
      </c>
      <c r="G130" s="236" t="s">
        <v>254</v>
      </c>
      <c r="H130" s="237">
        <v>1.043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245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245</v>
      </c>
      <c r="BM130" s="245" t="s">
        <v>230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773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3" s="12" customFormat="1" ht="22.8" customHeight="1">
      <c r="A132" s="12"/>
      <c r="B132" s="217"/>
      <c r="C132" s="218"/>
      <c r="D132" s="219" t="s">
        <v>72</v>
      </c>
      <c r="E132" s="231" t="s">
        <v>502</v>
      </c>
      <c r="F132" s="231" t="s">
        <v>503</v>
      </c>
      <c r="G132" s="218"/>
      <c r="H132" s="218"/>
      <c r="I132" s="221"/>
      <c r="J132" s="232">
        <f>BK132</f>
        <v>0</v>
      </c>
      <c r="K132" s="218"/>
      <c r="L132" s="223"/>
      <c r="M132" s="224"/>
      <c r="N132" s="225"/>
      <c r="O132" s="225"/>
      <c r="P132" s="226">
        <f>SUM(P133:P146)</f>
        <v>0</v>
      </c>
      <c r="Q132" s="225"/>
      <c r="R132" s="226">
        <f>SUM(R133:R146)</f>
        <v>0</v>
      </c>
      <c r="S132" s="225"/>
      <c r="T132" s="227">
        <f>SUM(T133:T146)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82</v>
      </c>
      <c r="AT132" s="229" t="s">
        <v>72</v>
      </c>
      <c r="AU132" s="229" t="s">
        <v>80</v>
      </c>
      <c r="AY132" s="228" t="s">
        <v>213</v>
      </c>
      <c r="BK132" s="230">
        <f>SUM(BK133:BK146)</f>
        <v>0</v>
      </c>
    </row>
    <row r="133" spans="1:65" s="2" customFormat="1" ht="33" customHeight="1">
      <c r="A133" s="35"/>
      <c r="B133" s="36"/>
      <c r="C133" s="233" t="s">
        <v>231</v>
      </c>
      <c r="D133" s="233" t="s">
        <v>216</v>
      </c>
      <c r="E133" s="234" t="s">
        <v>1102</v>
      </c>
      <c r="F133" s="235" t="s">
        <v>1103</v>
      </c>
      <c r="G133" s="236" t="s">
        <v>237</v>
      </c>
      <c r="H133" s="237">
        <v>541.7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245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245</v>
      </c>
      <c r="BM133" s="245" t="s">
        <v>234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1103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16.5" customHeight="1">
      <c r="A135" s="35"/>
      <c r="B135" s="36"/>
      <c r="C135" s="255" t="s">
        <v>227</v>
      </c>
      <c r="D135" s="255" t="s">
        <v>571</v>
      </c>
      <c r="E135" s="256" t="s">
        <v>1104</v>
      </c>
      <c r="F135" s="257" t="s">
        <v>1105</v>
      </c>
      <c r="G135" s="258" t="s">
        <v>219</v>
      </c>
      <c r="H135" s="259">
        <v>4.767</v>
      </c>
      <c r="I135" s="260"/>
      <c r="J135" s="261">
        <f>ROUND(I135*H135,2)</f>
        <v>0</v>
      </c>
      <c r="K135" s="262"/>
      <c r="L135" s="263"/>
      <c r="M135" s="264" t="s">
        <v>1</v>
      </c>
      <c r="N135" s="265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275</v>
      </c>
      <c r="AT135" s="245" t="s">
        <v>571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245</v>
      </c>
      <c r="BM135" s="245" t="s">
        <v>238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1105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21.75" customHeight="1">
      <c r="A137" s="35"/>
      <c r="B137" s="36"/>
      <c r="C137" s="233" t="s">
        <v>239</v>
      </c>
      <c r="D137" s="233" t="s">
        <v>216</v>
      </c>
      <c r="E137" s="234" t="s">
        <v>1106</v>
      </c>
      <c r="F137" s="235" t="s">
        <v>1107</v>
      </c>
      <c r="G137" s="236" t="s">
        <v>283</v>
      </c>
      <c r="H137" s="237">
        <v>812.55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245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245</v>
      </c>
      <c r="BM137" s="245" t="s">
        <v>242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1107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16.5" customHeight="1">
      <c r="A139" s="35"/>
      <c r="B139" s="36"/>
      <c r="C139" s="255" t="s">
        <v>230</v>
      </c>
      <c r="D139" s="255" t="s">
        <v>571</v>
      </c>
      <c r="E139" s="256" t="s">
        <v>1104</v>
      </c>
      <c r="F139" s="257" t="s">
        <v>1105</v>
      </c>
      <c r="G139" s="258" t="s">
        <v>219</v>
      </c>
      <c r="H139" s="259">
        <v>1.967</v>
      </c>
      <c r="I139" s="260"/>
      <c r="J139" s="261">
        <f>ROUND(I139*H139,2)</f>
        <v>0</v>
      </c>
      <c r="K139" s="262"/>
      <c r="L139" s="263"/>
      <c r="M139" s="264" t="s">
        <v>1</v>
      </c>
      <c r="N139" s="265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275</v>
      </c>
      <c r="AT139" s="245" t="s">
        <v>571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245</v>
      </c>
      <c r="BM139" s="245" t="s">
        <v>245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1105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33" customHeight="1">
      <c r="A141" s="35"/>
      <c r="B141" s="36"/>
      <c r="C141" s="233" t="s">
        <v>246</v>
      </c>
      <c r="D141" s="233" t="s">
        <v>216</v>
      </c>
      <c r="E141" s="234" t="s">
        <v>1108</v>
      </c>
      <c r="F141" s="235" t="s">
        <v>1109</v>
      </c>
      <c r="G141" s="236" t="s">
        <v>219</v>
      </c>
      <c r="H141" s="237">
        <v>6.734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245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245</v>
      </c>
      <c r="BM141" s="245" t="s">
        <v>249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1109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44.25" customHeight="1">
      <c r="A143" s="35"/>
      <c r="B143" s="36"/>
      <c r="C143" s="233" t="s">
        <v>234</v>
      </c>
      <c r="D143" s="233" t="s">
        <v>216</v>
      </c>
      <c r="E143" s="234" t="s">
        <v>1080</v>
      </c>
      <c r="F143" s="235" t="s">
        <v>1081</v>
      </c>
      <c r="G143" s="236" t="s">
        <v>254</v>
      </c>
      <c r="H143" s="237">
        <v>3.861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245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245</v>
      </c>
      <c r="BM143" s="245" t="s">
        <v>255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1081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44.25" customHeight="1">
      <c r="A145" s="35"/>
      <c r="B145" s="36"/>
      <c r="C145" s="233" t="s">
        <v>256</v>
      </c>
      <c r="D145" s="233" t="s">
        <v>216</v>
      </c>
      <c r="E145" s="234" t="s">
        <v>1010</v>
      </c>
      <c r="F145" s="235" t="s">
        <v>1011</v>
      </c>
      <c r="G145" s="236" t="s">
        <v>254</v>
      </c>
      <c r="H145" s="237">
        <v>3.861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245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245</v>
      </c>
      <c r="BM145" s="245" t="s">
        <v>259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1011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520</v>
      </c>
      <c r="F147" s="231" t="s">
        <v>521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SUM(P148:P155)</f>
        <v>0</v>
      </c>
      <c r="Q147" s="225"/>
      <c r="R147" s="226">
        <f>SUM(R148:R155)</f>
        <v>0</v>
      </c>
      <c r="S147" s="225"/>
      <c r="T147" s="227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82</v>
      </c>
      <c r="AT147" s="229" t="s">
        <v>72</v>
      </c>
      <c r="AU147" s="229" t="s">
        <v>80</v>
      </c>
      <c r="AY147" s="228" t="s">
        <v>213</v>
      </c>
      <c r="BK147" s="230">
        <f>SUM(BK148:BK155)</f>
        <v>0</v>
      </c>
    </row>
    <row r="148" spans="1:65" s="2" customFormat="1" ht="33" customHeight="1">
      <c r="A148" s="35"/>
      <c r="B148" s="36"/>
      <c r="C148" s="233" t="s">
        <v>238</v>
      </c>
      <c r="D148" s="233" t="s">
        <v>216</v>
      </c>
      <c r="E148" s="234" t="s">
        <v>1110</v>
      </c>
      <c r="F148" s="235" t="s">
        <v>1111</v>
      </c>
      <c r="G148" s="236" t="s">
        <v>237</v>
      </c>
      <c r="H148" s="237">
        <v>541.7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245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245</v>
      </c>
      <c r="BM148" s="245" t="s">
        <v>262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1111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55" t="s">
        <v>263</v>
      </c>
      <c r="D150" s="255" t="s">
        <v>571</v>
      </c>
      <c r="E150" s="256" t="s">
        <v>1112</v>
      </c>
      <c r="F150" s="257" t="s">
        <v>1113</v>
      </c>
      <c r="G150" s="258" t="s">
        <v>237</v>
      </c>
      <c r="H150" s="259">
        <v>622.955</v>
      </c>
      <c r="I150" s="260"/>
      <c r="J150" s="261">
        <f>ROUND(I150*H150,2)</f>
        <v>0</v>
      </c>
      <c r="K150" s="262"/>
      <c r="L150" s="263"/>
      <c r="M150" s="264" t="s">
        <v>1</v>
      </c>
      <c r="N150" s="265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275</v>
      </c>
      <c r="AT150" s="245" t="s">
        <v>571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245</v>
      </c>
      <c r="BM150" s="245" t="s">
        <v>266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1113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44.25" customHeight="1">
      <c r="A152" s="35"/>
      <c r="B152" s="36"/>
      <c r="C152" s="233" t="s">
        <v>242</v>
      </c>
      <c r="D152" s="233" t="s">
        <v>216</v>
      </c>
      <c r="E152" s="234" t="s">
        <v>1068</v>
      </c>
      <c r="F152" s="235" t="s">
        <v>1069</v>
      </c>
      <c r="G152" s="236" t="s">
        <v>254</v>
      </c>
      <c r="H152" s="237">
        <v>0.137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245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245</v>
      </c>
      <c r="BM152" s="245" t="s">
        <v>269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1069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44.25" customHeight="1">
      <c r="A154" s="35"/>
      <c r="B154" s="36"/>
      <c r="C154" s="233" t="s">
        <v>8</v>
      </c>
      <c r="D154" s="233" t="s">
        <v>216</v>
      </c>
      <c r="E154" s="234" t="s">
        <v>1070</v>
      </c>
      <c r="F154" s="235" t="s">
        <v>1071</v>
      </c>
      <c r="G154" s="236" t="s">
        <v>254</v>
      </c>
      <c r="H154" s="237">
        <v>0.137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245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245</v>
      </c>
      <c r="BM154" s="245" t="s">
        <v>272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1071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3" s="12" customFormat="1" ht="25.9" customHeight="1">
      <c r="A156" s="12"/>
      <c r="B156" s="217"/>
      <c r="C156" s="218"/>
      <c r="D156" s="219" t="s">
        <v>72</v>
      </c>
      <c r="E156" s="220" t="s">
        <v>297</v>
      </c>
      <c r="F156" s="220" t="s">
        <v>1058</v>
      </c>
      <c r="G156" s="218"/>
      <c r="H156" s="218"/>
      <c r="I156" s="221"/>
      <c r="J156" s="222">
        <f>BK156</f>
        <v>0</v>
      </c>
      <c r="K156" s="218"/>
      <c r="L156" s="223"/>
      <c r="M156" s="224"/>
      <c r="N156" s="225"/>
      <c r="O156" s="225"/>
      <c r="P156" s="226">
        <f>SUM(P157:P158)</f>
        <v>0</v>
      </c>
      <c r="Q156" s="225"/>
      <c r="R156" s="226">
        <f>SUM(R157:R158)</f>
        <v>0</v>
      </c>
      <c r="S156" s="225"/>
      <c r="T156" s="227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220</v>
      </c>
      <c r="AT156" s="229" t="s">
        <v>72</v>
      </c>
      <c r="AU156" s="229" t="s">
        <v>73</v>
      </c>
      <c r="AY156" s="228" t="s">
        <v>213</v>
      </c>
      <c r="BK156" s="230">
        <f>SUM(BK157:BK158)</f>
        <v>0</v>
      </c>
    </row>
    <row r="157" spans="1:65" s="2" customFormat="1" ht="33" customHeight="1">
      <c r="A157" s="35"/>
      <c r="B157" s="36"/>
      <c r="C157" s="233" t="s">
        <v>245</v>
      </c>
      <c r="D157" s="233" t="s">
        <v>216</v>
      </c>
      <c r="E157" s="234" t="s">
        <v>533</v>
      </c>
      <c r="F157" s="235" t="s">
        <v>1114</v>
      </c>
      <c r="G157" s="236" t="s">
        <v>301</v>
      </c>
      <c r="H157" s="237">
        <v>64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302</v>
      </c>
      <c r="AT157" s="245" t="s">
        <v>216</v>
      </c>
      <c r="AU157" s="245" t="s">
        <v>80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302</v>
      </c>
      <c r="BM157" s="245" t="s">
        <v>275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1114</v>
      </c>
      <c r="G158" s="37"/>
      <c r="H158" s="37"/>
      <c r="I158" s="141"/>
      <c r="J158" s="37"/>
      <c r="K158" s="37"/>
      <c r="L158" s="41"/>
      <c r="M158" s="251"/>
      <c r="N158" s="252"/>
      <c r="O158" s="253"/>
      <c r="P158" s="253"/>
      <c r="Q158" s="253"/>
      <c r="R158" s="253"/>
      <c r="S158" s="253"/>
      <c r="T158" s="254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80</v>
      </c>
    </row>
    <row r="159" spans="1:31" s="2" customFormat="1" ht="6.95" customHeight="1">
      <c r="A159" s="35"/>
      <c r="B159" s="63"/>
      <c r="C159" s="64"/>
      <c r="D159" s="64"/>
      <c r="E159" s="64"/>
      <c r="F159" s="64"/>
      <c r="G159" s="64"/>
      <c r="H159" s="64"/>
      <c r="I159" s="180"/>
      <c r="J159" s="64"/>
      <c r="K159" s="64"/>
      <c r="L159" s="41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password="CC35" sheet="1" objects="1" scenarios="1" formatColumns="0" formatRows="0" autoFilter="0"/>
  <autoFilter ref="C120:K15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1115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ROUND((SUM(BE123:BE208)),2)</f>
        <v>0</v>
      </c>
      <c r="G33" s="35"/>
      <c r="H33" s="35"/>
      <c r="I33" s="159">
        <v>0.21</v>
      </c>
      <c r="J33" s="158">
        <f>ROUND(((SUM(BE123:BE208))*I33),2)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ROUND((SUM(BF123:BF208)),2)</f>
        <v>0</v>
      </c>
      <c r="G34" s="35"/>
      <c r="H34" s="35"/>
      <c r="I34" s="159">
        <v>0.15</v>
      </c>
      <c r="J34" s="158">
        <f>ROUND(((SUM(BF123:BF208))*I34),2)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ROUND((SUM(BG123:BG208)),2)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ROUND((SUM(BH123:BH208)),2)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ROUND((SUM(BI123:BI208)),2)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2019-138-25 -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1116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1117</v>
      </c>
      <c r="E99" s="200"/>
      <c r="F99" s="200"/>
      <c r="G99" s="200"/>
      <c r="H99" s="200"/>
      <c r="I99" s="201"/>
      <c r="J99" s="202">
        <f>J154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1118</v>
      </c>
      <c r="E100" s="200"/>
      <c r="F100" s="200"/>
      <c r="G100" s="200"/>
      <c r="H100" s="200"/>
      <c r="I100" s="201"/>
      <c r="J100" s="202">
        <f>J183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587</v>
      </c>
      <c r="E101" s="200"/>
      <c r="F101" s="200"/>
      <c r="G101" s="200"/>
      <c r="H101" s="200"/>
      <c r="I101" s="201"/>
      <c r="J101" s="202">
        <f>J194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0"/>
      <c r="C102" s="191"/>
      <c r="D102" s="192" t="s">
        <v>193</v>
      </c>
      <c r="E102" s="193"/>
      <c r="F102" s="193"/>
      <c r="G102" s="193"/>
      <c r="H102" s="193"/>
      <c r="I102" s="194"/>
      <c r="J102" s="195">
        <f>J197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7"/>
      <c r="C103" s="198"/>
      <c r="D103" s="199" t="s">
        <v>1119</v>
      </c>
      <c r="E103" s="200"/>
      <c r="F103" s="200"/>
      <c r="G103" s="200"/>
      <c r="H103" s="200"/>
      <c r="I103" s="201"/>
      <c r="J103" s="202">
        <f>J198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198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 xml:space="preserve">OTEVŘENÝ  pavilon D (zadání) - DO KROSU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183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2019-138-25 - Nové kce - ...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20. 12. 2019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30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199</v>
      </c>
      <c r="D122" s="207" t="s">
        <v>58</v>
      </c>
      <c r="E122" s="207" t="s">
        <v>54</v>
      </c>
      <c r="F122" s="207" t="s">
        <v>55</v>
      </c>
      <c r="G122" s="207" t="s">
        <v>200</v>
      </c>
      <c r="H122" s="207" t="s">
        <v>201</v>
      </c>
      <c r="I122" s="208" t="s">
        <v>202</v>
      </c>
      <c r="J122" s="209" t="s">
        <v>187</v>
      </c>
      <c r="K122" s="210" t="s">
        <v>203</v>
      </c>
      <c r="L122" s="211"/>
      <c r="M122" s="97" t="s">
        <v>1</v>
      </c>
      <c r="N122" s="98" t="s">
        <v>37</v>
      </c>
      <c r="O122" s="98" t="s">
        <v>204</v>
      </c>
      <c r="P122" s="98" t="s">
        <v>205</v>
      </c>
      <c r="Q122" s="98" t="s">
        <v>206</v>
      </c>
      <c r="R122" s="98" t="s">
        <v>207</v>
      </c>
      <c r="S122" s="98" t="s">
        <v>208</v>
      </c>
      <c r="T122" s="99" t="s">
        <v>209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210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P124+P197</f>
        <v>0</v>
      </c>
      <c r="Q123" s="101"/>
      <c r="R123" s="214">
        <f>R124+R197</f>
        <v>0</v>
      </c>
      <c r="S123" s="101"/>
      <c r="T123" s="215">
        <f>T124+T197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189</v>
      </c>
      <c r="BK123" s="216">
        <f>BK124+BK197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211</v>
      </c>
      <c r="F124" s="220" t="s">
        <v>212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P125+P154+P183+P194</f>
        <v>0</v>
      </c>
      <c r="Q124" s="225"/>
      <c r="R124" s="226">
        <f>R125+R154+R183+R194</f>
        <v>0</v>
      </c>
      <c r="S124" s="225"/>
      <c r="T124" s="227">
        <f>T125+T154+T183+T194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80</v>
      </c>
      <c r="AT124" s="229" t="s">
        <v>72</v>
      </c>
      <c r="AU124" s="229" t="s">
        <v>73</v>
      </c>
      <c r="AY124" s="228" t="s">
        <v>213</v>
      </c>
      <c r="BK124" s="230">
        <f>BK125+BK154+BK183+BK194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1120</v>
      </c>
      <c r="F125" s="231" t="s">
        <v>1121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SUM(P126:P153)</f>
        <v>0</v>
      </c>
      <c r="Q125" s="225"/>
      <c r="R125" s="226">
        <f>SUM(R126:R153)</f>
        <v>0</v>
      </c>
      <c r="S125" s="225"/>
      <c r="T125" s="227">
        <f>SUM(T126:T153)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80</v>
      </c>
      <c r="AY125" s="228" t="s">
        <v>213</v>
      </c>
      <c r="BK125" s="230">
        <f>SUM(BK126:BK153)</f>
        <v>0</v>
      </c>
    </row>
    <row r="126" spans="1:65" s="2" customFormat="1" ht="33" customHeight="1">
      <c r="A126" s="35"/>
      <c r="B126" s="36"/>
      <c r="C126" s="233" t="s">
        <v>80</v>
      </c>
      <c r="D126" s="233" t="s">
        <v>216</v>
      </c>
      <c r="E126" s="234" t="s">
        <v>1122</v>
      </c>
      <c r="F126" s="235" t="s">
        <v>1123</v>
      </c>
      <c r="G126" s="236" t="s">
        <v>219</v>
      </c>
      <c r="H126" s="237">
        <v>1.628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82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1123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44.25" customHeight="1">
      <c r="A128" s="35"/>
      <c r="B128" s="36"/>
      <c r="C128" s="233" t="s">
        <v>82</v>
      </c>
      <c r="D128" s="233" t="s">
        <v>216</v>
      </c>
      <c r="E128" s="234" t="s">
        <v>1124</v>
      </c>
      <c r="F128" s="235" t="s">
        <v>1125</v>
      </c>
      <c r="G128" s="236" t="s">
        <v>219</v>
      </c>
      <c r="H128" s="237">
        <v>0.62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220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1125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44.25" customHeight="1">
      <c r="A130" s="35"/>
      <c r="B130" s="36"/>
      <c r="C130" s="233" t="s">
        <v>224</v>
      </c>
      <c r="D130" s="233" t="s">
        <v>216</v>
      </c>
      <c r="E130" s="234" t="s">
        <v>318</v>
      </c>
      <c r="F130" s="235" t="s">
        <v>319</v>
      </c>
      <c r="G130" s="236" t="s">
        <v>219</v>
      </c>
      <c r="H130" s="237">
        <v>0.62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227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319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33" customHeight="1">
      <c r="A132" s="35"/>
      <c r="B132" s="36"/>
      <c r="C132" s="233" t="s">
        <v>220</v>
      </c>
      <c r="D132" s="233" t="s">
        <v>216</v>
      </c>
      <c r="E132" s="234" t="s">
        <v>322</v>
      </c>
      <c r="F132" s="235" t="s">
        <v>323</v>
      </c>
      <c r="G132" s="236" t="s">
        <v>219</v>
      </c>
      <c r="H132" s="237">
        <v>0.62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230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323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16.5" customHeight="1">
      <c r="A134" s="35"/>
      <c r="B134" s="36"/>
      <c r="C134" s="233" t="s">
        <v>231</v>
      </c>
      <c r="D134" s="233" t="s">
        <v>216</v>
      </c>
      <c r="E134" s="234" t="s">
        <v>324</v>
      </c>
      <c r="F134" s="235" t="s">
        <v>325</v>
      </c>
      <c r="G134" s="236" t="s">
        <v>219</v>
      </c>
      <c r="H134" s="237">
        <v>0.62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234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325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33" customHeight="1">
      <c r="A136" s="35"/>
      <c r="B136" s="36"/>
      <c r="C136" s="233" t="s">
        <v>227</v>
      </c>
      <c r="D136" s="233" t="s">
        <v>216</v>
      </c>
      <c r="E136" s="234" t="s">
        <v>326</v>
      </c>
      <c r="F136" s="235" t="s">
        <v>327</v>
      </c>
      <c r="G136" s="236" t="s">
        <v>254</v>
      </c>
      <c r="H136" s="237">
        <v>0.992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238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327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33" customHeight="1">
      <c r="A138" s="35"/>
      <c r="B138" s="36"/>
      <c r="C138" s="233" t="s">
        <v>239</v>
      </c>
      <c r="D138" s="233" t="s">
        <v>216</v>
      </c>
      <c r="E138" s="234" t="s">
        <v>1126</v>
      </c>
      <c r="F138" s="235" t="s">
        <v>596</v>
      </c>
      <c r="G138" s="236" t="s">
        <v>237</v>
      </c>
      <c r="H138" s="237">
        <v>1.55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242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596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16.5" customHeight="1">
      <c r="A140" s="35"/>
      <c r="B140" s="36"/>
      <c r="C140" s="233" t="s">
        <v>230</v>
      </c>
      <c r="D140" s="233" t="s">
        <v>216</v>
      </c>
      <c r="E140" s="234" t="s">
        <v>601</v>
      </c>
      <c r="F140" s="235" t="s">
        <v>602</v>
      </c>
      <c r="G140" s="236" t="s">
        <v>219</v>
      </c>
      <c r="H140" s="237">
        <v>0.155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245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602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21.75" customHeight="1">
      <c r="A142" s="35"/>
      <c r="B142" s="36"/>
      <c r="C142" s="233" t="s">
        <v>246</v>
      </c>
      <c r="D142" s="233" t="s">
        <v>216</v>
      </c>
      <c r="E142" s="234" t="s">
        <v>1127</v>
      </c>
      <c r="F142" s="235" t="s">
        <v>1128</v>
      </c>
      <c r="G142" s="236" t="s">
        <v>283</v>
      </c>
      <c r="H142" s="237">
        <v>3.1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220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220</v>
      </c>
      <c r="BM142" s="245" t="s">
        <v>249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1128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33" customHeight="1">
      <c r="A144" s="35"/>
      <c r="B144" s="36"/>
      <c r="C144" s="233" t="s">
        <v>234</v>
      </c>
      <c r="D144" s="233" t="s">
        <v>216</v>
      </c>
      <c r="E144" s="234" t="s">
        <v>1129</v>
      </c>
      <c r="F144" s="235" t="s">
        <v>606</v>
      </c>
      <c r="G144" s="236" t="s">
        <v>237</v>
      </c>
      <c r="H144" s="237">
        <v>1.55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220</v>
      </c>
      <c r="AT144" s="245" t="s">
        <v>216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220</v>
      </c>
      <c r="BM144" s="245" t="s">
        <v>255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606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21.75" customHeight="1">
      <c r="A146" s="35"/>
      <c r="B146" s="36"/>
      <c r="C146" s="255" t="s">
        <v>256</v>
      </c>
      <c r="D146" s="255" t="s">
        <v>571</v>
      </c>
      <c r="E146" s="256" t="s">
        <v>1130</v>
      </c>
      <c r="F146" s="257" t="s">
        <v>1131</v>
      </c>
      <c r="G146" s="258" t="s">
        <v>237</v>
      </c>
      <c r="H146" s="259">
        <v>1.783</v>
      </c>
      <c r="I146" s="260"/>
      <c r="J146" s="261">
        <f>ROUND(I146*H146,2)</f>
        <v>0</v>
      </c>
      <c r="K146" s="262"/>
      <c r="L146" s="263"/>
      <c r="M146" s="264" t="s">
        <v>1</v>
      </c>
      <c r="N146" s="265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230</v>
      </c>
      <c r="AT146" s="245" t="s">
        <v>571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220</v>
      </c>
      <c r="BM146" s="245" t="s">
        <v>259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1131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55.5" customHeight="1">
      <c r="A148" s="35"/>
      <c r="B148" s="36"/>
      <c r="C148" s="233" t="s">
        <v>238</v>
      </c>
      <c r="D148" s="233" t="s">
        <v>216</v>
      </c>
      <c r="E148" s="234" t="s">
        <v>1132</v>
      </c>
      <c r="F148" s="235" t="s">
        <v>1133</v>
      </c>
      <c r="G148" s="236" t="s">
        <v>219</v>
      </c>
      <c r="H148" s="237">
        <v>0.465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262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1133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16.5" customHeight="1">
      <c r="A150" s="35"/>
      <c r="B150" s="36"/>
      <c r="C150" s="255" t="s">
        <v>263</v>
      </c>
      <c r="D150" s="255" t="s">
        <v>571</v>
      </c>
      <c r="E150" s="256" t="s">
        <v>1134</v>
      </c>
      <c r="F150" s="257" t="s">
        <v>1135</v>
      </c>
      <c r="G150" s="258" t="s">
        <v>254</v>
      </c>
      <c r="H150" s="259">
        <v>0.884</v>
      </c>
      <c r="I150" s="260"/>
      <c r="J150" s="261">
        <f>ROUND(I150*H150,2)</f>
        <v>0</v>
      </c>
      <c r="K150" s="262"/>
      <c r="L150" s="263"/>
      <c r="M150" s="264" t="s">
        <v>1</v>
      </c>
      <c r="N150" s="265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230</v>
      </c>
      <c r="AT150" s="245" t="s">
        <v>571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266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1135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55.5" customHeight="1">
      <c r="A152" s="35"/>
      <c r="B152" s="36"/>
      <c r="C152" s="233" t="s">
        <v>242</v>
      </c>
      <c r="D152" s="233" t="s">
        <v>216</v>
      </c>
      <c r="E152" s="234" t="s">
        <v>1132</v>
      </c>
      <c r="F152" s="235" t="s">
        <v>1133</v>
      </c>
      <c r="G152" s="236" t="s">
        <v>219</v>
      </c>
      <c r="H152" s="237">
        <v>1.008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269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1133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3" s="12" customFormat="1" ht="22.8" customHeight="1">
      <c r="A154" s="12"/>
      <c r="B154" s="217"/>
      <c r="C154" s="218"/>
      <c r="D154" s="219" t="s">
        <v>72</v>
      </c>
      <c r="E154" s="231" t="s">
        <v>1136</v>
      </c>
      <c r="F154" s="231" t="s">
        <v>1137</v>
      </c>
      <c r="G154" s="218"/>
      <c r="H154" s="218"/>
      <c r="I154" s="221"/>
      <c r="J154" s="232">
        <f>BK154</f>
        <v>0</v>
      </c>
      <c r="K154" s="218"/>
      <c r="L154" s="223"/>
      <c r="M154" s="224"/>
      <c r="N154" s="225"/>
      <c r="O154" s="225"/>
      <c r="P154" s="226">
        <f>SUM(P155:P182)</f>
        <v>0</v>
      </c>
      <c r="Q154" s="225"/>
      <c r="R154" s="226">
        <f>SUM(R155:R182)</f>
        <v>0</v>
      </c>
      <c r="S154" s="225"/>
      <c r="T154" s="227">
        <f>SUM(T155:T182)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8" t="s">
        <v>80</v>
      </c>
      <c r="AT154" s="229" t="s">
        <v>72</v>
      </c>
      <c r="AU154" s="229" t="s">
        <v>80</v>
      </c>
      <c r="AY154" s="228" t="s">
        <v>213</v>
      </c>
      <c r="BK154" s="230">
        <f>SUM(BK155:BK182)</f>
        <v>0</v>
      </c>
    </row>
    <row r="155" spans="1:65" s="2" customFormat="1" ht="33" customHeight="1">
      <c r="A155" s="35"/>
      <c r="B155" s="36"/>
      <c r="C155" s="233" t="s">
        <v>8</v>
      </c>
      <c r="D155" s="233" t="s">
        <v>216</v>
      </c>
      <c r="E155" s="234" t="s">
        <v>1138</v>
      </c>
      <c r="F155" s="235" t="s">
        <v>1139</v>
      </c>
      <c r="G155" s="236" t="s">
        <v>219</v>
      </c>
      <c r="H155" s="237">
        <v>9.738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220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220</v>
      </c>
      <c r="BM155" s="245" t="s">
        <v>272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1139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33" customHeight="1">
      <c r="A157" s="35"/>
      <c r="B157" s="36"/>
      <c r="C157" s="233" t="s">
        <v>245</v>
      </c>
      <c r="D157" s="233" t="s">
        <v>216</v>
      </c>
      <c r="E157" s="234" t="s">
        <v>1140</v>
      </c>
      <c r="F157" s="235" t="s">
        <v>1141</v>
      </c>
      <c r="G157" s="236" t="s">
        <v>219</v>
      </c>
      <c r="H157" s="237">
        <v>9.738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220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220</v>
      </c>
      <c r="BM157" s="245" t="s">
        <v>275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1141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44.25" customHeight="1">
      <c r="A159" s="35"/>
      <c r="B159" s="36"/>
      <c r="C159" s="233" t="s">
        <v>280</v>
      </c>
      <c r="D159" s="233" t="s">
        <v>216</v>
      </c>
      <c r="E159" s="234" t="s">
        <v>1124</v>
      </c>
      <c r="F159" s="235" t="s">
        <v>1125</v>
      </c>
      <c r="G159" s="236" t="s">
        <v>219</v>
      </c>
      <c r="H159" s="237">
        <v>5.022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220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220</v>
      </c>
      <c r="BM159" s="245" t="s">
        <v>284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1125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44.25" customHeight="1">
      <c r="A161" s="35"/>
      <c r="B161" s="36"/>
      <c r="C161" s="233" t="s">
        <v>249</v>
      </c>
      <c r="D161" s="233" t="s">
        <v>216</v>
      </c>
      <c r="E161" s="234" t="s">
        <v>318</v>
      </c>
      <c r="F161" s="235" t="s">
        <v>319</v>
      </c>
      <c r="G161" s="236" t="s">
        <v>219</v>
      </c>
      <c r="H161" s="237">
        <v>5.022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220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220</v>
      </c>
      <c r="BM161" s="245" t="s">
        <v>290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319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5" s="2" customFormat="1" ht="33" customHeight="1">
      <c r="A163" s="35"/>
      <c r="B163" s="36"/>
      <c r="C163" s="233" t="s">
        <v>293</v>
      </c>
      <c r="D163" s="233" t="s">
        <v>216</v>
      </c>
      <c r="E163" s="234" t="s">
        <v>322</v>
      </c>
      <c r="F163" s="235" t="s">
        <v>323</v>
      </c>
      <c r="G163" s="236" t="s">
        <v>219</v>
      </c>
      <c r="H163" s="237">
        <v>5.022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220</v>
      </c>
      <c r="AT163" s="245" t="s">
        <v>216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220</v>
      </c>
      <c r="BM163" s="245" t="s">
        <v>296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323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16.5" customHeight="1">
      <c r="A165" s="35"/>
      <c r="B165" s="36"/>
      <c r="C165" s="233" t="s">
        <v>255</v>
      </c>
      <c r="D165" s="233" t="s">
        <v>216</v>
      </c>
      <c r="E165" s="234" t="s">
        <v>324</v>
      </c>
      <c r="F165" s="235" t="s">
        <v>325</v>
      </c>
      <c r="G165" s="236" t="s">
        <v>219</v>
      </c>
      <c r="H165" s="237">
        <v>5.022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220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303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325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33" customHeight="1">
      <c r="A167" s="35"/>
      <c r="B167" s="36"/>
      <c r="C167" s="233" t="s">
        <v>7</v>
      </c>
      <c r="D167" s="233" t="s">
        <v>216</v>
      </c>
      <c r="E167" s="234" t="s">
        <v>326</v>
      </c>
      <c r="F167" s="235" t="s">
        <v>327</v>
      </c>
      <c r="G167" s="236" t="s">
        <v>254</v>
      </c>
      <c r="H167" s="237">
        <v>8.035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220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220</v>
      </c>
      <c r="BM167" s="245" t="s">
        <v>306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327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5" s="2" customFormat="1" ht="33" customHeight="1">
      <c r="A169" s="35"/>
      <c r="B169" s="36"/>
      <c r="C169" s="233" t="s">
        <v>259</v>
      </c>
      <c r="D169" s="233" t="s">
        <v>216</v>
      </c>
      <c r="E169" s="234" t="s">
        <v>1142</v>
      </c>
      <c r="F169" s="235" t="s">
        <v>596</v>
      </c>
      <c r="G169" s="236" t="s">
        <v>237</v>
      </c>
      <c r="H169" s="237">
        <v>1.96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220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220</v>
      </c>
      <c r="BM169" s="245" t="s">
        <v>355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596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5" s="2" customFormat="1" ht="21.75" customHeight="1">
      <c r="A171" s="35"/>
      <c r="B171" s="36"/>
      <c r="C171" s="233" t="s">
        <v>356</v>
      </c>
      <c r="D171" s="233" t="s">
        <v>216</v>
      </c>
      <c r="E171" s="234" t="s">
        <v>630</v>
      </c>
      <c r="F171" s="235" t="s">
        <v>631</v>
      </c>
      <c r="G171" s="236" t="s">
        <v>219</v>
      </c>
      <c r="H171" s="237">
        <v>0.294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220</v>
      </c>
      <c r="AT171" s="245" t="s">
        <v>216</v>
      </c>
      <c r="AU171" s="245" t="s">
        <v>82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220</v>
      </c>
      <c r="BM171" s="245" t="s">
        <v>359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631</v>
      </c>
      <c r="G172" s="37"/>
      <c r="H172" s="37"/>
      <c r="I172" s="141"/>
      <c r="J172" s="37"/>
      <c r="K172" s="37"/>
      <c r="L172" s="41"/>
      <c r="M172" s="249"/>
      <c r="N172" s="25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82</v>
      </c>
    </row>
    <row r="173" spans="1:65" s="2" customFormat="1" ht="21.75" customHeight="1">
      <c r="A173" s="35"/>
      <c r="B173" s="36"/>
      <c r="C173" s="233" t="s">
        <v>262</v>
      </c>
      <c r="D173" s="233" t="s">
        <v>216</v>
      </c>
      <c r="E173" s="234" t="s">
        <v>1143</v>
      </c>
      <c r="F173" s="235" t="s">
        <v>1144</v>
      </c>
      <c r="G173" s="236" t="s">
        <v>219</v>
      </c>
      <c r="H173" s="237">
        <v>0.196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220</v>
      </c>
      <c r="AT173" s="245" t="s">
        <v>216</v>
      </c>
      <c r="AU173" s="245" t="s">
        <v>82</v>
      </c>
      <c r="AY173" s="14" t="s">
        <v>213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80</v>
      </c>
      <c r="BK173" s="246">
        <f>ROUND(I173*H173,2)</f>
        <v>0</v>
      </c>
      <c r="BL173" s="14" t="s">
        <v>220</v>
      </c>
      <c r="BM173" s="245" t="s">
        <v>362</v>
      </c>
    </row>
    <row r="174" spans="1:47" s="2" customFormat="1" ht="12">
      <c r="A174" s="35"/>
      <c r="B174" s="36"/>
      <c r="C174" s="37"/>
      <c r="D174" s="247" t="s">
        <v>221</v>
      </c>
      <c r="E174" s="37"/>
      <c r="F174" s="248" t="s">
        <v>1144</v>
      </c>
      <c r="G174" s="37"/>
      <c r="H174" s="37"/>
      <c r="I174" s="141"/>
      <c r="J174" s="37"/>
      <c r="K174" s="37"/>
      <c r="L174" s="41"/>
      <c r="M174" s="249"/>
      <c r="N174" s="250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221</v>
      </c>
      <c r="AU174" s="14" t="s">
        <v>82</v>
      </c>
    </row>
    <row r="175" spans="1:65" s="2" customFormat="1" ht="21.75" customHeight="1">
      <c r="A175" s="35"/>
      <c r="B175" s="36"/>
      <c r="C175" s="233" t="s">
        <v>363</v>
      </c>
      <c r="D175" s="233" t="s">
        <v>216</v>
      </c>
      <c r="E175" s="234" t="s">
        <v>1145</v>
      </c>
      <c r="F175" s="235" t="s">
        <v>1146</v>
      </c>
      <c r="G175" s="236" t="s">
        <v>254</v>
      </c>
      <c r="H175" s="237">
        <v>0.01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220</v>
      </c>
      <c r="AT175" s="245" t="s">
        <v>216</v>
      </c>
      <c r="AU175" s="245" t="s">
        <v>82</v>
      </c>
      <c r="AY175" s="14" t="s">
        <v>213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80</v>
      </c>
      <c r="BK175" s="246">
        <f>ROUND(I175*H175,2)</f>
        <v>0</v>
      </c>
      <c r="BL175" s="14" t="s">
        <v>220</v>
      </c>
      <c r="BM175" s="245" t="s">
        <v>364</v>
      </c>
    </row>
    <row r="176" spans="1:47" s="2" customFormat="1" ht="12">
      <c r="A176" s="35"/>
      <c r="B176" s="36"/>
      <c r="C176" s="37"/>
      <c r="D176" s="247" t="s">
        <v>221</v>
      </c>
      <c r="E176" s="37"/>
      <c r="F176" s="248" t="s">
        <v>1146</v>
      </c>
      <c r="G176" s="37"/>
      <c r="H176" s="37"/>
      <c r="I176" s="141"/>
      <c r="J176" s="37"/>
      <c r="K176" s="37"/>
      <c r="L176" s="41"/>
      <c r="M176" s="249"/>
      <c r="N176" s="25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221</v>
      </c>
      <c r="AU176" s="14" t="s">
        <v>82</v>
      </c>
    </row>
    <row r="177" spans="1:65" s="2" customFormat="1" ht="44.25" customHeight="1">
      <c r="A177" s="35"/>
      <c r="B177" s="36"/>
      <c r="C177" s="233" t="s">
        <v>266</v>
      </c>
      <c r="D177" s="233" t="s">
        <v>216</v>
      </c>
      <c r="E177" s="234" t="s">
        <v>1147</v>
      </c>
      <c r="F177" s="235" t="s">
        <v>1148</v>
      </c>
      <c r="G177" s="236" t="s">
        <v>219</v>
      </c>
      <c r="H177" s="237">
        <v>2.31</v>
      </c>
      <c r="I177" s="238"/>
      <c r="J177" s="239">
        <f>ROUND(I177*H177,2)</f>
        <v>0</v>
      </c>
      <c r="K177" s="240"/>
      <c r="L177" s="41"/>
      <c r="M177" s="241" t="s">
        <v>1</v>
      </c>
      <c r="N177" s="242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220</v>
      </c>
      <c r="AT177" s="245" t="s">
        <v>216</v>
      </c>
      <c r="AU177" s="245" t="s">
        <v>82</v>
      </c>
      <c r="AY177" s="14" t="s">
        <v>213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80</v>
      </c>
      <c r="BK177" s="246">
        <f>ROUND(I177*H177,2)</f>
        <v>0</v>
      </c>
      <c r="BL177" s="14" t="s">
        <v>220</v>
      </c>
      <c r="BM177" s="245" t="s">
        <v>367</v>
      </c>
    </row>
    <row r="178" spans="1:47" s="2" customFormat="1" ht="12">
      <c r="A178" s="35"/>
      <c r="B178" s="36"/>
      <c r="C178" s="37"/>
      <c r="D178" s="247" t="s">
        <v>221</v>
      </c>
      <c r="E178" s="37"/>
      <c r="F178" s="248" t="s">
        <v>1148</v>
      </c>
      <c r="G178" s="37"/>
      <c r="H178" s="37"/>
      <c r="I178" s="141"/>
      <c r="J178" s="37"/>
      <c r="K178" s="37"/>
      <c r="L178" s="41"/>
      <c r="M178" s="249"/>
      <c r="N178" s="25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221</v>
      </c>
      <c r="AU178" s="14" t="s">
        <v>82</v>
      </c>
    </row>
    <row r="179" spans="1:65" s="2" customFormat="1" ht="16.5" customHeight="1">
      <c r="A179" s="35"/>
      <c r="B179" s="36"/>
      <c r="C179" s="255" t="s">
        <v>368</v>
      </c>
      <c r="D179" s="255" t="s">
        <v>571</v>
      </c>
      <c r="E179" s="256" t="s">
        <v>1149</v>
      </c>
      <c r="F179" s="257" t="s">
        <v>1150</v>
      </c>
      <c r="G179" s="258" t="s">
        <v>254</v>
      </c>
      <c r="H179" s="259">
        <v>5.579</v>
      </c>
      <c r="I179" s="260"/>
      <c r="J179" s="261">
        <f>ROUND(I179*H179,2)</f>
        <v>0</v>
      </c>
      <c r="K179" s="262"/>
      <c r="L179" s="263"/>
      <c r="M179" s="264" t="s">
        <v>1</v>
      </c>
      <c r="N179" s="265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230</v>
      </c>
      <c r="AT179" s="245" t="s">
        <v>571</v>
      </c>
      <c r="AU179" s="245" t="s">
        <v>82</v>
      </c>
      <c r="AY179" s="14" t="s">
        <v>213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80</v>
      </c>
      <c r="BK179" s="246">
        <f>ROUND(I179*H179,2)</f>
        <v>0</v>
      </c>
      <c r="BL179" s="14" t="s">
        <v>220</v>
      </c>
      <c r="BM179" s="245" t="s">
        <v>371</v>
      </c>
    </row>
    <row r="180" spans="1:47" s="2" customFormat="1" ht="12">
      <c r="A180" s="35"/>
      <c r="B180" s="36"/>
      <c r="C180" s="37"/>
      <c r="D180" s="247" t="s">
        <v>221</v>
      </c>
      <c r="E180" s="37"/>
      <c r="F180" s="248" t="s">
        <v>1150</v>
      </c>
      <c r="G180" s="37"/>
      <c r="H180" s="37"/>
      <c r="I180" s="141"/>
      <c r="J180" s="37"/>
      <c r="K180" s="37"/>
      <c r="L180" s="41"/>
      <c r="M180" s="249"/>
      <c r="N180" s="250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221</v>
      </c>
      <c r="AU180" s="14" t="s">
        <v>82</v>
      </c>
    </row>
    <row r="181" spans="1:65" s="2" customFormat="1" ht="33" customHeight="1">
      <c r="A181" s="35"/>
      <c r="B181" s="36"/>
      <c r="C181" s="233" t="s">
        <v>269</v>
      </c>
      <c r="D181" s="233" t="s">
        <v>216</v>
      </c>
      <c r="E181" s="234" t="s">
        <v>575</v>
      </c>
      <c r="F181" s="235" t="s">
        <v>1151</v>
      </c>
      <c r="G181" s="236" t="s">
        <v>219</v>
      </c>
      <c r="H181" s="237">
        <v>4.716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220</v>
      </c>
      <c r="AT181" s="245" t="s">
        <v>216</v>
      </c>
      <c r="AU181" s="245" t="s">
        <v>82</v>
      </c>
      <c r="AY181" s="14" t="s">
        <v>213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80</v>
      </c>
      <c r="BK181" s="246">
        <f>ROUND(I181*H181,2)</f>
        <v>0</v>
      </c>
      <c r="BL181" s="14" t="s">
        <v>220</v>
      </c>
      <c r="BM181" s="245" t="s">
        <v>372</v>
      </c>
    </row>
    <row r="182" spans="1:47" s="2" customFormat="1" ht="12">
      <c r="A182" s="35"/>
      <c r="B182" s="36"/>
      <c r="C182" s="37"/>
      <c r="D182" s="247" t="s">
        <v>221</v>
      </c>
      <c r="E182" s="37"/>
      <c r="F182" s="248" t="s">
        <v>1151</v>
      </c>
      <c r="G182" s="37"/>
      <c r="H182" s="37"/>
      <c r="I182" s="141"/>
      <c r="J182" s="37"/>
      <c r="K182" s="37"/>
      <c r="L182" s="41"/>
      <c r="M182" s="249"/>
      <c r="N182" s="25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221</v>
      </c>
      <c r="AU182" s="14" t="s">
        <v>82</v>
      </c>
    </row>
    <row r="183" spans="1:63" s="12" customFormat="1" ht="22.8" customHeight="1">
      <c r="A183" s="12"/>
      <c r="B183" s="217"/>
      <c r="C183" s="218"/>
      <c r="D183" s="219" t="s">
        <v>72</v>
      </c>
      <c r="E183" s="231" t="s">
        <v>296</v>
      </c>
      <c r="F183" s="231" t="s">
        <v>1152</v>
      </c>
      <c r="G183" s="218"/>
      <c r="H183" s="218"/>
      <c r="I183" s="221"/>
      <c r="J183" s="232">
        <f>BK183</f>
        <v>0</v>
      </c>
      <c r="K183" s="218"/>
      <c r="L183" s="223"/>
      <c r="M183" s="224"/>
      <c r="N183" s="225"/>
      <c r="O183" s="225"/>
      <c r="P183" s="226">
        <f>SUM(P184:P193)</f>
        <v>0</v>
      </c>
      <c r="Q183" s="225"/>
      <c r="R183" s="226">
        <f>SUM(R184:R193)</f>
        <v>0</v>
      </c>
      <c r="S183" s="225"/>
      <c r="T183" s="227">
        <f>SUM(T184:T193)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8" t="s">
        <v>80</v>
      </c>
      <c r="AT183" s="229" t="s">
        <v>72</v>
      </c>
      <c r="AU183" s="229" t="s">
        <v>80</v>
      </c>
      <c r="AY183" s="228" t="s">
        <v>213</v>
      </c>
      <c r="BK183" s="230">
        <f>SUM(BK184:BK193)</f>
        <v>0</v>
      </c>
    </row>
    <row r="184" spans="1:65" s="2" customFormat="1" ht="16.5" customHeight="1">
      <c r="A184" s="35"/>
      <c r="B184" s="36"/>
      <c r="C184" s="233" t="s">
        <v>373</v>
      </c>
      <c r="D184" s="233" t="s">
        <v>216</v>
      </c>
      <c r="E184" s="234" t="s">
        <v>1153</v>
      </c>
      <c r="F184" s="235" t="s">
        <v>1154</v>
      </c>
      <c r="G184" s="236" t="s">
        <v>289</v>
      </c>
      <c r="H184" s="237">
        <v>1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220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220</v>
      </c>
      <c r="BM184" s="245" t="s">
        <v>374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1154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5" s="2" customFormat="1" ht="16.5" customHeight="1">
      <c r="A186" s="35"/>
      <c r="B186" s="36"/>
      <c r="C186" s="255" t="s">
        <v>272</v>
      </c>
      <c r="D186" s="255" t="s">
        <v>571</v>
      </c>
      <c r="E186" s="256" t="s">
        <v>1155</v>
      </c>
      <c r="F186" s="257" t="s">
        <v>1156</v>
      </c>
      <c r="G186" s="258" t="s">
        <v>1157</v>
      </c>
      <c r="H186" s="259">
        <v>1</v>
      </c>
      <c r="I186" s="260"/>
      <c r="J186" s="261">
        <f>ROUND(I186*H186,2)</f>
        <v>0</v>
      </c>
      <c r="K186" s="262"/>
      <c r="L186" s="263"/>
      <c r="M186" s="264" t="s">
        <v>1</v>
      </c>
      <c r="N186" s="265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230</v>
      </c>
      <c r="AT186" s="245" t="s">
        <v>571</v>
      </c>
      <c r="AU186" s="245" t="s">
        <v>82</v>
      </c>
      <c r="AY186" s="14" t="s">
        <v>213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80</v>
      </c>
      <c r="BK186" s="246">
        <f>ROUND(I186*H186,2)</f>
        <v>0</v>
      </c>
      <c r="BL186" s="14" t="s">
        <v>220</v>
      </c>
      <c r="BM186" s="245" t="s">
        <v>375</v>
      </c>
    </row>
    <row r="187" spans="1:47" s="2" customFormat="1" ht="12">
      <c r="A187" s="35"/>
      <c r="B187" s="36"/>
      <c r="C187" s="37"/>
      <c r="D187" s="247" t="s">
        <v>221</v>
      </c>
      <c r="E187" s="37"/>
      <c r="F187" s="248" t="s">
        <v>1156</v>
      </c>
      <c r="G187" s="37"/>
      <c r="H187" s="37"/>
      <c r="I187" s="141"/>
      <c r="J187" s="37"/>
      <c r="K187" s="37"/>
      <c r="L187" s="41"/>
      <c r="M187" s="249"/>
      <c r="N187" s="250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221</v>
      </c>
      <c r="AU187" s="14" t="s">
        <v>82</v>
      </c>
    </row>
    <row r="188" spans="1:65" s="2" customFormat="1" ht="44.25" customHeight="1">
      <c r="A188" s="35"/>
      <c r="B188" s="36"/>
      <c r="C188" s="233" t="s">
        <v>376</v>
      </c>
      <c r="D188" s="233" t="s">
        <v>216</v>
      </c>
      <c r="E188" s="234" t="s">
        <v>1158</v>
      </c>
      <c r="F188" s="235" t="s">
        <v>1159</v>
      </c>
      <c r="G188" s="236" t="s">
        <v>219</v>
      </c>
      <c r="H188" s="237">
        <v>1.078</v>
      </c>
      <c r="I188" s="238"/>
      <c r="J188" s="239">
        <f>ROUND(I188*H188,2)</f>
        <v>0</v>
      </c>
      <c r="K188" s="240"/>
      <c r="L188" s="41"/>
      <c r="M188" s="241" t="s">
        <v>1</v>
      </c>
      <c r="N188" s="242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220</v>
      </c>
      <c r="AT188" s="245" t="s">
        <v>216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220</v>
      </c>
      <c r="BM188" s="245" t="s">
        <v>377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1159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5" s="2" customFormat="1" ht="55.5" customHeight="1">
      <c r="A190" s="35"/>
      <c r="B190" s="36"/>
      <c r="C190" s="233" t="s">
        <v>275</v>
      </c>
      <c r="D190" s="233" t="s">
        <v>216</v>
      </c>
      <c r="E190" s="234" t="s">
        <v>1160</v>
      </c>
      <c r="F190" s="235" t="s">
        <v>1161</v>
      </c>
      <c r="G190" s="236" t="s">
        <v>237</v>
      </c>
      <c r="H190" s="237">
        <v>4.396</v>
      </c>
      <c r="I190" s="238"/>
      <c r="J190" s="239">
        <f>ROUND(I190*H190,2)</f>
        <v>0</v>
      </c>
      <c r="K190" s="240"/>
      <c r="L190" s="41"/>
      <c r="M190" s="241" t="s">
        <v>1</v>
      </c>
      <c r="N190" s="242" t="s">
        <v>38</v>
      </c>
      <c r="O190" s="8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220</v>
      </c>
      <c r="AT190" s="245" t="s">
        <v>216</v>
      </c>
      <c r="AU190" s="245" t="s">
        <v>82</v>
      </c>
      <c r="AY190" s="14" t="s">
        <v>213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4" t="s">
        <v>80</v>
      </c>
      <c r="BK190" s="246">
        <f>ROUND(I190*H190,2)</f>
        <v>0</v>
      </c>
      <c r="BL190" s="14" t="s">
        <v>220</v>
      </c>
      <c r="BM190" s="245" t="s">
        <v>380</v>
      </c>
    </row>
    <row r="191" spans="1:47" s="2" customFormat="1" ht="12">
      <c r="A191" s="35"/>
      <c r="B191" s="36"/>
      <c r="C191" s="37"/>
      <c r="D191" s="247" t="s">
        <v>221</v>
      </c>
      <c r="E191" s="37"/>
      <c r="F191" s="248" t="s">
        <v>1161</v>
      </c>
      <c r="G191" s="37"/>
      <c r="H191" s="37"/>
      <c r="I191" s="141"/>
      <c r="J191" s="37"/>
      <c r="K191" s="37"/>
      <c r="L191" s="41"/>
      <c r="M191" s="249"/>
      <c r="N191" s="25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221</v>
      </c>
      <c r="AU191" s="14" t="s">
        <v>82</v>
      </c>
    </row>
    <row r="192" spans="1:65" s="2" customFormat="1" ht="16.5" customHeight="1">
      <c r="A192" s="35"/>
      <c r="B192" s="36"/>
      <c r="C192" s="255" t="s">
        <v>381</v>
      </c>
      <c r="D192" s="255" t="s">
        <v>571</v>
      </c>
      <c r="E192" s="256" t="s">
        <v>1162</v>
      </c>
      <c r="F192" s="257" t="s">
        <v>1163</v>
      </c>
      <c r="G192" s="258" t="s">
        <v>237</v>
      </c>
      <c r="H192" s="259">
        <v>5.055</v>
      </c>
      <c r="I192" s="260"/>
      <c r="J192" s="261">
        <f>ROUND(I192*H192,2)</f>
        <v>0</v>
      </c>
      <c r="K192" s="262"/>
      <c r="L192" s="263"/>
      <c r="M192" s="264" t="s">
        <v>1</v>
      </c>
      <c r="N192" s="265" t="s">
        <v>38</v>
      </c>
      <c r="O192" s="8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230</v>
      </c>
      <c r="AT192" s="245" t="s">
        <v>571</v>
      </c>
      <c r="AU192" s="245" t="s">
        <v>82</v>
      </c>
      <c r="AY192" s="14" t="s">
        <v>213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4" t="s">
        <v>80</v>
      </c>
      <c r="BK192" s="246">
        <f>ROUND(I192*H192,2)</f>
        <v>0</v>
      </c>
      <c r="BL192" s="14" t="s">
        <v>220</v>
      </c>
      <c r="BM192" s="245" t="s">
        <v>382</v>
      </c>
    </row>
    <row r="193" spans="1:47" s="2" customFormat="1" ht="12">
      <c r="A193" s="35"/>
      <c r="B193" s="36"/>
      <c r="C193" s="37"/>
      <c r="D193" s="247" t="s">
        <v>221</v>
      </c>
      <c r="E193" s="37"/>
      <c r="F193" s="248" t="s">
        <v>1163</v>
      </c>
      <c r="G193" s="37"/>
      <c r="H193" s="37"/>
      <c r="I193" s="141"/>
      <c r="J193" s="37"/>
      <c r="K193" s="37"/>
      <c r="L193" s="41"/>
      <c r="M193" s="249"/>
      <c r="N193" s="25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221</v>
      </c>
      <c r="AU193" s="14" t="s">
        <v>82</v>
      </c>
    </row>
    <row r="194" spans="1:63" s="12" customFormat="1" ht="22.8" customHeight="1">
      <c r="A194" s="12"/>
      <c r="B194" s="217"/>
      <c r="C194" s="218"/>
      <c r="D194" s="219" t="s">
        <v>72</v>
      </c>
      <c r="E194" s="231" t="s">
        <v>617</v>
      </c>
      <c r="F194" s="231" t="s">
        <v>618</v>
      </c>
      <c r="G194" s="218"/>
      <c r="H194" s="218"/>
      <c r="I194" s="221"/>
      <c r="J194" s="232">
        <f>BK194</f>
        <v>0</v>
      </c>
      <c r="K194" s="218"/>
      <c r="L194" s="223"/>
      <c r="M194" s="224"/>
      <c r="N194" s="225"/>
      <c r="O194" s="225"/>
      <c r="P194" s="226">
        <f>SUM(P195:P196)</f>
        <v>0</v>
      </c>
      <c r="Q194" s="225"/>
      <c r="R194" s="226">
        <f>SUM(R195:R196)</f>
        <v>0</v>
      </c>
      <c r="S194" s="225"/>
      <c r="T194" s="227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8" t="s">
        <v>80</v>
      </c>
      <c r="AT194" s="229" t="s">
        <v>72</v>
      </c>
      <c r="AU194" s="229" t="s">
        <v>80</v>
      </c>
      <c r="AY194" s="228" t="s">
        <v>213</v>
      </c>
      <c r="BK194" s="230">
        <f>SUM(BK195:BK196)</f>
        <v>0</v>
      </c>
    </row>
    <row r="195" spans="1:65" s="2" customFormat="1" ht="44.25" customHeight="1">
      <c r="A195" s="35"/>
      <c r="B195" s="36"/>
      <c r="C195" s="233" t="s">
        <v>284</v>
      </c>
      <c r="D195" s="233" t="s">
        <v>216</v>
      </c>
      <c r="E195" s="234" t="s">
        <v>1164</v>
      </c>
      <c r="F195" s="235" t="s">
        <v>1165</v>
      </c>
      <c r="G195" s="236" t="s">
        <v>254</v>
      </c>
      <c r="H195" s="237">
        <v>9.917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220</v>
      </c>
      <c r="AT195" s="245" t="s">
        <v>216</v>
      </c>
      <c r="AU195" s="245" t="s">
        <v>82</v>
      </c>
      <c r="AY195" s="14" t="s">
        <v>213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80</v>
      </c>
      <c r="BK195" s="246">
        <f>ROUND(I195*H195,2)</f>
        <v>0</v>
      </c>
      <c r="BL195" s="14" t="s">
        <v>220</v>
      </c>
      <c r="BM195" s="245" t="s">
        <v>383</v>
      </c>
    </row>
    <row r="196" spans="1:47" s="2" customFormat="1" ht="12">
      <c r="A196" s="35"/>
      <c r="B196" s="36"/>
      <c r="C196" s="37"/>
      <c r="D196" s="247" t="s">
        <v>221</v>
      </c>
      <c r="E196" s="37"/>
      <c r="F196" s="248" t="s">
        <v>1165</v>
      </c>
      <c r="G196" s="37"/>
      <c r="H196" s="37"/>
      <c r="I196" s="141"/>
      <c r="J196" s="37"/>
      <c r="K196" s="37"/>
      <c r="L196" s="41"/>
      <c r="M196" s="249"/>
      <c r="N196" s="25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221</v>
      </c>
      <c r="AU196" s="14" t="s">
        <v>82</v>
      </c>
    </row>
    <row r="197" spans="1:63" s="12" customFormat="1" ht="25.9" customHeight="1">
      <c r="A197" s="12"/>
      <c r="B197" s="217"/>
      <c r="C197" s="218"/>
      <c r="D197" s="219" t="s">
        <v>72</v>
      </c>
      <c r="E197" s="220" t="s">
        <v>276</v>
      </c>
      <c r="F197" s="220" t="s">
        <v>277</v>
      </c>
      <c r="G197" s="218"/>
      <c r="H197" s="218"/>
      <c r="I197" s="221"/>
      <c r="J197" s="222">
        <f>BK197</f>
        <v>0</v>
      </c>
      <c r="K197" s="218"/>
      <c r="L197" s="223"/>
      <c r="M197" s="224"/>
      <c r="N197" s="225"/>
      <c r="O197" s="225"/>
      <c r="P197" s="226">
        <f>P198</f>
        <v>0</v>
      </c>
      <c r="Q197" s="225"/>
      <c r="R197" s="226">
        <f>R198</f>
        <v>0</v>
      </c>
      <c r="S197" s="225"/>
      <c r="T197" s="227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8" t="s">
        <v>82</v>
      </c>
      <c r="AT197" s="229" t="s">
        <v>72</v>
      </c>
      <c r="AU197" s="229" t="s">
        <v>73</v>
      </c>
      <c r="AY197" s="228" t="s">
        <v>213</v>
      </c>
      <c r="BK197" s="230">
        <f>BK198</f>
        <v>0</v>
      </c>
    </row>
    <row r="198" spans="1:63" s="12" customFormat="1" ht="22.8" customHeight="1">
      <c r="A198" s="12"/>
      <c r="B198" s="217"/>
      <c r="C198" s="218"/>
      <c r="D198" s="219" t="s">
        <v>72</v>
      </c>
      <c r="E198" s="231" t="s">
        <v>1166</v>
      </c>
      <c r="F198" s="231" t="s">
        <v>1167</v>
      </c>
      <c r="G198" s="218"/>
      <c r="H198" s="218"/>
      <c r="I198" s="221"/>
      <c r="J198" s="232">
        <f>BK198</f>
        <v>0</v>
      </c>
      <c r="K198" s="218"/>
      <c r="L198" s="223"/>
      <c r="M198" s="224"/>
      <c r="N198" s="225"/>
      <c r="O198" s="225"/>
      <c r="P198" s="226">
        <f>SUM(P199:P208)</f>
        <v>0</v>
      </c>
      <c r="Q198" s="225"/>
      <c r="R198" s="226">
        <f>SUM(R199:R208)</f>
        <v>0</v>
      </c>
      <c r="S198" s="225"/>
      <c r="T198" s="227">
        <f>SUM(T199:T208)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8" t="s">
        <v>82</v>
      </c>
      <c r="AT198" s="229" t="s">
        <v>72</v>
      </c>
      <c r="AU198" s="229" t="s">
        <v>80</v>
      </c>
      <c r="AY198" s="228" t="s">
        <v>213</v>
      </c>
      <c r="BK198" s="230">
        <f>SUM(BK199:BK208)</f>
        <v>0</v>
      </c>
    </row>
    <row r="199" spans="1:65" s="2" customFormat="1" ht="16.5" customHeight="1">
      <c r="A199" s="35"/>
      <c r="B199" s="36"/>
      <c r="C199" s="233" t="s">
        <v>386</v>
      </c>
      <c r="D199" s="233" t="s">
        <v>216</v>
      </c>
      <c r="E199" s="234" t="s">
        <v>1168</v>
      </c>
      <c r="F199" s="235" t="s">
        <v>1169</v>
      </c>
      <c r="G199" s="236" t="s">
        <v>289</v>
      </c>
      <c r="H199" s="237">
        <v>8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245</v>
      </c>
      <c r="AT199" s="245" t="s">
        <v>216</v>
      </c>
      <c r="AU199" s="245" t="s">
        <v>82</v>
      </c>
      <c r="AY199" s="14" t="s">
        <v>213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80</v>
      </c>
      <c r="BK199" s="246">
        <f>ROUND(I199*H199,2)</f>
        <v>0</v>
      </c>
      <c r="BL199" s="14" t="s">
        <v>245</v>
      </c>
      <c r="BM199" s="245" t="s">
        <v>390</v>
      </c>
    </row>
    <row r="200" spans="1:47" s="2" customFormat="1" ht="12">
      <c r="A200" s="35"/>
      <c r="B200" s="36"/>
      <c r="C200" s="37"/>
      <c r="D200" s="247" t="s">
        <v>221</v>
      </c>
      <c r="E200" s="37"/>
      <c r="F200" s="248" t="s">
        <v>1169</v>
      </c>
      <c r="G200" s="37"/>
      <c r="H200" s="37"/>
      <c r="I200" s="141"/>
      <c r="J200" s="37"/>
      <c r="K200" s="37"/>
      <c r="L200" s="41"/>
      <c r="M200" s="249"/>
      <c r="N200" s="25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221</v>
      </c>
      <c r="AU200" s="14" t="s">
        <v>82</v>
      </c>
    </row>
    <row r="201" spans="1:65" s="2" customFormat="1" ht="16.5" customHeight="1">
      <c r="A201" s="35"/>
      <c r="B201" s="36"/>
      <c r="C201" s="255" t="s">
        <v>290</v>
      </c>
      <c r="D201" s="255" t="s">
        <v>571</v>
      </c>
      <c r="E201" s="256" t="s">
        <v>1170</v>
      </c>
      <c r="F201" s="257" t="s">
        <v>1171</v>
      </c>
      <c r="G201" s="258" t="s">
        <v>289</v>
      </c>
      <c r="H201" s="259">
        <v>8</v>
      </c>
      <c r="I201" s="260"/>
      <c r="J201" s="261">
        <f>ROUND(I201*H201,2)</f>
        <v>0</v>
      </c>
      <c r="K201" s="262"/>
      <c r="L201" s="263"/>
      <c r="M201" s="264" t="s">
        <v>1</v>
      </c>
      <c r="N201" s="265" t="s">
        <v>38</v>
      </c>
      <c r="O201" s="8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275</v>
      </c>
      <c r="AT201" s="245" t="s">
        <v>571</v>
      </c>
      <c r="AU201" s="245" t="s">
        <v>82</v>
      </c>
      <c r="AY201" s="14" t="s">
        <v>213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4" t="s">
        <v>80</v>
      </c>
      <c r="BK201" s="246">
        <f>ROUND(I201*H201,2)</f>
        <v>0</v>
      </c>
      <c r="BL201" s="14" t="s">
        <v>245</v>
      </c>
      <c r="BM201" s="245" t="s">
        <v>393</v>
      </c>
    </row>
    <row r="202" spans="1:47" s="2" customFormat="1" ht="12">
      <c r="A202" s="35"/>
      <c r="B202" s="36"/>
      <c r="C202" s="37"/>
      <c r="D202" s="247" t="s">
        <v>221</v>
      </c>
      <c r="E202" s="37"/>
      <c r="F202" s="248" t="s">
        <v>1171</v>
      </c>
      <c r="G202" s="37"/>
      <c r="H202" s="37"/>
      <c r="I202" s="141"/>
      <c r="J202" s="37"/>
      <c r="K202" s="37"/>
      <c r="L202" s="41"/>
      <c r="M202" s="249"/>
      <c r="N202" s="25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221</v>
      </c>
      <c r="AU202" s="14" t="s">
        <v>82</v>
      </c>
    </row>
    <row r="203" spans="1:65" s="2" customFormat="1" ht="16.5" customHeight="1">
      <c r="A203" s="35"/>
      <c r="B203" s="36"/>
      <c r="C203" s="233" t="s">
        <v>394</v>
      </c>
      <c r="D203" s="233" t="s">
        <v>216</v>
      </c>
      <c r="E203" s="234" t="s">
        <v>1172</v>
      </c>
      <c r="F203" s="235" t="s">
        <v>1173</v>
      </c>
      <c r="G203" s="236" t="s">
        <v>289</v>
      </c>
      <c r="H203" s="237">
        <v>8</v>
      </c>
      <c r="I203" s="238"/>
      <c r="J203" s="239">
        <f>ROUND(I203*H203,2)</f>
        <v>0</v>
      </c>
      <c r="K203" s="240"/>
      <c r="L203" s="41"/>
      <c r="M203" s="241" t="s">
        <v>1</v>
      </c>
      <c r="N203" s="242" t="s">
        <v>38</v>
      </c>
      <c r="O203" s="8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245</v>
      </c>
      <c r="AT203" s="245" t="s">
        <v>216</v>
      </c>
      <c r="AU203" s="245" t="s">
        <v>82</v>
      </c>
      <c r="AY203" s="14" t="s">
        <v>213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4" t="s">
        <v>80</v>
      </c>
      <c r="BK203" s="246">
        <f>ROUND(I203*H203,2)</f>
        <v>0</v>
      </c>
      <c r="BL203" s="14" t="s">
        <v>245</v>
      </c>
      <c r="BM203" s="245" t="s">
        <v>397</v>
      </c>
    </row>
    <row r="204" spans="1:47" s="2" customFormat="1" ht="12">
      <c r="A204" s="35"/>
      <c r="B204" s="36"/>
      <c r="C204" s="37"/>
      <c r="D204" s="247" t="s">
        <v>221</v>
      </c>
      <c r="E204" s="37"/>
      <c r="F204" s="248" t="s">
        <v>1173</v>
      </c>
      <c r="G204" s="37"/>
      <c r="H204" s="37"/>
      <c r="I204" s="141"/>
      <c r="J204" s="37"/>
      <c r="K204" s="37"/>
      <c r="L204" s="41"/>
      <c r="M204" s="249"/>
      <c r="N204" s="250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221</v>
      </c>
      <c r="AU204" s="14" t="s">
        <v>82</v>
      </c>
    </row>
    <row r="205" spans="1:65" s="2" customFormat="1" ht="33" customHeight="1">
      <c r="A205" s="35"/>
      <c r="B205" s="36"/>
      <c r="C205" s="233" t="s">
        <v>296</v>
      </c>
      <c r="D205" s="233" t="s">
        <v>216</v>
      </c>
      <c r="E205" s="234" t="s">
        <v>1174</v>
      </c>
      <c r="F205" s="235" t="s">
        <v>1175</v>
      </c>
      <c r="G205" s="236" t="s">
        <v>254</v>
      </c>
      <c r="H205" s="237">
        <v>0.483</v>
      </c>
      <c r="I205" s="238"/>
      <c r="J205" s="239">
        <f>ROUND(I205*H205,2)</f>
        <v>0</v>
      </c>
      <c r="K205" s="240"/>
      <c r="L205" s="41"/>
      <c r="M205" s="241" t="s">
        <v>1</v>
      </c>
      <c r="N205" s="242" t="s">
        <v>38</v>
      </c>
      <c r="O205" s="8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245</v>
      </c>
      <c r="AT205" s="245" t="s">
        <v>216</v>
      </c>
      <c r="AU205" s="245" t="s">
        <v>82</v>
      </c>
      <c r="AY205" s="14" t="s">
        <v>213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80</v>
      </c>
      <c r="BK205" s="246">
        <f>ROUND(I205*H205,2)</f>
        <v>0</v>
      </c>
      <c r="BL205" s="14" t="s">
        <v>245</v>
      </c>
      <c r="BM205" s="245" t="s">
        <v>400</v>
      </c>
    </row>
    <row r="206" spans="1:47" s="2" customFormat="1" ht="12">
      <c r="A206" s="35"/>
      <c r="B206" s="36"/>
      <c r="C206" s="37"/>
      <c r="D206" s="247" t="s">
        <v>221</v>
      </c>
      <c r="E206" s="37"/>
      <c r="F206" s="248" t="s">
        <v>1175</v>
      </c>
      <c r="G206" s="37"/>
      <c r="H206" s="37"/>
      <c r="I206" s="141"/>
      <c r="J206" s="37"/>
      <c r="K206" s="37"/>
      <c r="L206" s="41"/>
      <c r="M206" s="249"/>
      <c r="N206" s="25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221</v>
      </c>
      <c r="AU206" s="14" t="s">
        <v>82</v>
      </c>
    </row>
    <row r="207" spans="1:65" s="2" customFormat="1" ht="44.25" customHeight="1">
      <c r="A207" s="35"/>
      <c r="B207" s="36"/>
      <c r="C207" s="233" t="s">
        <v>401</v>
      </c>
      <c r="D207" s="233" t="s">
        <v>216</v>
      </c>
      <c r="E207" s="234" t="s">
        <v>1176</v>
      </c>
      <c r="F207" s="235" t="s">
        <v>1177</v>
      </c>
      <c r="G207" s="236" t="s">
        <v>254</v>
      </c>
      <c r="H207" s="237">
        <v>0.483</v>
      </c>
      <c r="I207" s="238"/>
      <c r="J207" s="239">
        <f>ROUND(I207*H207,2)</f>
        <v>0</v>
      </c>
      <c r="K207" s="240"/>
      <c r="L207" s="41"/>
      <c r="M207" s="241" t="s">
        <v>1</v>
      </c>
      <c r="N207" s="242" t="s">
        <v>38</v>
      </c>
      <c r="O207" s="88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245</v>
      </c>
      <c r="AT207" s="245" t="s">
        <v>216</v>
      </c>
      <c r="AU207" s="245" t="s">
        <v>82</v>
      </c>
      <c r="AY207" s="14" t="s">
        <v>213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4" t="s">
        <v>80</v>
      </c>
      <c r="BK207" s="246">
        <f>ROUND(I207*H207,2)</f>
        <v>0</v>
      </c>
      <c r="BL207" s="14" t="s">
        <v>245</v>
      </c>
      <c r="BM207" s="245" t="s">
        <v>404</v>
      </c>
    </row>
    <row r="208" spans="1:47" s="2" customFormat="1" ht="12">
      <c r="A208" s="35"/>
      <c r="B208" s="36"/>
      <c r="C208" s="37"/>
      <c r="D208" s="247" t="s">
        <v>221</v>
      </c>
      <c r="E208" s="37"/>
      <c r="F208" s="248" t="s">
        <v>1177</v>
      </c>
      <c r="G208" s="37"/>
      <c r="H208" s="37"/>
      <c r="I208" s="141"/>
      <c r="J208" s="37"/>
      <c r="K208" s="37"/>
      <c r="L208" s="41"/>
      <c r="M208" s="251"/>
      <c r="N208" s="252"/>
      <c r="O208" s="253"/>
      <c r="P208" s="253"/>
      <c r="Q208" s="253"/>
      <c r="R208" s="253"/>
      <c r="S208" s="253"/>
      <c r="T208" s="254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221</v>
      </c>
      <c r="AU208" s="14" t="s">
        <v>82</v>
      </c>
    </row>
    <row r="209" spans="1:31" s="2" customFormat="1" ht="6.95" customHeight="1">
      <c r="A209" s="35"/>
      <c r="B209" s="63"/>
      <c r="C209" s="64"/>
      <c r="D209" s="64"/>
      <c r="E209" s="64"/>
      <c r="F209" s="64"/>
      <c r="G209" s="64"/>
      <c r="H209" s="64"/>
      <c r="I209" s="180"/>
      <c r="J209" s="64"/>
      <c r="K209" s="64"/>
      <c r="L209" s="41"/>
      <c r="M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</row>
  </sheetData>
  <sheetProtection password="CC35" sheet="1" objects="1" scenarios="1" formatColumns="0" formatRows="0" autoFilter="0"/>
  <autoFilter ref="C122:K20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1178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ROUND(J134,2)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ROUND((SUM(BE134:BE288)),2)</f>
        <v>0</v>
      </c>
      <c r="G33" s="35"/>
      <c r="H33" s="35"/>
      <c r="I33" s="159">
        <v>0.21</v>
      </c>
      <c r="J33" s="158">
        <f>ROUND(((SUM(BE134:BE288))*I33),2)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ROUND((SUM(BF134:BF288)),2)</f>
        <v>0</v>
      </c>
      <c r="G34" s="35"/>
      <c r="H34" s="35"/>
      <c r="I34" s="159">
        <v>0.15</v>
      </c>
      <c r="J34" s="158">
        <f>ROUND(((SUM(BF134:BF288))*I34),2)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ROUND((SUM(BG134:BG288)),2)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ROUND((SUM(BH134:BH288)),2)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ROUND((SUM(BI134:BI288)),2)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2019-138-26 -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J134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J135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1179</v>
      </c>
      <c r="E98" s="200"/>
      <c r="F98" s="200"/>
      <c r="G98" s="200"/>
      <c r="H98" s="200"/>
      <c r="I98" s="201"/>
      <c r="J98" s="202">
        <f>J136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1180</v>
      </c>
      <c r="E99" s="200"/>
      <c r="F99" s="200"/>
      <c r="G99" s="200"/>
      <c r="H99" s="200"/>
      <c r="I99" s="201"/>
      <c r="J99" s="202">
        <f>J143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583</v>
      </c>
      <c r="E100" s="200"/>
      <c r="F100" s="200"/>
      <c r="G100" s="200"/>
      <c r="H100" s="200"/>
      <c r="I100" s="201"/>
      <c r="J100" s="202">
        <f>J158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1181</v>
      </c>
      <c r="E101" s="200"/>
      <c r="F101" s="200"/>
      <c r="G101" s="200"/>
      <c r="H101" s="200"/>
      <c r="I101" s="201"/>
      <c r="J101" s="202">
        <f>J163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584</v>
      </c>
      <c r="E102" s="200"/>
      <c r="F102" s="200"/>
      <c r="G102" s="200"/>
      <c r="H102" s="200"/>
      <c r="I102" s="201"/>
      <c r="J102" s="202">
        <f>J168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561</v>
      </c>
      <c r="E103" s="200"/>
      <c r="F103" s="200"/>
      <c r="G103" s="200"/>
      <c r="H103" s="200"/>
      <c r="I103" s="201"/>
      <c r="J103" s="202">
        <f>J177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1182</v>
      </c>
      <c r="E104" s="200"/>
      <c r="F104" s="200"/>
      <c r="G104" s="200"/>
      <c r="H104" s="200"/>
      <c r="I104" s="201"/>
      <c r="J104" s="202">
        <f>J188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585</v>
      </c>
      <c r="E105" s="200"/>
      <c r="F105" s="200"/>
      <c r="G105" s="200"/>
      <c r="H105" s="200"/>
      <c r="I105" s="201"/>
      <c r="J105" s="202">
        <f>J195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1183</v>
      </c>
      <c r="E106" s="200"/>
      <c r="F106" s="200"/>
      <c r="G106" s="200"/>
      <c r="H106" s="200"/>
      <c r="I106" s="201"/>
      <c r="J106" s="202">
        <f>J204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1184</v>
      </c>
      <c r="E107" s="200"/>
      <c r="F107" s="200"/>
      <c r="G107" s="200"/>
      <c r="H107" s="200"/>
      <c r="I107" s="201"/>
      <c r="J107" s="202">
        <f>J207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98"/>
      <c r="D108" s="199" t="s">
        <v>1185</v>
      </c>
      <c r="E108" s="200"/>
      <c r="F108" s="200"/>
      <c r="G108" s="200"/>
      <c r="H108" s="200"/>
      <c r="I108" s="201"/>
      <c r="J108" s="202">
        <f>J232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98"/>
      <c r="D109" s="199" t="s">
        <v>1186</v>
      </c>
      <c r="E109" s="200"/>
      <c r="F109" s="200"/>
      <c r="G109" s="200"/>
      <c r="H109" s="200"/>
      <c r="I109" s="201"/>
      <c r="J109" s="202">
        <f>J237</f>
        <v>0</v>
      </c>
      <c r="K109" s="198"/>
      <c r="L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98"/>
      <c r="D110" s="199" t="s">
        <v>586</v>
      </c>
      <c r="E110" s="200"/>
      <c r="F110" s="200"/>
      <c r="G110" s="200"/>
      <c r="H110" s="200"/>
      <c r="I110" s="201"/>
      <c r="J110" s="202">
        <f>J240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98"/>
      <c r="D111" s="199" t="s">
        <v>192</v>
      </c>
      <c r="E111" s="200"/>
      <c r="F111" s="200"/>
      <c r="G111" s="200"/>
      <c r="H111" s="200"/>
      <c r="I111" s="201"/>
      <c r="J111" s="202">
        <f>J245</f>
        <v>0</v>
      </c>
      <c r="K111" s="198"/>
      <c r="L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7"/>
      <c r="C112" s="198"/>
      <c r="D112" s="199" t="s">
        <v>587</v>
      </c>
      <c r="E112" s="200"/>
      <c r="F112" s="200"/>
      <c r="G112" s="200"/>
      <c r="H112" s="200"/>
      <c r="I112" s="201"/>
      <c r="J112" s="202">
        <f>J260</f>
        <v>0</v>
      </c>
      <c r="K112" s="198"/>
      <c r="L112" s="20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90"/>
      <c r="C113" s="191"/>
      <c r="D113" s="192" t="s">
        <v>193</v>
      </c>
      <c r="E113" s="193"/>
      <c r="F113" s="193"/>
      <c r="G113" s="193"/>
      <c r="H113" s="193"/>
      <c r="I113" s="194"/>
      <c r="J113" s="195">
        <f>J263</f>
        <v>0</v>
      </c>
      <c r="K113" s="191"/>
      <c r="L113" s="19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97"/>
      <c r="C114" s="198"/>
      <c r="D114" s="199" t="s">
        <v>625</v>
      </c>
      <c r="E114" s="200"/>
      <c r="F114" s="200"/>
      <c r="G114" s="200"/>
      <c r="H114" s="200"/>
      <c r="I114" s="201"/>
      <c r="J114" s="202">
        <f>J264</f>
        <v>0</v>
      </c>
      <c r="K114" s="198"/>
      <c r="L114" s="20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63"/>
      <c r="C116" s="64"/>
      <c r="D116" s="64"/>
      <c r="E116" s="64"/>
      <c r="F116" s="64"/>
      <c r="G116" s="64"/>
      <c r="H116" s="64"/>
      <c r="I116" s="180"/>
      <c r="J116" s="64"/>
      <c r="K116" s="64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pans="1:31" s="2" customFormat="1" ht="6.95" customHeight="1">
      <c r="A120" s="35"/>
      <c r="B120" s="65"/>
      <c r="C120" s="66"/>
      <c r="D120" s="66"/>
      <c r="E120" s="66"/>
      <c r="F120" s="66"/>
      <c r="G120" s="66"/>
      <c r="H120" s="66"/>
      <c r="I120" s="183"/>
      <c r="J120" s="66"/>
      <c r="K120" s="66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5" customHeight="1">
      <c r="A121" s="35"/>
      <c r="B121" s="36"/>
      <c r="C121" s="20" t="s">
        <v>198</v>
      </c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16</v>
      </c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184" t="str">
        <f>E7</f>
        <v xml:space="preserve">OTEVŘENÝ  pavilon D (zadání) - DO KROSU</v>
      </c>
      <c r="F124" s="29"/>
      <c r="G124" s="29"/>
      <c r="H124" s="29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183</v>
      </c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73" t="str">
        <f>E9</f>
        <v>2019-138-26 - Nové kce - ...</v>
      </c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141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29" t="s">
        <v>20</v>
      </c>
      <c r="D128" s="37"/>
      <c r="E128" s="37"/>
      <c r="F128" s="24" t="str">
        <f>F12</f>
        <v xml:space="preserve"> </v>
      </c>
      <c r="G128" s="37"/>
      <c r="H128" s="37"/>
      <c r="I128" s="144" t="s">
        <v>22</v>
      </c>
      <c r="J128" s="76" t="str">
        <f>IF(J12="","",J12)</f>
        <v>20. 12. 2019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141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24</v>
      </c>
      <c r="D130" s="37"/>
      <c r="E130" s="37"/>
      <c r="F130" s="24" t="str">
        <f>E15</f>
        <v xml:space="preserve"> </v>
      </c>
      <c r="G130" s="37"/>
      <c r="H130" s="37"/>
      <c r="I130" s="144" t="s">
        <v>29</v>
      </c>
      <c r="J130" s="33" t="str">
        <f>E21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15" customHeight="1">
      <c r="A131" s="35"/>
      <c r="B131" s="36"/>
      <c r="C131" s="29" t="s">
        <v>27</v>
      </c>
      <c r="D131" s="37"/>
      <c r="E131" s="37"/>
      <c r="F131" s="24" t="str">
        <f>IF(E18="","",E18)</f>
        <v>Vyplň údaj</v>
      </c>
      <c r="G131" s="37"/>
      <c r="H131" s="37"/>
      <c r="I131" s="144" t="s">
        <v>30</v>
      </c>
      <c r="J131" s="33" t="str">
        <f>E24</f>
        <v xml:space="preserve"> </v>
      </c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" customHeight="1">
      <c r="A132" s="35"/>
      <c r="B132" s="36"/>
      <c r="C132" s="37"/>
      <c r="D132" s="37"/>
      <c r="E132" s="37"/>
      <c r="F132" s="37"/>
      <c r="G132" s="37"/>
      <c r="H132" s="37"/>
      <c r="I132" s="141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204"/>
      <c r="B133" s="205"/>
      <c r="C133" s="206" t="s">
        <v>199</v>
      </c>
      <c r="D133" s="207" t="s">
        <v>58</v>
      </c>
      <c r="E133" s="207" t="s">
        <v>54</v>
      </c>
      <c r="F133" s="207" t="s">
        <v>55</v>
      </c>
      <c r="G133" s="207" t="s">
        <v>200</v>
      </c>
      <c r="H133" s="207" t="s">
        <v>201</v>
      </c>
      <c r="I133" s="208" t="s">
        <v>202</v>
      </c>
      <c r="J133" s="209" t="s">
        <v>187</v>
      </c>
      <c r="K133" s="210" t="s">
        <v>203</v>
      </c>
      <c r="L133" s="211"/>
      <c r="M133" s="97" t="s">
        <v>1</v>
      </c>
      <c r="N133" s="98" t="s">
        <v>37</v>
      </c>
      <c r="O133" s="98" t="s">
        <v>204</v>
      </c>
      <c r="P133" s="98" t="s">
        <v>205</v>
      </c>
      <c r="Q133" s="98" t="s">
        <v>206</v>
      </c>
      <c r="R133" s="98" t="s">
        <v>207</v>
      </c>
      <c r="S133" s="98" t="s">
        <v>208</v>
      </c>
      <c r="T133" s="99" t="s">
        <v>209</v>
      </c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</row>
    <row r="134" spans="1:63" s="2" customFormat="1" ht="22.8" customHeight="1">
      <c r="A134" s="35"/>
      <c r="B134" s="36"/>
      <c r="C134" s="104" t="s">
        <v>210</v>
      </c>
      <c r="D134" s="37"/>
      <c r="E134" s="37"/>
      <c r="F134" s="37"/>
      <c r="G134" s="37"/>
      <c r="H134" s="37"/>
      <c r="I134" s="141"/>
      <c r="J134" s="212">
        <f>BK134</f>
        <v>0</v>
      </c>
      <c r="K134" s="37"/>
      <c r="L134" s="41"/>
      <c r="M134" s="100"/>
      <c r="N134" s="213"/>
      <c r="O134" s="101"/>
      <c r="P134" s="214">
        <f>P135+P263</f>
        <v>0</v>
      </c>
      <c r="Q134" s="101"/>
      <c r="R134" s="214">
        <f>R135+R263</f>
        <v>0</v>
      </c>
      <c r="S134" s="101"/>
      <c r="T134" s="215">
        <f>T135+T263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72</v>
      </c>
      <c r="AU134" s="14" t="s">
        <v>189</v>
      </c>
      <c r="BK134" s="216">
        <f>BK135+BK263</f>
        <v>0</v>
      </c>
    </row>
    <row r="135" spans="1:63" s="12" customFormat="1" ht="25.9" customHeight="1">
      <c r="A135" s="12"/>
      <c r="B135" s="217"/>
      <c r="C135" s="218"/>
      <c r="D135" s="219" t="s">
        <v>72</v>
      </c>
      <c r="E135" s="220" t="s">
        <v>211</v>
      </c>
      <c r="F135" s="220" t="s">
        <v>212</v>
      </c>
      <c r="G135" s="218"/>
      <c r="H135" s="218"/>
      <c r="I135" s="221"/>
      <c r="J135" s="222">
        <f>BK135</f>
        <v>0</v>
      </c>
      <c r="K135" s="218"/>
      <c r="L135" s="223"/>
      <c r="M135" s="224"/>
      <c r="N135" s="225"/>
      <c r="O135" s="225"/>
      <c r="P135" s="226">
        <f>P136+P143+P158+P163+P168+P177+P188+P195+P204+P207+P232+P237+P240+P245+P260</f>
        <v>0</v>
      </c>
      <c r="Q135" s="225"/>
      <c r="R135" s="226">
        <f>R136+R143+R158+R163+R168+R177+R188+R195+R204+R207+R232+R237+R240+R245+R260</f>
        <v>0</v>
      </c>
      <c r="S135" s="225"/>
      <c r="T135" s="227">
        <f>T136+T143+T158+T163+T168+T177+T188+T195+T204+T207+T232+T237+T240+T245+T260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8" t="s">
        <v>80</v>
      </c>
      <c r="AT135" s="229" t="s">
        <v>72</v>
      </c>
      <c r="AU135" s="229" t="s">
        <v>73</v>
      </c>
      <c r="AY135" s="228" t="s">
        <v>213</v>
      </c>
      <c r="BK135" s="230">
        <f>BK136+BK143+BK158+BK163+BK168+BK177+BK188+BK195+BK204+BK207+BK232+BK237+BK240+BK245+BK260</f>
        <v>0</v>
      </c>
    </row>
    <row r="136" spans="1:63" s="12" customFormat="1" ht="22.8" customHeight="1">
      <c r="A136" s="12"/>
      <c r="B136" s="217"/>
      <c r="C136" s="218"/>
      <c r="D136" s="219" t="s">
        <v>72</v>
      </c>
      <c r="E136" s="231" t="s">
        <v>256</v>
      </c>
      <c r="F136" s="231" t="s">
        <v>1187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SUM(P137:P142)</f>
        <v>0</v>
      </c>
      <c r="Q136" s="225"/>
      <c r="R136" s="226">
        <f>SUM(R137:R142)</f>
        <v>0</v>
      </c>
      <c r="S136" s="225"/>
      <c r="T136" s="227">
        <f>SUM(T137:T142)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80</v>
      </c>
      <c r="AT136" s="229" t="s">
        <v>72</v>
      </c>
      <c r="AU136" s="229" t="s">
        <v>80</v>
      </c>
      <c r="AY136" s="228" t="s">
        <v>213</v>
      </c>
      <c r="BK136" s="230">
        <f>SUM(BK137:BK142)</f>
        <v>0</v>
      </c>
    </row>
    <row r="137" spans="1:65" s="2" customFormat="1" ht="33" customHeight="1">
      <c r="A137" s="35"/>
      <c r="B137" s="36"/>
      <c r="C137" s="233" t="s">
        <v>80</v>
      </c>
      <c r="D137" s="233" t="s">
        <v>216</v>
      </c>
      <c r="E137" s="234" t="s">
        <v>1188</v>
      </c>
      <c r="F137" s="235" t="s">
        <v>1189</v>
      </c>
      <c r="G137" s="236" t="s">
        <v>237</v>
      </c>
      <c r="H137" s="237">
        <v>227.94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82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1189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44.25" customHeight="1">
      <c r="A139" s="35"/>
      <c r="B139" s="36"/>
      <c r="C139" s="233" t="s">
        <v>82</v>
      </c>
      <c r="D139" s="233" t="s">
        <v>216</v>
      </c>
      <c r="E139" s="234" t="s">
        <v>1190</v>
      </c>
      <c r="F139" s="235" t="s">
        <v>1191</v>
      </c>
      <c r="G139" s="236" t="s">
        <v>237</v>
      </c>
      <c r="H139" s="237">
        <v>62.972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220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1191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44.25" customHeight="1">
      <c r="A141" s="35"/>
      <c r="B141" s="36"/>
      <c r="C141" s="233" t="s">
        <v>224</v>
      </c>
      <c r="D141" s="233" t="s">
        <v>216</v>
      </c>
      <c r="E141" s="234" t="s">
        <v>1192</v>
      </c>
      <c r="F141" s="235" t="s">
        <v>1193</v>
      </c>
      <c r="G141" s="236" t="s">
        <v>237</v>
      </c>
      <c r="H141" s="237">
        <v>62.972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227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1193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3" s="12" customFormat="1" ht="22.8" customHeight="1">
      <c r="A143" s="12"/>
      <c r="B143" s="217"/>
      <c r="C143" s="218"/>
      <c r="D143" s="219" t="s">
        <v>72</v>
      </c>
      <c r="E143" s="231" t="s">
        <v>1194</v>
      </c>
      <c r="F143" s="231" t="s">
        <v>1195</v>
      </c>
      <c r="G143" s="218"/>
      <c r="H143" s="218"/>
      <c r="I143" s="221"/>
      <c r="J143" s="232">
        <f>BK143</f>
        <v>0</v>
      </c>
      <c r="K143" s="218"/>
      <c r="L143" s="223"/>
      <c r="M143" s="224"/>
      <c r="N143" s="225"/>
      <c r="O143" s="225"/>
      <c r="P143" s="226">
        <f>SUM(P144:P157)</f>
        <v>0</v>
      </c>
      <c r="Q143" s="225"/>
      <c r="R143" s="226">
        <f>SUM(R144:R157)</f>
        <v>0</v>
      </c>
      <c r="S143" s="225"/>
      <c r="T143" s="227">
        <f>SUM(T144:T157)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8" t="s">
        <v>80</v>
      </c>
      <c r="AT143" s="229" t="s">
        <v>72</v>
      </c>
      <c r="AU143" s="229" t="s">
        <v>80</v>
      </c>
      <c r="AY143" s="228" t="s">
        <v>213</v>
      </c>
      <c r="BK143" s="230">
        <f>SUM(BK144:BK157)</f>
        <v>0</v>
      </c>
    </row>
    <row r="144" spans="1:65" s="2" customFormat="1" ht="55.5" customHeight="1">
      <c r="A144" s="35"/>
      <c r="B144" s="36"/>
      <c r="C144" s="233" t="s">
        <v>220</v>
      </c>
      <c r="D144" s="233" t="s">
        <v>216</v>
      </c>
      <c r="E144" s="234" t="s">
        <v>1196</v>
      </c>
      <c r="F144" s="235" t="s">
        <v>1197</v>
      </c>
      <c r="G144" s="236" t="s">
        <v>283</v>
      </c>
      <c r="H144" s="237">
        <v>4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220</v>
      </c>
      <c r="AT144" s="245" t="s">
        <v>216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220</v>
      </c>
      <c r="BM144" s="245" t="s">
        <v>230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1198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55.5" customHeight="1">
      <c r="A146" s="35"/>
      <c r="B146" s="36"/>
      <c r="C146" s="233" t="s">
        <v>231</v>
      </c>
      <c r="D146" s="233" t="s">
        <v>216</v>
      </c>
      <c r="E146" s="234" t="s">
        <v>1199</v>
      </c>
      <c r="F146" s="235" t="s">
        <v>1197</v>
      </c>
      <c r="G146" s="236" t="s">
        <v>283</v>
      </c>
      <c r="H146" s="237">
        <v>3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220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220</v>
      </c>
      <c r="BM146" s="245" t="s">
        <v>234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1200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33" customHeight="1">
      <c r="A148" s="35"/>
      <c r="B148" s="36"/>
      <c r="C148" s="233" t="s">
        <v>227</v>
      </c>
      <c r="D148" s="233" t="s">
        <v>216</v>
      </c>
      <c r="E148" s="234" t="s">
        <v>1201</v>
      </c>
      <c r="F148" s="235" t="s">
        <v>1202</v>
      </c>
      <c r="G148" s="236" t="s">
        <v>289</v>
      </c>
      <c r="H148" s="237">
        <v>2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238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1202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33" t="s">
        <v>239</v>
      </c>
      <c r="D150" s="233" t="s">
        <v>216</v>
      </c>
      <c r="E150" s="234" t="s">
        <v>1203</v>
      </c>
      <c r="F150" s="235" t="s">
        <v>1204</v>
      </c>
      <c r="G150" s="236" t="s">
        <v>237</v>
      </c>
      <c r="H150" s="237">
        <v>7.5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242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1204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33" customHeight="1">
      <c r="A152" s="35"/>
      <c r="B152" s="36"/>
      <c r="C152" s="233" t="s">
        <v>230</v>
      </c>
      <c r="D152" s="233" t="s">
        <v>216</v>
      </c>
      <c r="E152" s="234" t="s">
        <v>1205</v>
      </c>
      <c r="F152" s="235" t="s">
        <v>1206</v>
      </c>
      <c r="G152" s="236" t="s">
        <v>237</v>
      </c>
      <c r="H152" s="237">
        <v>7.5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245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1206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21.75" customHeight="1">
      <c r="A154" s="35"/>
      <c r="B154" s="36"/>
      <c r="C154" s="233" t="s">
        <v>246</v>
      </c>
      <c r="D154" s="233" t="s">
        <v>216</v>
      </c>
      <c r="E154" s="234" t="s">
        <v>1207</v>
      </c>
      <c r="F154" s="235" t="s">
        <v>1208</v>
      </c>
      <c r="G154" s="236" t="s">
        <v>283</v>
      </c>
      <c r="H154" s="237">
        <v>122.776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249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1208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21.75" customHeight="1">
      <c r="A156" s="35"/>
      <c r="B156" s="36"/>
      <c r="C156" s="233" t="s">
        <v>234</v>
      </c>
      <c r="D156" s="233" t="s">
        <v>216</v>
      </c>
      <c r="E156" s="234" t="s">
        <v>1209</v>
      </c>
      <c r="F156" s="235" t="s">
        <v>1210</v>
      </c>
      <c r="G156" s="236" t="s">
        <v>283</v>
      </c>
      <c r="H156" s="237">
        <v>122.776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220</v>
      </c>
      <c r="AT156" s="245" t="s">
        <v>216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220</v>
      </c>
      <c r="BM156" s="245" t="s">
        <v>255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1210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3" s="12" customFormat="1" ht="22.8" customHeight="1">
      <c r="A158" s="12"/>
      <c r="B158" s="217"/>
      <c r="C158" s="218"/>
      <c r="D158" s="219" t="s">
        <v>72</v>
      </c>
      <c r="E158" s="231" t="s">
        <v>263</v>
      </c>
      <c r="F158" s="231" t="s">
        <v>588</v>
      </c>
      <c r="G158" s="218"/>
      <c r="H158" s="218"/>
      <c r="I158" s="221"/>
      <c r="J158" s="232">
        <f>BK158</f>
        <v>0</v>
      </c>
      <c r="K158" s="218"/>
      <c r="L158" s="223"/>
      <c r="M158" s="224"/>
      <c r="N158" s="225"/>
      <c r="O158" s="225"/>
      <c r="P158" s="226">
        <f>SUM(P159:P162)</f>
        <v>0</v>
      </c>
      <c r="Q158" s="225"/>
      <c r="R158" s="226">
        <f>SUM(R159:R162)</f>
        <v>0</v>
      </c>
      <c r="S158" s="225"/>
      <c r="T158" s="22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8" t="s">
        <v>80</v>
      </c>
      <c r="AT158" s="229" t="s">
        <v>72</v>
      </c>
      <c r="AU158" s="229" t="s">
        <v>80</v>
      </c>
      <c r="AY158" s="228" t="s">
        <v>213</v>
      </c>
      <c r="BK158" s="230">
        <f>SUM(BK159:BK162)</f>
        <v>0</v>
      </c>
    </row>
    <row r="159" spans="1:65" s="2" customFormat="1" ht="44.25" customHeight="1">
      <c r="A159" s="35"/>
      <c r="B159" s="36"/>
      <c r="C159" s="233" t="s">
        <v>256</v>
      </c>
      <c r="D159" s="233" t="s">
        <v>216</v>
      </c>
      <c r="E159" s="234" t="s">
        <v>1211</v>
      </c>
      <c r="F159" s="235" t="s">
        <v>1212</v>
      </c>
      <c r="G159" s="236" t="s">
        <v>219</v>
      </c>
      <c r="H159" s="237">
        <v>124.906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220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220</v>
      </c>
      <c r="BM159" s="245" t="s">
        <v>259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1212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55.5" customHeight="1">
      <c r="A161" s="35"/>
      <c r="B161" s="36"/>
      <c r="C161" s="233" t="s">
        <v>238</v>
      </c>
      <c r="D161" s="233" t="s">
        <v>216</v>
      </c>
      <c r="E161" s="234" t="s">
        <v>1213</v>
      </c>
      <c r="F161" s="235" t="s">
        <v>1214</v>
      </c>
      <c r="G161" s="236" t="s">
        <v>219</v>
      </c>
      <c r="H161" s="237">
        <v>124.906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220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220</v>
      </c>
      <c r="BM161" s="245" t="s">
        <v>262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1214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3" s="12" customFormat="1" ht="22.8" customHeight="1">
      <c r="A163" s="12"/>
      <c r="B163" s="217"/>
      <c r="C163" s="218"/>
      <c r="D163" s="219" t="s">
        <v>72</v>
      </c>
      <c r="E163" s="231" t="s">
        <v>8</v>
      </c>
      <c r="F163" s="231" t="s">
        <v>1215</v>
      </c>
      <c r="G163" s="218"/>
      <c r="H163" s="218"/>
      <c r="I163" s="221"/>
      <c r="J163" s="232">
        <f>BK163</f>
        <v>0</v>
      </c>
      <c r="K163" s="218"/>
      <c r="L163" s="223"/>
      <c r="M163" s="224"/>
      <c r="N163" s="225"/>
      <c r="O163" s="225"/>
      <c r="P163" s="226">
        <f>SUM(P164:P167)</f>
        <v>0</v>
      </c>
      <c r="Q163" s="225"/>
      <c r="R163" s="226">
        <f>SUM(R164:R167)</f>
        <v>0</v>
      </c>
      <c r="S163" s="225"/>
      <c r="T163" s="227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8" t="s">
        <v>80</v>
      </c>
      <c r="AT163" s="229" t="s">
        <v>72</v>
      </c>
      <c r="AU163" s="229" t="s">
        <v>80</v>
      </c>
      <c r="AY163" s="228" t="s">
        <v>213</v>
      </c>
      <c r="BK163" s="230">
        <f>SUM(BK164:BK167)</f>
        <v>0</v>
      </c>
    </row>
    <row r="164" spans="1:65" s="2" customFormat="1" ht="33" customHeight="1">
      <c r="A164" s="35"/>
      <c r="B164" s="36"/>
      <c r="C164" s="233" t="s">
        <v>263</v>
      </c>
      <c r="D164" s="233" t="s">
        <v>216</v>
      </c>
      <c r="E164" s="234" t="s">
        <v>1216</v>
      </c>
      <c r="F164" s="235" t="s">
        <v>1217</v>
      </c>
      <c r="G164" s="236" t="s">
        <v>237</v>
      </c>
      <c r="H164" s="237">
        <v>170.231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220</v>
      </c>
      <c r="AT164" s="245" t="s">
        <v>216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220</v>
      </c>
      <c r="BM164" s="245" t="s">
        <v>266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1217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33" customHeight="1">
      <c r="A166" s="35"/>
      <c r="B166" s="36"/>
      <c r="C166" s="233" t="s">
        <v>242</v>
      </c>
      <c r="D166" s="233" t="s">
        <v>216</v>
      </c>
      <c r="E166" s="234" t="s">
        <v>1218</v>
      </c>
      <c r="F166" s="235" t="s">
        <v>1219</v>
      </c>
      <c r="G166" s="236" t="s">
        <v>237</v>
      </c>
      <c r="H166" s="237">
        <v>170.231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220</v>
      </c>
      <c r="AT166" s="245" t="s">
        <v>216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220</v>
      </c>
      <c r="BM166" s="245" t="s">
        <v>269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1219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3" s="12" customFormat="1" ht="22.8" customHeight="1">
      <c r="A168" s="12"/>
      <c r="B168" s="217"/>
      <c r="C168" s="218"/>
      <c r="D168" s="219" t="s">
        <v>72</v>
      </c>
      <c r="E168" s="231" t="s">
        <v>245</v>
      </c>
      <c r="F168" s="231" t="s">
        <v>589</v>
      </c>
      <c r="G168" s="218"/>
      <c r="H168" s="218"/>
      <c r="I168" s="221"/>
      <c r="J168" s="232">
        <f>BK168</f>
        <v>0</v>
      </c>
      <c r="K168" s="218"/>
      <c r="L168" s="223"/>
      <c r="M168" s="224"/>
      <c r="N168" s="225"/>
      <c r="O168" s="225"/>
      <c r="P168" s="226">
        <f>SUM(P169:P176)</f>
        <v>0</v>
      </c>
      <c r="Q168" s="225"/>
      <c r="R168" s="226">
        <f>SUM(R169:R176)</f>
        <v>0</v>
      </c>
      <c r="S168" s="225"/>
      <c r="T168" s="227">
        <f>SUM(T169:T176)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8" t="s">
        <v>80</v>
      </c>
      <c r="AT168" s="229" t="s">
        <v>72</v>
      </c>
      <c r="AU168" s="229" t="s">
        <v>80</v>
      </c>
      <c r="AY168" s="228" t="s">
        <v>213</v>
      </c>
      <c r="BK168" s="230">
        <f>SUM(BK169:BK176)</f>
        <v>0</v>
      </c>
    </row>
    <row r="169" spans="1:65" s="2" customFormat="1" ht="44.25" customHeight="1">
      <c r="A169" s="35"/>
      <c r="B169" s="36"/>
      <c r="C169" s="233" t="s">
        <v>8</v>
      </c>
      <c r="D169" s="233" t="s">
        <v>216</v>
      </c>
      <c r="E169" s="234" t="s">
        <v>316</v>
      </c>
      <c r="F169" s="235" t="s">
        <v>317</v>
      </c>
      <c r="G169" s="236" t="s">
        <v>219</v>
      </c>
      <c r="H169" s="237">
        <v>48.844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220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220</v>
      </c>
      <c r="BM169" s="245" t="s">
        <v>272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317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5" s="2" customFormat="1" ht="44.25" customHeight="1">
      <c r="A171" s="35"/>
      <c r="B171" s="36"/>
      <c r="C171" s="233" t="s">
        <v>245</v>
      </c>
      <c r="D171" s="233" t="s">
        <v>216</v>
      </c>
      <c r="E171" s="234" t="s">
        <v>318</v>
      </c>
      <c r="F171" s="235" t="s">
        <v>319</v>
      </c>
      <c r="G171" s="236" t="s">
        <v>219</v>
      </c>
      <c r="H171" s="237">
        <v>48.844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220</v>
      </c>
      <c r="AT171" s="245" t="s">
        <v>216</v>
      </c>
      <c r="AU171" s="245" t="s">
        <v>82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220</v>
      </c>
      <c r="BM171" s="245" t="s">
        <v>275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319</v>
      </c>
      <c r="G172" s="37"/>
      <c r="H172" s="37"/>
      <c r="I172" s="141"/>
      <c r="J172" s="37"/>
      <c r="K172" s="37"/>
      <c r="L172" s="41"/>
      <c r="M172" s="249"/>
      <c r="N172" s="25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82</v>
      </c>
    </row>
    <row r="173" spans="1:65" s="2" customFormat="1" ht="55.5" customHeight="1">
      <c r="A173" s="35"/>
      <c r="B173" s="36"/>
      <c r="C173" s="233" t="s">
        <v>280</v>
      </c>
      <c r="D173" s="233" t="s">
        <v>216</v>
      </c>
      <c r="E173" s="234" t="s">
        <v>320</v>
      </c>
      <c r="F173" s="235" t="s">
        <v>321</v>
      </c>
      <c r="G173" s="236" t="s">
        <v>219</v>
      </c>
      <c r="H173" s="237">
        <v>244.22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220</v>
      </c>
      <c r="AT173" s="245" t="s">
        <v>216</v>
      </c>
      <c r="AU173" s="245" t="s">
        <v>82</v>
      </c>
      <c r="AY173" s="14" t="s">
        <v>213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80</v>
      </c>
      <c r="BK173" s="246">
        <f>ROUND(I173*H173,2)</f>
        <v>0</v>
      </c>
      <c r="BL173" s="14" t="s">
        <v>220</v>
      </c>
      <c r="BM173" s="245" t="s">
        <v>284</v>
      </c>
    </row>
    <row r="174" spans="1:47" s="2" customFormat="1" ht="12">
      <c r="A174" s="35"/>
      <c r="B174" s="36"/>
      <c r="C174" s="37"/>
      <c r="D174" s="247" t="s">
        <v>221</v>
      </c>
      <c r="E174" s="37"/>
      <c r="F174" s="248" t="s">
        <v>321</v>
      </c>
      <c r="G174" s="37"/>
      <c r="H174" s="37"/>
      <c r="I174" s="141"/>
      <c r="J174" s="37"/>
      <c r="K174" s="37"/>
      <c r="L174" s="41"/>
      <c r="M174" s="249"/>
      <c r="N174" s="250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221</v>
      </c>
      <c r="AU174" s="14" t="s">
        <v>82</v>
      </c>
    </row>
    <row r="175" spans="1:65" s="2" customFormat="1" ht="33" customHeight="1">
      <c r="A175" s="35"/>
      <c r="B175" s="36"/>
      <c r="C175" s="233" t="s">
        <v>249</v>
      </c>
      <c r="D175" s="233" t="s">
        <v>216</v>
      </c>
      <c r="E175" s="234" t="s">
        <v>322</v>
      </c>
      <c r="F175" s="235" t="s">
        <v>323</v>
      </c>
      <c r="G175" s="236" t="s">
        <v>219</v>
      </c>
      <c r="H175" s="237">
        <v>48.844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220</v>
      </c>
      <c r="AT175" s="245" t="s">
        <v>216</v>
      </c>
      <c r="AU175" s="245" t="s">
        <v>82</v>
      </c>
      <c r="AY175" s="14" t="s">
        <v>213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80</v>
      </c>
      <c r="BK175" s="246">
        <f>ROUND(I175*H175,2)</f>
        <v>0</v>
      </c>
      <c r="BL175" s="14" t="s">
        <v>220</v>
      </c>
      <c r="BM175" s="245" t="s">
        <v>290</v>
      </c>
    </row>
    <row r="176" spans="1:47" s="2" customFormat="1" ht="12">
      <c r="A176" s="35"/>
      <c r="B176" s="36"/>
      <c r="C176" s="37"/>
      <c r="D176" s="247" t="s">
        <v>221</v>
      </c>
      <c r="E176" s="37"/>
      <c r="F176" s="248" t="s">
        <v>323</v>
      </c>
      <c r="G176" s="37"/>
      <c r="H176" s="37"/>
      <c r="I176" s="141"/>
      <c r="J176" s="37"/>
      <c r="K176" s="37"/>
      <c r="L176" s="41"/>
      <c r="M176" s="249"/>
      <c r="N176" s="25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221</v>
      </c>
      <c r="AU176" s="14" t="s">
        <v>82</v>
      </c>
    </row>
    <row r="177" spans="1:63" s="12" customFormat="1" ht="22.8" customHeight="1">
      <c r="A177" s="12"/>
      <c r="B177" s="217"/>
      <c r="C177" s="218"/>
      <c r="D177" s="219" t="s">
        <v>72</v>
      </c>
      <c r="E177" s="231" t="s">
        <v>280</v>
      </c>
      <c r="F177" s="231" t="s">
        <v>574</v>
      </c>
      <c r="G177" s="218"/>
      <c r="H177" s="218"/>
      <c r="I177" s="221"/>
      <c r="J177" s="232">
        <f>BK177</f>
        <v>0</v>
      </c>
      <c r="K177" s="218"/>
      <c r="L177" s="223"/>
      <c r="M177" s="224"/>
      <c r="N177" s="225"/>
      <c r="O177" s="225"/>
      <c r="P177" s="226">
        <f>SUM(P178:P187)</f>
        <v>0</v>
      </c>
      <c r="Q177" s="225"/>
      <c r="R177" s="226">
        <f>SUM(R178:R187)</f>
        <v>0</v>
      </c>
      <c r="S177" s="225"/>
      <c r="T177" s="227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8" t="s">
        <v>80</v>
      </c>
      <c r="AT177" s="229" t="s">
        <v>72</v>
      </c>
      <c r="AU177" s="229" t="s">
        <v>80</v>
      </c>
      <c r="AY177" s="228" t="s">
        <v>213</v>
      </c>
      <c r="BK177" s="230">
        <f>SUM(BK178:BK187)</f>
        <v>0</v>
      </c>
    </row>
    <row r="178" spans="1:65" s="2" customFormat="1" ht="16.5" customHeight="1">
      <c r="A178" s="35"/>
      <c r="B178" s="36"/>
      <c r="C178" s="233" t="s">
        <v>293</v>
      </c>
      <c r="D178" s="233" t="s">
        <v>216</v>
      </c>
      <c r="E178" s="234" t="s">
        <v>324</v>
      </c>
      <c r="F178" s="235" t="s">
        <v>325</v>
      </c>
      <c r="G178" s="236" t="s">
        <v>219</v>
      </c>
      <c r="H178" s="237">
        <v>48.844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220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220</v>
      </c>
      <c r="BM178" s="245" t="s">
        <v>296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325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5" s="2" customFormat="1" ht="33" customHeight="1">
      <c r="A180" s="35"/>
      <c r="B180" s="36"/>
      <c r="C180" s="233" t="s">
        <v>255</v>
      </c>
      <c r="D180" s="233" t="s">
        <v>216</v>
      </c>
      <c r="E180" s="234" t="s">
        <v>326</v>
      </c>
      <c r="F180" s="235" t="s">
        <v>327</v>
      </c>
      <c r="G180" s="236" t="s">
        <v>254</v>
      </c>
      <c r="H180" s="237">
        <v>87.919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220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220</v>
      </c>
      <c r="BM180" s="245" t="s">
        <v>303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327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33" customHeight="1">
      <c r="A182" s="35"/>
      <c r="B182" s="36"/>
      <c r="C182" s="233" t="s">
        <v>7</v>
      </c>
      <c r="D182" s="233" t="s">
        <v>216</v>
      </c>
      <c r="E182" s="234" t="s">
        <v>575</v>
      </c>
      <c r="F182" s="235" t="s">
        <v>576</v>
      </c>
      <c r="G182" s="236" t="s">
        <v>219</v>
      </c>
      <c r="H182" s="237">
        <v>68.382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220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220</v>
      </c>
      <c r="BM182" s="245" t="s">
        <v>306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576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33" customHeight="1">
      <c r="A184" s="35"/>
      <c r="B184" s="36"/>
      <c r="C184" s="233" t="s">
        <v>259</v>
      </c>
      <c r="D184" s="233" t="s">
        <v>216</v>
      </c>
      <c r="E184" s="234" t="s">
        <v>575</v>
      </c>
      <c r="F184" s="235" t="s">
        <v>576</v>
      </c>
      <c r="G184" s="236" t="s">
        <v>219</v>
      </c>
      <c r="H184" s="237">
        <v>58.065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220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220</v>
      </c>
      <c r="BM184" s="245" t="s">
        <v>355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576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5" s="2" customFormat="1" ht="16.5" customHeight="1">
      <c r="A186" s="35"/>
      <c r="B186" s="36"/>
      <c r="C186" s="255" t="s">
        <v>356</v>
      </c>
      <c r="D186" s="255" t="s">
        <v>571</v>
      </c>
      <c r="E186" s="256" t="s">
        <v>1220</v>
      </c>
      <c r="F186" s="257" t="s">
        <v>1221</v>
      </c>
      <c r="G186" s="258" t="s">
        <v>254</v>
      </c>
      <c r="H186" s="259">
        <v>121.937</v>
      </c>
      <c r="I186" s="260"/>
      <c r="J186" s="261">
        <f>ROUND(I186*H186,2)</f>
        <v>0</v>
      </c>
      <c r="K186" s="262"/>
      <c r="L186" s="263"/>
      <c r="M186" s="264" t="s">
        <v>1</v>
      </c>
      <c r="N186" s="265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230</v>
      </c>
      <c r="AT186" s="245" t="s">
        <v>571</v>
      </c>
      <c r="AU186" s="245" t="s">
        <v>82</v>
      </c>
      <c r="AY186" s="14" t="s">
        <v>213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80</v>
      </c>
      <c r="BK186" s="246">
        <f>ROUND(I186*H186,2)</f>
        <v>0</v>
      </c>
      <c r="BL186" s="14" t="s">
        <v>220</v>
      </c>
      <c r="BM186" s="245" t="s">
        <v>359</v>
      </c>
    </row>
    <row r="187" spans="1:47" s="2" customFormat="1" ht="12">
      <c r="A187" s="35"/>
      <c r="B187" s="36"/>
      <c r="C187" s="37"/>
      <c r="D187" s="247" t="s">
        <v>221</v>
      </c>
      <c r="E187" s="37"/>
      <c r="F187" s="248" t="s">
        <v>1221</v>
      </c>
      <c r="G187" s="37"/>
      <c r="H187" s="37"/>
      <c r="I187" s="141"/>
      <c r="J187" s="37"/>
      <c r="K187" s="37"/>
      <c r="L187" s="41"/>
      <c r="M187" s="249"/>
      <c r="N187" s="250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221</v>
      </c>
      <c r="AU187" s="14" t="s">
        <v>82</v>
      </c>
    </row>
    <row r="188" spans="1:63" s="12" customFormat="1" ht="22.8" customHeight="1">
      <c r="A188" s="12"/>
      <c r="B188" s="217"/>
      <c r="C188" s="218"/>
      <c r="D188" s="219" t="s">
        <v>72</v>
      </c>
      <c r="E188" s="231" t="s">
        <v>249</v>
      </c>
      <c r="F188" s="231" t="s">
        <v>1222</v>
      </c>
      <c r="G188" s="218"/>
      <c r="H188" s="218"/>
      <c r="I188" s="221"/>
      <c r="J188" s="232">
        <f>BK188</f>
        <v>0</v>
      </c>
      <c r="K188" s="218"/>
      <c r="L188" s="223"/>
      <c r="M188" s="224"/>
      <c r="N188" s="225"/>
      <c r="O188" s="225"/>
      <c r="P188" s="226">
        <f>SUM(P189:P194)</f>
        <v>0</v>
      </c>
      <c r="Q188" s="225"/>
      <c r="R188" s="226">
        <f>SUM(R189:R194)</f>
        <v>0</v>
      </c>
      <c r="S188" s="225"/>
      <c r="T188" s="227">
        <f>SUM(T189:T194)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8" t="s">
        <v>80</v>
      </c>
      <c r="AT188" s="229" t="s">
        <v>72</v>
      </c>
      <c r="AU188" s="229" t="s">
        <v>80</v>
      </c>
      <c r="AY188" s="228" t="s">
        <v>213</v>
      </c>
      <c r="BK188" s="230">
        <f>SUM(BK189:BK194)</f>
        <v>0</v>
      </c>
    </row>
    <row r="189" spans="1:65" s="2" customFormat="1" ht="33" customHeight="1">
      <c r="A189" s="35"/>
      <c r="B189" s="36"/>
      <c r="C189" s="233" t="s">
        <v>262</v>
      </c>
      <c r="D189" s="233" t="s">
        <v>216</v>
      </c>
      <c r="E189" s="234" t="s">
        <v>1223</v>
      </c>
      <c r="F189" s="235" t="s">
        <v>1224</v>
      </c>
      <c r="G189" s="236" t="s">
        <v>237</v>
      </c>
      <c r="H189" s="237">
        <v>68.382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220</v>
      </c>
      <c r="AT189" s="245" t="s">
        <v>216</v>
      </c>
      <c r="AU189" s="245" t="s">
        <v>82</v>
      </c>
      <c r="AY189" s="14" t="s">
        <v>213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80</v>
      </c>
      <c r="BK189" s="246">
        <f>ROUND(I189*H189,2)</f>
        <v>0</v>
      </c>
      <c r="BL189" s="14" t="s">
        <v>220</v>
      </c>
      <c r="BM189" s="245" t="s">
        <v>362</v>
      </c>
    </row>
    <row r="190" spans="1:47" s="2" customFormat="1" ht="12">
      <c r="A190" s="35"/>
      <c r="B190" s="36"/>
      <c r="C190" s="37"/>
      <c r="D190" s="247" t="s">
        <v>221</v>
      </c>
      <c r="E190" s="37"/>
      <c r="F190" s="248" t="s">
        <v>1224</v>
      </c>
      <c r="G190" s="37"/>
      <c r="H190" s="37"/>
      <c r="I190" s="141"/>
      <c r="J190" s="37"/>
      <c r="K190" s="37"/>
      <c r="L190" s="41"/>
      <c r="M190" s="249"/>
      <c r="N190" s="25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221</v>
      </c>
      <c r="AU190" s="14" t="s">
        <v>82</v>
      </c>
    </row>
    <row r="191" spans="1:65" s="2" customFormat="1" ht="16.5" customHeight="1">
      <c r="A191" s="35"/>
      <c r="B191" s="36"/>
      <c r="C191" s="255" t="s">
        <v>363</v>
      </c>
      <c r="D191" s="255" t="s">
        <v>571</v>
      </c>
      <c r="E191" s="256" t="s">
        <v>1225</v>
      </c>
      <c r="F191" s="257" t="s">
        <v>1226</v>
      </c>
      <c r="G191" s="258" t="s">
        <v>581</v>
      </c>
      <c r="H191" s="259">
        <v>1.026</v>
      </c>
      <c r="I191" s="260"/>
      <c r="J191" s="261">
        <f>ROUND(I191*H191,2)</f>
        <v>0</v>
      </c>
      <c r="K191" s="262"/>
      <c r="L191" s="263"/>
      <c r="M191" s="264" t="s">
        <v>1</v>
      </c>
      <c r="N191" s="265" t="s">
        <v>38</v>
      </c>
      <c r="O191" s="88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230</v>
      </c>
      <c r="AT191" s="245" t="s">
        <v>571</v>
      </c>
      <c r="AU191" s="245" t="s">
        <v>82</v>
      </c>
      <c r="AY191" s="14" t="s">
        <v>213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4" t="s">
        <v>80</v>
      </c>
      <c r="BK191" s="246">
        <f>ROUND(I191*H191,2)</f>
        <v>0</v>
      </c>
      <c r="BL191" s="14" t="s">
        <v>220</v>
      </c>
      <c r="BM191" s="245" t="s">
        <v>364</v>
      </c>
    </row>
    <row r="192" spans="1:47" s="2" customFormat="1" ht="12">
      <c r="A192" s="35"/>
      <c r="B192" s="36"/>
      <c r="C192" s="37"/>
      <c r="D192" s="247" t="s">
        <v>221</v>
      </c>
      <c r="E192" s="37"/>
      <c r="F192" s="248" t="s">
        <v>1226</v>
      </c>
      <c r="G192" s="37"/>
      <c r="H192" s="37"/>
      <c r="I192" s="141"/>
      <c r="J192" s="37"/>
      <c r="K192" s="37"/>
      <c r="L192" s="41"/>
      <c r="M192" s="249"/>
      <c r="N192" s="25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221</v>
      </c>
      <c r="AU192" s="14" t="s">
        <v>82</v>
      </c>
    </row>
    <row r="193" spans="1:65" s="2" customFormat="1" ht="21.75" customHeight="1">
      <c r="A193" s="35"/>
      <c r="B193" s="36"/>
      <c r="C193" s="233" t="s">
        <v>266</v>
      </c>
      <c r="D193" s="233" t="s">
        <v>216</v>
      </c>
      <c r="E193" s="234" t="s">
        <v>1227</v>
      </c>
      <c r="F193" s="235" t="s">
        <v>1228</v>
      </c>
      <c r="G193" s="236" t="s">
        <v>237</v>
      </c>
      <c r="H193" s="237">
        <v>68.382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220</v>
      </c>
      <c r="AT193" s="245" t="s">
        <v>216</v>
      </c>
      <c r="AU193" s="245" t="s">
        <v>82</v>
      </c>
      <c r="AY193" s="14" t="s">
        <v>213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80</v>
      </c>
      <c r="BK193" s="246">
        <f>ROUND(I193*H193,2)</f>
        <v>0</v>
      </c>
      <c r="BL193" s="14" t="s">
        <v>220</v>
      </c>
      <c r="BM193" s="245" t="s">
        <v>367</v>
      </c>
    </row>
    <row r="194" spans="1:47" s="2" customFormat="1" ht="12">
      <c r="A194" s="35"/>
      <c r="B194" s="36"/>
      <c r="C194" s="37"/>
      <c r="D194" s="247" t="s">
        <v>221</v>
      </c>
      <c r="E194" s="37"/>
      <c r="F194" s="248" t="s">
        <v>1228</v>
      </c>
      <c r="G194" s="37"/>
      <c r="H194" s="37"/>
      <c r="I194" s="141"/>
      <c r="J194" s="37"/>
      <c r="K194" s="37"/>
      <c r="L194" s="41"/>
      <c r="M194" s="249"/>
      <c r="N194" s="25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221</v>
      </c>
      <c r="AU194" s="14" t="s">
        <v>82</v>
      </c>
    </row>
    <row r="195" spans="1:63" s="12" customFormat="1" ht="22.8" customHeight="1">
      <c r="A195" s="12"/>
      <c r="B195" s="217"/>
      <c r="C195" s="218"/>
      <c r="D195" s="219" t="s">
        <v>72</v>
      </c>
      <c r="E195" s="231" t="s">
        <v>82</v>
      </c>
      <c r="F195" s="231" t="s">
        <v>594</v>
      </c>
      <c r="G195" s="218"/>
      <c r="H195" s="218"/>
      <c r="I195" s="221"/>
      <c r="J195" s="232">
        <f>BK195</f>
        <v>0</v>
      </c>
      <c r="K195" s="218"/>
      <c r="L195" s="223"/>
      <c r="M195" s="224"/>
      <c r="N195" s="225"/>
      <c r="O195" s="225"/>
      <c r="P195" s="226">
        <f>SUM(P196:P203)</f>
        <v>0</v>
      </c>
      <c r="Q195" s="225"/>
      <c r="R195" s="226">
        <f>SUM(R196:R203)</f>
        <v>0</v>
      </c>
      <c r="S195" s="225"/>
      <c r="T195" s="227">
        <f>SUM(T196:T203)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8" t="s">
        <v>80</v>
      </c>
      <c r="AT195" s="229" t="s">
        <v>72</v>
      </c>
      <c r="AU195" s="229" t="s">
        <v>80</v>
      </c>
      <c r="AY195" s="228" t="s">
        <v>213</v>
      </c>
      <c r="BK195" s="230">
        <f>SUM(BK196:BK203)</f>
        <v>0</v>
      </c>
    </row>
    <row r="196" spans="1:65" s="2" customFormat="1" ht="33" customHeight="1">
      <c r="A196" s="35"/>
      <c r="B196" s="36"/>
      <c r="C196" s="233" t="s">
        <v>368</v>
      </c>
      <c r="D196" s="233" t="s">
        <v>216</v>
      </c>
      <c r="E196" s="234" t="s">
        <v>605</v>
      </c>
      <c r="F196" s="235" t="s">
        <v>606</v>
      </c>
      <c r="G196" s="236" t="s">
        <v>237</v>
      </c>
      <c r="H196" s="237">
        <v>59.378</v>
      </c>
      <c r="I196" s="238"/>
      <c r="J196" s="239">
        <f>ROUND(I196*H196,2)</f>
        <v>0</v>
      </c>
      <c r="K196" s="240"/>
      <c r="L196" s="41"/>
      <c r="M196" s="241" t="s">
        <v>1</v>
      </c>
      <c r="N196" s="242" t="s">
        <v>38</v>
      </c>
      <c r="O196" s="8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220</v>
      </c>
      <c r="AT196" s="245" t="s">
        <v>216</v>
      </c>
      <c r="AU196" s="245" t="s">
        <v>82</v>
      </c>
      <c r="AY196" s="14" t="s">
        <v>213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80</v>
      </c>
      <c r="BK196" s="246">
        <f>ROUND(I196*H196,2)</f>
        <v>0</v>
      </c>
      <c r="BL196" s="14" t="s">
        <v>220</v>
      </c>
      <c r="BM196" s="245" t="s">
        <v>371</v>
      </c>
    </row>
    <row r="197" spans="1:47" s="2" customFormat="1" ht="12">
      <c r="A197" s="35"/>
      <c r="B197" s="36"/>
      <c r="C197" s="37"/>
      <c r="D197" s="247" t="s">
        <v>221</v>
      </c>
      <c r="E197" s="37"/>
      <c r="F197" s="248" t="s">
        <v>606</v>
      </c>
      <c r="G197" s="37"/>
      <c r="H197" s="37"/>
      <c r="I197" s="141"/>
      <c r="J197" s="37"/>
      <c r="K197" s="37"/>
      <c r="L197" s="41"/>
      <c r="M197" s="249"/>
      <c r="N197" s="25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221</v>
      </c>
      <c r="AU197" s="14" t="s">
        <v>82</v>
      </c>
    </row>
    <row r="198" spans="1:65" s="2" customFormat="1" ht="21.75" customHeight="1">
      <c r="A198" s="35"/>
      <c r="B198" s="36"/>
      <c r="C198" s="255" t="s">
        <v>269</v>
      </c>
      <c r="D198" s="255" t="s">
        <v>571</v>
      </c>
      <c r="E198" s="256" t="s">
        <v>607</v>
      </c>
      <c r="F198" s="257" t="s">
        <v>608</v>
      </c>
      <c r="G198" s="258" t="s">
        <v>237</v>
      </c>
      <c r="H198" s="259">
        <v>68.285</v>
      </c>
      <c r="I198" s="260"/>
      <c r="J198" s="261">
        <f>ROUND(I198*H198,2)</f>
        <v>0</v>
      </c>
      <c r="K198" s="262"/>
      <c r="L198" s="263"/>
      <c r="M198" s="264" t="s">
        <v>1</v>
      </c>
      <c r="N198" s="265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230</v>
      </c>
      <c r="AT198" s="245" t="s">
        <v>571</v>
      </c>
      <c r="AU198" s="245" t="s">
        <v>82</v>
      </c>
      <c r="AY198" s="14" t="s">
        <v>213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80</v>
      </c>
      <c r="BK198" s="246">
        <f>ROUND(I198*H198,2)</f>
        <v>0</v>
      </c>
      <c r="BL198" s="14" t="s">
        <v>220</v>
      </c>
      <c r="BM198" s="245" t="s">
        <v>372</v>
      </c>
    </row>
    <row r="199" spans="1:47" s="2" customFormat="1" ht="12">
      <c r="A199" s="35"/>
      <c r="B199" s="36"/>
      <c r="C199" s="37"/>
      <c r="D199" s="247" t="s">
        <v>221</v>
      </c>
      <c r="E199" s="37"/>
      <c r="F199" s="248" t="s">
        <v>608</v>
      </c>
      <c r="G199" s="37"/>
      <c r="H199" s="37"/>
      <c r="I199" s="141"/>
      <c r="J199" s="37"/>
      <c r="K199" s="37"/>
      <c r="L199" s="41"/>
      <c r="M199" s="249"/>
      <c r="N199" s="25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221</v>
      </c>
      <c r="AU199" s="14" t="s">
        <v>82</v>
      </c>
    </row>
    <row r="200" spans="1:65" s="2" customFormat="1" ht="55.5" customHeight="1">
      <c r="A200" s="35"/>
      <c r="B200" s="36"/>
      <c r="C200" s="233" t="s">
        <v>373</v>
      </c>
      <c r="D200" s="233" t="s">
        <v>216</v>
      </c>
      <c r="E200" s="234" t="s">
        <v>1229</v>
      </c>
      <c r="F200" s="235" t="s">
        <v>1230</v>
      </c>
      <c r="G200" s="236" t="s">
        <v>283</v>
      </c>
      <c r="H200" s="237">
        <v>118.756</v>
      </c>
      <c r="I200" s="238"/>
      <c r="J200" s="239">
        <f>ROUND(I200*H200,2)</f>
        <v>0</v>
      </c>
      <c r="K200" s="240"/>
      <c r="L200" s="41"/>
      <c r="M200" s="241" t="s">
        <v>1</v>
      </c>
      <c r="N200" s="242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220</v>
      </c>
      <c r="AT200" s="245" t="s">
        <v>216</v>
      </c>
      <c r="AU200" s="245" t="s">
        <v>82</v>
      </c>
      <c r="AY200" s="14" t="s">
        <v>213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80</v>
      </c>
      <c r="BK200" s="246">
        <f>ROUND(I200*H200,2)</f>
        <v>0</v>
      </c>
      <c r="BL200" s="14" t="s">
        <v>220</v>
      </c>
      <c r="BM200" s="245" t="s">
        <v>374</v>
      </c>
    </row>
    <row r="201" spans="1:47" s="2" customFormat="1" ht="12">
      <c r="A201" s="35"/>
      <c r="B201" s="36"/>
      <c r="C201" s="37"/>
      <c r="D201" s="247" t="s">
        <v>221</v>
      </c>
      <c r="E201" s="37"/>
      <c r="F201" s="248" t="s">
        <v>1230</v>
      </c>
      <c r="G201" s="37"/>
      <c r="H201" s="37"/>
      <c r="I201" s="141"/>
      <c r="J201" s="37"/>
      <c r="K201" s="37"/>
      <c r="L201" s="41"/>
      <c r="M201" s="249"/>
      <c r="N201" s="25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221</v>
      </c>
      <c r="AU201" s="14" t="s">
        <v>82</v>
      </c>
    </row>
    <row r="202" spans="1:65" s="2" customFormat="1" ht="33" customHeight="1">
      <c r="A202" s="35"/>
      <c r="B202" s="36"/>
      <c r="C202" s="233" t="s">
        <v>272</v>
      </c>
      <c r="D202" s="233" t="s">
        <v>216</v>
      </c>
      <c r="E202" s="234" t="s">
        <v>595</v>
      </c>
      <c r="F202" s="235" t="s">
        <v>596</v>
      </c>
      <c r="G202" s="236" t="s">
        <v>237</v>
      </c>
      <c r="H202" s="237">
        <v>27.15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220</v>
      </c>
      <c r="AT202" s="245" t="s">
        <v>216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220</v>
      </c>
      <c r="BM202" s="245" t="s">
        <v>375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596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3" s="12" customFormat="1" ht="22.8" customHeight="1">
      <c r="A204" s="12"/>
      <c r="B204" s="217"/>
      <c r="C204" s="218"/>
      <c r="D204" s="219" t="s">
        <v>72</v>
      </c>
      <c r="E204" s="231" t="s">
        <v>220</v>
      </c>
      <c r="F204" s="231" t="s">
        <v>1231</v>
      </c>
      <c r="G204" s="218"/>
      <c r="H204" s="218"/>
      <c r="I204" s="221"/>
      <c r="J204" s="232">
        <f>BK204</f>
        <v>0</v>
      </c>
      <c r="K204" s="218"/>
      <c r="L204" s="223"/>
      <c r="M204" s="224"/>
      <c r="N204" s="225"/>
      <c r="O204" s="225"/>
      <c r="P204" s="226">
        <f>SUM(P205:P206)</f>
        <v>0</v>
      </c>
      <c r="Q204" s="225"/>
      <c r="R204" s="226">
        <f>SUM(R205:R206)</f>
        <v>0</v>
      </c>
      <c r="S204" s="225"/>
      <c r="T204" s="227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8" t="s">
        <v>80</v>
      </c>
      <c r="AT204" s="229" t="s">
        <v>72</v>
      </c>
      <c r="AU204" s="229" t="s">
        <v>80</v>
      </c>
      <c r="AY204" s="228" t="s">
        <v>213</v>
      </c>
      <c r="BK204" s="230">
        <f>SUM(BK205:BK206)</f>
        <v>0</v>
      </c>
    </row>
    <row r="205" spans="1:65" s="2" customFormat="1" ht="33" customHeight="1">
      <c r="A205" s="35"/>
      <c r="B205" s="36"/>
      <c r="C205" s="233" t="s">
        <v>376</v>
      </c>
      <c r="D205" s="233" t="s">
        <v>216</v>
      </c>
      <c r="E205" s="234" t="s">
        <v>1232</v>
      </c>
      <c r="F205" s="235" t="s">
        <v>1233</v>
      </c>
      <c r="G205" s="236" t="s">
        <v>219</v>
      </c>
      <c r="H205" s="237">
        <v>5.045</v>
      </c>
      <c r="I205" s="238"/>
      <c r="J205" s="239">
        <f>ROUND(I205*H205,2)</f>
        <v>0</v>
      </c>
      <c r="K205" s="240"/>
      <c r="L205" s="41"/>
      <c r="M205" s="241" t="s">
        <v>1</v>
      </c>
      <c r="N205" s="242" t="s">
        <v>38</v>
      </c>
      <c r="O205" s="8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220</v>
      </c>
      <c r="AT205" s="245" t="s">
        <v>216</v>
      </c>
      <c r="AU205" s="245" t="s">
        <v>82</v>
      </c>
      <c r="AY205" s="14" t="s">
        <v>213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80</v>
      </c>
      <c r="BK205" s="246">
        <f>ROUND(I205*H205,2)</f>
        <v>0</v>
      </c>
      <c r="BL205" s="14" t="s">
        <v>220</v>
      </c>
      <c r="BM205" s="245" t="s">
        <v>377</v>
      </c>
    </row>
    <row r="206" spans="1:47" s="2" customFormat="1" ht="12">
      <c r="A206" s="35"/>
      <c r="B206" s="36"/>
      <c r="C206" s="37"/>
      <c r="D206" s="247" t="s">
        <v>221</v>
      </c>
      <c r="E206" s="37"/>
      <c r="F206" s="248" t="s">
        <v>1233</v>
      </c>
      <c r="G206" s="37"/>
      <c r="H206" s="37"/>
      <c r="I206" s="141"/>
      <c r="J206" s="37"/>
      <c r="K206" s="37"/>
      <c r="L206" s="41"/>
      <c r="M206" s="249"/>
      <c r="N206" s="25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221</v>
      </c>
      <c r="AU206" s="14" t="s">
        <v>82</v>
      </c>
    </row>
    <row r="207" spans="1:63" s="12" customFormat="1" ht="22.8" customHeight="1">
      <c r="A207" s="12"/>
      <c r="B207" s="217"/>
      <c r="C207" s="218"/>
      <c r="D207" s="219" t="s">
        <v>72</v>
      </c>
      <c r="E207" s="231" t="s">
        <v>231</v>
      </c>
      <c r="F207" s="231" t="s">
        <v>1234</v>
      </c>
      <c r="G207" s="218"/>
      <c r="H207" s="218"/>
      <c r="I207" s="221"/>
      <c r="J207" s="232">
        <f>BK207</f>
        <v>0</v>
      </c>
      <c r="K207" s="218"/>
      <c r="L207" s="223"/>
      <c r="M207" s="224"/>
      <c r="N207" s="225"/>
      <c r="O207" s="225"/>
      <c r="P207" s="226">
        <f>SUM(P208:P231)</f>
        <v>0</v>
      </c>
      <c r="Q207" s="225"/>
      <c r="R207" s="226">
        <f>SUM(R208:R231)</f>
        <v>0</v>
      </c>
      <c r="S207" s="225"/>
      <c r="T207" s="227">
        <f>SUM(T208:T231)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8" t="s">
        <v>80</v>
      </c>
      <c r="AT207" s="229" t="s">
        <v>72</v>
      </c>
      <c r="AU207" s="229" t="s">
        <v>80</v>
      </c>
      <c r="AY207" s="228" t="s">
        <v>213</v>
      </c>
      <c r="BK207" s="230">
        <f>SUM(BK208:BK231)</f>
        <v>0</v>
      </c>
    </row>
    <row r="208" spans="1:65" s="2" customFormat="1" ht="33" customHeight="1">
      <c r="A208" s="35"/>
      <c r="B208" s="36"/>
      <c r="C208" s="233" t="s">
        <v>275</v>
      </c>
      <c r="D208" s="233" t="s">
        <v>216</v>
      </c>
      <c r="E208" s="234" t="s">
        <v>1235</v>
      </c>
      <c r="F208" s="235" t="s">
        <v>1236</v>
      </c>
      <c r="G208" s="236" t="s">
        <v>237</v>
      </c>
      <c r="H208" s="237">
        <v>27.15</v>
      </c>
      <c r="I208" s="238"/>
      <c r="J208" s="239">
        <f>ROUND(I208*H208,2)</f>
        <v>0</v>
      </c>
      <c r="K208" s="240"/>
      <c r="L208" s="41"/>
      <c r="M208" s="241" t="s">
        <v>1</v>
      </c>
      <c r="N208" s="242" t="s">
        <v>38</v>
      </c>
      <c r="O208" s="8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220</v>
      </c>
      <c r="AT208" s="245" t="s">
        <v>216</v>
      </c>
      <c r="AU208" s="245" t="s">
        <v>82</v>
      </c>
      <c r="AY208" s="14" t="s">
        <v>213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4" t="s">
        <v>80</v>
      </c>
      <c r="BK208" s="246">
        <f>ROUND(I208*H208,2)</f>
        <v>0</v>
      </c>
      <c r="BL208" s="14" t="s">
        <v>220</v>
      </c>
      <c r="BM208" s="245" t="s">
        <v>380</v>
      </c>
    </row>
    <row r="209" spans="1:47" s="2" customFormat="1" ht="12">
      <c r="A209" s="35"/>
      <c r="B209" s="36"/>
      <c r="C209" s="37"/>
      <c r="D209" s="247" t="s">
        <v>221</v>
      </c>
      <c r="E209" s="37"/>
      <c r="F209" s="248" t="s">
        <v>1236</v>
      </c>
      <c r="G209" s="37"/>
      <c r="H209" s="37"/>
      <c r="I209" s="141"/>
      <c r="J209" s="37"/>
      <c r="K209" s="37"/>
      <c r="L209" s="41"/>
      <c r="M209" s="249"/>
      <c r="N209" s="25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221</v>
      </c>
      <c r="AU209" s="14" t="s">
        <v>82</v>
      </c>
    </row>
    <row r="210" spans="1:65" s="2" customFormat="1" ht="33" customHeight="1">
      <c r="A210" s="35"/>
      <c r="B210" s="36"/>
      <c r="C210" s="233" t="s">
        <v>381</v>
      </c>
      <c r="D210" s="233" t="s">
        <v>216</v>
      </c>
      <c r="E210" s="234" t="s">
        <v>1237</v>
      </c>
      <c r="F210" s="235" t="s">
        <v>1238</v>
      </c>
      <c r="G210" s="236" t="s">
        <v>237</v>
      </c>
      <c r="H210" s="237">
        <v>27.15</v>
      </c>
      <c r="I210" s="238"/>
      <c r="J210" s="239">
        <f>ROUND(I210*H210,2)</f>
        <v>0</v>
      </c>
      <c r="K210" s="240"/>
      <c r="L210" s="41"/>
      <c r="M210" s="241" t="s">
        <v>1</v>
      </c>
      <c r="N210" s="242" t="s">
        <v>38</v>
      </c>
      <c r="O210" s="88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220</v>
      </c>
      <c r="AT210" s="245" t="s">
        <v>216</v>
      </c>
      <c r="AU210" s="245" t="s">
        <v>82</v>
      </c>
      <c r="AY210" s="14" t="s">
        <v>213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4" t="s">
        <v>80</v>
      </c>
      <c r="BK210" s="246">
        <f>ROUND(I210*H210,2)</f>
        <v>0</v>
      </c>
      <c r="BL210" s="14" t="s">
        <v>220</v>
      </c>
      <c r="BM210" s="245" t="s">
        <v>382</v>
      </c>
    </row>
    <row r="211" spans="1:47" s="2" customFormat="1" ht="12">
      <c r="A211" s="35"/>
      <c r="B211" s="36"/>
      <c r="C211" s="37"/>
      <c r="D211" s="247" t="s">
        <v>221</v>
      </c>
      <c r="E211" s="37"/>
      <c r="F211" s="248" t="s">
        <v>1238</v>
      </c>
      <c r="G211" s="37"/>
      <c r="H211" s="37"/>
      <c r="I211" s="141"/>
      <c r="J211" s="37"/>
      <c r="K211" s="37"/>
      <c r="L211" s="41"/>
      <c r="M211" s="249"/>
      <c r="N211" s="250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221</v>
      </c>
      <c r="AU211" s="14" t="s">
        <v>82</v>
      </c>
    </row>
    <row r="212" spans="1:65" s="2" customFormat="1" ht="21.75" customHeight="1">
      <c r="A212" s="35"/>
      <c r="B212" s="36"/>
      <c r="C212" s="233" t="s">
        <v>284</v>
      </c>
      <c r="D212" s="233" t="s">
        <v>216</v>
      </c>
      <c r="E212" s="234" t="s">
        <v>1239</v>
      </c>
      <c r="F212" s="235" t="s">
        <v>1240</v>
      </c>
      <c r="G212" s="236" t="s">
        <v>237</v>
      </c>
      <c r="H212" s="237">
        <v>27.15</v>
      </c>
      <c r="I212" s="238"/>
      <c r="J212" s="239">
        <f>ROUND(I212*H212,2)</f>
        <v>0</v>
      </c>
      <c r="K212" s="240"/>
      <c r="L212" s="41"/>
      <c r="M212" s="241" t="s">
        <v>1</v>
      </c>
      <c r="N212" s="242" t="s">
        <v>38</v>
      </c>
      <c r="O212" s="8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220</v>
      </c>
      <c r="AT212" s="245" t="s">
        <v>216</v>
      </c>
      <c r="AU212" s="245" t="s">
        <v>82</v>
      </c>
      <c r="AY212" s="14" t="s">
        <v>213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4" t="s">
        <v>80</v>
      </c>
      <c r="BK212" s="246">
        <f>ROUND(I212*H212,2)</f>
        <v>0</v>
      </c>
      <c r="BL212" s="14" t="s">
        <v>220</v>
      </c>
      <c r="BM212" s="245" t="s">
        <v>383</v>
      </c>
    </row>
    <row r="213" spans="1:47" s="2" customFormat="1" ht="12">
      <c r="A213" s="35"/>
      <c r="B213" s="36"/>
      <c r="C213" s="37"/>
      <c r="D213" s="247" t="s">
        <v>221</v>
      </c>
      <c r="E213" s="37"/>
      <c r="F213" s="248" t="s">
        <v>1240</v>
      </c>
      <c r="G213" s="37"/>
      <c r="H213" s="37"/>
      <c r="I213" s="141"/>
      <c r="J213" s="37"/>
      <c r="K213" s="37"/>
      <c r="L213" s="41"/>
      <c r="M213" s="249"/>
      <c r="N213" s="25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221</v>
      </c>
      <c r="AU213" s="14" t="s">
        <v>82</v>
      </c>
    </row>
    <row r="214" spans="1:65" s="2" customFormat="1" ht="66.75" customHeight="1">
      <c r="A214" s="35"/>
      <c r="B214" s="36"/>
      <c r="C214" s="233" t="s">
        <v>386</v>
      </c>
      <c r="D214" s="233" t="s">
        <v>216</v>
      </c>
      <c r="E214" s="234" t="s">
        <v>1241</v>
      </c>
      <c r="F214" s="235" t="s">
        <v>1242</v>
      </c>
      <c r="G214" s="236" t="s">
        <v>237</v>
      </c>
      <c r="H214" s="237">
        <v>27.15</v>
      </c>
      <c r="I214" s="238"/>
      <c r="J214" s="239">
        <f>ROUND(I214*H214,2)</f>
        <v>0</v>
      </c>
      <c r="K214" s="240"/>
      <c r="L214" s="41"/>
      <c r="M214" s="241" t="s">
        <v>1</v>
      </c>
      <c r="N214" s="242" t="s">
        <v>38</v>
      </c>
      <c r="O214" s="8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220</v>
      </c>
      <c r="AT214" s="245" t="s">
        <v>216</v>
      </c>
      <c r="AU214" s="245" t="s">
        <v>82</v>
      </c>
      <c r="AY214" s="14" t="s">
        <v>213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4" t="s">
        <v>80</v>
      </c>
      <c r="BK214" s="246">
        <f>ROUND(I214*H214,2)</f>
        <v>0</v>
      </c>
      <c r="BL214" s="14" t="s">
        <v>220</v>
      </c>
      <c r="BM214" s="245" t="s">
        <v>390</v>
      </c>
    </row>
    <row r="215" spans="1:47" s="2" customFormat="1" ht="12">
      <c r="A215" s="35"/>
      <c r="B215" s="36"/>
      <c r="C215" s="37"/>
      <c r="D215" s="247" t="s">
        <v>221</v>
      </c>
      <c r="E215" s="37"/>
      <c r="F215" s="248" t="s">
        <v>1243</v>
      </c>
      <c r="G215" s="37"/>
      <c r="H215" s="37"/>
      <c r="I215" s="141"/>
      <c r="J215" s="37"/>
      <c r="K215" s="37"/>
      <c r="L215" s="41"/>
      <c r="M215" s="249"/>
      <c r="N215" s="25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221</v>
      </c>
      <c r="AU215" s="14" t="s">
        <v>82</v>
      </c>
    </row>
    <row r="216" spans="1:65" s="2" customFormat="1" ht="16.5" customHeight="1">
      <c r="A216" s="35"/>
      <c r="B216" s="36"/>
      <c r="C216" s="255" t="s">
        <v>290</v>
      </c>
      <c r="D216" s="255" t="s">
        <v>571</v>
      </c>
      <c r="E216" s="256" t="s">
        <v>1244</v>
      </c>
      <c r="F216" s="257" t="s">
        <v>1245</v>
      </c>
      <c r="G216" s="258" t="s">
        <v>237</v>
      </c>
      <c r="H216" s="259">
        <v>29.322</v>
      </c>
      <c r="I216" s="260"/>
      <c r="J216" s="261">
        <f>ROUND(I216*H216,2)</f>
        <v>0</v>
      </c>
      <c r="K216" s="262"/>
      <c r="L216" s="263"/>
      <c r="M216" s="264" t="s">
        <v>1</v>
      </c>
      <c r="N216" s="265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230</v>
      </c>
      <c r="AT216" s="245" t="s">
        <v>571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220</v>
      </c>
      <c r="BM216" s="245" t="s">
        <v>393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1245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5" s="2" customFormat="1" ht="55.5" customHeight="1">
      <c r="A218" s="35"/>
      <c r="B218" s="36"/>
      <c r="C218" s="233" t="s">
        <v>394</v>
      </c>
      <c r="D218" s="233" t="s">
        <v>216</v>
      </c>
      <c r="E218" s="234" t="s">
        <v>1246</v>
      </c>
      <c r="F218" s="235" t="s">
        <v>1247</v>
      </c>
      <c r="G218" s="236" t="s">
        <v>237</v>
      </c>
      <c r="H218" s="237">
        <v>42.043</v>
      </c>
      <c r="I218" s="238"/>
      <c r="J218" s="239">
        <f>ROUND(I218*H218,2)</f>
        <v>0</v>
      </c>
      <c r="K218" s="240"/>
      <c r="L218" s="41"/>
      <c r="M218" s="241" t="s">
        <v>1</v>
      </c>
      <c r="N218" s="242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220</v>
      </c>
      <c r="AT218" s="245" t="s">
        <v>216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220</v>
      </c>
      <c r="BM218" s="245" t="s">
        <v>397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1247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5" s="2" customFormat="1" ht="16.5" customHeight="1">
      <c r="A220" s="35"/>
      <c r="B220" s="36"/>
      <c r="C220" s="255" t="s">
        <v>296</v>
      </c>
      <c r="D220" s="255" t="s">
        <v>571</v>
      </c>
      <c r="E220" s="256" t="s">
        <v>1248</v>
      </c>
      <c r="F220" s="257" t="s">
        <v>1249</v>
      </c>
      <c r="G220" s="258" t="s">
        <v>237</v>
      </c>
      <c r="H220" s="259">
        <v>44.145</v>
      </c>
      <c r="I220" s="260"/>
      <c r="J220" s="261">
        <f>ROUND(I220*H220,2)</f>
        <v>0</v>
      </c>
      <c r="K220" s="262"/>
      <c r="L220" s="263"/>
      <c r="M220" s="264" t="s">
        <v>1</v>
      </c>
      <c r="N220" s="265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230</v>
      </c>
      <c r="AT220" s="245" t="s">
        <v>571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220</v>
      </c>
      <c r="BM220" s="245" t="s">
        <v>400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1249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5" s="2" customFormat="1" ht="33" customHeight="1">
      <c r="A222" s="35"/>
      <c r="B222" s="36"/>
      <c r="C222" s="233" t="s">
        <v>401</v>
      </c>
      <c r="D222" s="233" t="s">
        <v>216</v>
      </c>
      <c r="E222" s="234" t="s">
        <v>1250</v>
      </c>
      <c r="F222" s="235" t="s">
        <v>1251</v>
      </c>
      <c r="G222" s="236" t="s">
        <v>237</v>
      </c>
      <c r="H222" s="237">
        <v>69.193</v>
      </c>
      <c r="I222" s="238"/>
      <c r="J222" s="239">
        <f>ROUND(I222*H222,2)</f>
        <v>0</v>
      </c>
      <c r="K222" s="240"/>
      <c r="L222" s="41"/>
      <c r="M222" s="241" t="s">
        <v>1</v>
      </c>
      <c r="N222" s="242" t="s">
        <v>38</v>
      </c>
      <c r="O222" s="8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220</v>
      </c>
      <c r="AT222" s="245" t="s">
        <v>216</v>
      </c>
      <c r="AU222" s="245" t="s">
        <v>82</v>
      </c>
      <c r="AY222" s="14" t="s">
        <v>213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4" t="s">
        <v>80</v>
      </c>
      <c r="BK222" s="246">
        <f>ROUND(I222*H222,2)</f>
        <v>0</v>
      </c>
      <c r="BL222" s="14" t="s">
        <v>220</v>
      </c>
      <c r="BM222" s="245" t="s">
        <v>404</v>
      </c>
    </row>
    <row r="223" spans="1:47" s="2" customFormat="1" ht="12">
      <c r="A223" s="35"/>
      <c r="B223" s="36"/>
      <c r="C223" s="37"/>
      <c r="D223" s="247" t="s">
        <v>221</v>
      </c>
      <c r="E223" s="37"/>
      <c r="F223" s="248" t="s">
        <v>1251</v>
      </c>
      <c r="G223" s="37"/>
      <c r="H223" s="37"/>
      <c r="I223" s="141"/>
      <c r="J223" s="37"/>
      <c r="K223" s="37"/>
      <c r="L223" s="41"/>
      <c r="M223" s="249"/>
      <c r="N223" s="250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221</v>
      </c>
      <c r="AU223" s="14" t="s">
        <v>82</v>
      </c>
    </row>
    <row r="224" spans="1:65" s="2" customFormat="1" ht="33" customHeight="1">
      <c r="A224" s="35"/>
      <c r="B224" s="36"/>
      <c r="C224" s="233" t="s">
        <v>303</v>
      </c>
      <c r="D224" s="233" t="s">
        <v>216</v>
      </c>
      <c r="E224" s="234" t="s">
        <v>1252</v>
      </c>
      <c r="F224" s="235" t="s">
        <v>1253</v>
      </c>
      <c r="G224" s="236" t="s">
        <v>283</v>
      </c>
      <c r="H224" s="237">
        <v>74.616</v>
      </c>
      <c r="I224" s="238"/>
      <c r="J224" s="239">
        <f>ROUND(I224*H224,2)</f>
        <v>0</v>
      </c>
      <c r="K224" s="240"/>
      <c r="L224" s="41"/>
      <c r="M224" s="241" t="s">
        <v>1</v>
      </c>
      <c r="N224" s="242" t="s">
        <v>38</v>
      </c>
      <c r="O224" s="88"/>
      <c r="P224" s="243">
        <f>O224*H224</f>
        <v>0</v>
      </c>
      <c r="Q224" s="243">
        <v>0</v>
      </c>
      <c r="R224" s="243">
        <f>Q224*H224</f>
        <v>0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220</v>
      </c>
      <c r="AT224" s="245" t="s">
        <v>216</v>
      </c>
      <c r="AU224" s="245" t="s">
        <v>82</v>
      </c>
      <c r="AY224" s="14" t="s">
        <v>213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4" t="s">
        <v>80</v>
      </c>
      <c r="BK224" s="246">
        <f>ROUND(I224*H224,2)</f>
        <v>0</v>
      </c>
      <c r="BL224" s="14" t="s">
        <v>220</v>
      </c>
      <c r="BM224" s="245" t="s">
        <v>407</v>
      </c>
    </row>
    <row r="225" spans="1:47" s="2" customFormat="1" ht="12">
      <c r="A225" s="35"/>
      <c r="B225" s="36"/>
      <c r="C225" s="37"/>
      <c r="D225" s="247" t="s">
        <v>221</v>
      </c>
      <c r="E225" s="37"/>
      <c r="F225" s="248" t="s">
        <v>1253</v>
      </c>
      <c r="G225" s="37"/>
      <c r="H225" s="37"/>
      <c r="I225" s="141"/>
      <c r="J225" s="37"/>
      <c r="K225" s="37"/>
      <c r="L225" s="41"/>
      <c r="M225" s="249"/>
      <c r="N225" s="250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221</v>
      </c>
      <c r="AU225" s="14" t="s">
        <v>82</v>
      </c>
    </row>
    <row r="226" spans="1:65" s="2" customFormat="1" ht="16.5" customHeight="1">
      <c r="A226" s="35"/>
      <c r="B226" s="36"/>
      <c r="C226" s="255" t="s">
        <v>408</v>
      </c>
      <c r="D226" s="255" t="s">
        <v>571</v>
      </c>
      <c r="E226" s="256" t="s">
        <v>1254</v>
      </c>
      <c r="F226" s="257" t="s">
        <v>1255</v>
      </c>
      <c r="G226" s="258" t="s">
        <v>283</v>
      </c>
      <c r="H226" s="259">
        <v>78.347</v>
      </c>
      <c r="I226" s="260"/>
      <c r="J226" s="261">
        <f>ROUND(I226*H226,2)</f>
        <v>0</v>
      </c>
      <c r="K226" s="262"/>
      <c r="L226" s="263"/>
      <c r="M226" s="264" t="s">
        <v>1</v>
      </c>
      <c r="N226" s="265" t="s">
        <v>38</v>
      </c>
      <c r="O226" s="8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230</v>
      </c>
      <c r="AT226" s="245" t="s">
        <v>571</v>
      </c>
      <c r="AU226" s="245" t="s">
        <v>82</v>
      </c>
      <c r="AY226" s="14" t="s">
        <v>213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4" t="s">
        <v>80</v>
      </c>
      <c r="BK226" s="246">
        <f>ROUND(I226*H226,2)</f>
        <v>0</v>
      </c>
      <c r="BL226" s="14" t="s">
        <v>220</v>
      </c>
      <c r="BM226" s="245" t="s">
        <v>409</v>
      </c>
    </row>
    <row r="227" spans="1:47" s="2" customFormat="1" ht="12">
      <c r="A227" s="35"/>
      <c r="B227" s="36"/>
      <c r="C227" s="37"/>
      <c r="D227" s="247" t="s">
        <v>221</v>
      </c>
      <c r="E227" s="37"/>
      <c r="F227" s="248" t="s">
        <v>1255</v>
      </c>
      <c r="G227" s="37"/>
      <c r="H227" s="37"/>
      <c r="I227" s="141"/>
      <c r="J227" s="37"/>
      <c r="K227" s="37"/>
      <c r="L227" s="41"/>
      <c r="M227" s="249"/>
      <c r="N227" s="250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221</v>
      </c>
      <c r="AU227" s="14" t="s">
        <v>82</v>
      </c>
    </row>
    <row r="228" spans="1:65" s="2" customFormat="1" ht="44.25" customHeight="1">
      <c r="A228" s="35"/>
      <c r="B228" s="36"/>
      <c r="C228" s="233" t="s">
        <v>306</v>
      </c>
      <c r="D228" s="233" t="s">
        <v>216</v>
      </c>
      <c r="E228" s="234" t="s">
        <v>1256</v>
      </c>
      <c r="F228" s="235" t="s">
        <v>1257</v>
      </c>
      <c r="G228" s="236" t="s">
        <v>283</v>
      </c>
      <c r="H228" s="237">
        <v>21.45</v>
      </c>
      <c r="I228" s="238"/>
      <c r="J228" s="239">
        <f>ROUND(I228*H228,2)</f>
        <v>0</v>
      </c>
      <c r="K228" s="240"/>
      <c r="L228" s="41"/>
      <c r="M228" s="241" t="s">
        <v>1</v>
      </c>
      <c r="N228" s="242" t="s">
        <v>38</v>
      </c>
      <c r="O228" s="8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220</v>
      </c>
      <c r="AT228" s="245" t="s">
        <v>216</v>
      </c>
      <c r="AU228" s="245" t="s">
        <v>82</v>
      </c>
      <c r="AY228" s="14" t="s">
        <v>213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4" t="s">
        <v>80</v>
      </c>
      <c r="BK228" s="246">
        <f>ROUND(I228*H228,2)</f>
        <v>0</v>
      </c>
      <c r="BL228" s="14" t="s">
        <v>220</v>
      </c>
      <c r="BM228" s="245" t="s">
        <v>412</v>
      </c>
    </row>
    <row r="229" spans="1:47" s="2" customFormat="1" ht="12">
      <c r="A229" s="35"/>
      <c r="B229" s="36"/>
      <c r="C229" s="37"/>
      <c r="D229" s="247" t="s">
        <v>221</v>
      </c>
      <c r="E229" s="37"/>
      <c r="F229" s="248" t="s">
        <v>1257</v>
      </c>
      <c r="G229" s="37"/>
      <c r="H229" s="37"/>
      <c r="I229" s="141"/>
      <c r="J229" s="37"/>
      <c r="K229" s="37"/>
      <c r="L229" s="41"/>
      <c r="M229" s="249"/>
      <c r="N229" s="25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221</v>
      </c>
      <c r="AU229" s="14" t="s">
        <v>82</v>
      </c>
    </row>
    <row r="230" spans="1:65" s="2" customFormat="1" ht="16.5" customHeight="1">
      <c r="A230" s="35"/>
      <c r="B230" s="36"/>
      <c r="C230" s="255" t="s">
        <v>413</v>
      </c>
      <c r="D230" s="255" t="s">
        <v>571</v>
      </c>
      <c r="E230" s="256" t="s">
        <v>1258</v>
      </c>
      <c r="F230" s="257" t="s">
        <v>1259</v>
      </c>
      <c r="G230" s="258" t="s">
        <v>283</v>
      </c>
      <c r="H230" s="259">
        <v>22.523</v>
      </c>
      <c r="I230" s="260"/>
      <c r="J230" s="261">
        <f>ROUND(I230*H230,2)</f>
        <v>0</v>
      </c>
      <c r="K230" s="262"/>
      <c r="L230" s="263"/>
      <c r="M230" s="264" t="s">
        <v>1</v>
      </c>
      <c r="N230" s="265" t="s">
        <v>38</v>
      </c>
      <c r="O230" s="88"/>
      <c r="P230" s="243">
        <f>O230*H230</f>
        <v>0</v>
      </c>
      <c r="Q230" s="243">
        <v>0</v>
      </c>
      <c r="R230" s="243">
        <f>Q230*H230</f>
        <v>0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230</v>
      </c>
      <c r="AT230" s="245" t="s">
        <v>571</v>
      </c>
      <c r="AU230" s="245" t="s">
        <v>82</v>
      </c>
      <c r="AY230" s="14" t="s">
        <v>213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4" t="s">
        <v>80</v>
      </c>
      <c r="BK230" s="246">
        <f>ROUND(I230*H230,2)</f>
        <v>0</v>
      </c>
      <c r="BL230" s="14" t="s">
        <v>220</v>
      </c>
      <c r="BM230" s="245" t="s">
        <v>416</v>
      </c>
    </row>
    <row r="231" spans="1:47" s="2" customFormat="1" ht="12">
      <c r="A231" s="35"/>
      <c r="B231" s="36"/>
      <c r="C231" s="37"/>
      <c r="D231" s="247" t="s">
        <v>221</v>
      </c>
      <c r="E231" s="37"/>
      <c r="F231" s="248" t="s">
        <v>1259</v>
      </c>
      <c r="G231" s="37"/>
      <c r="H231" s="37"/>
      <c r="I231" s="141"/>
      <c r="J231" s="37"/>
      <c r="K231" s="37"/>
      <c r="L231" s="41"/>
      <c r="M231" s="249"/>
      <c r="N231" s="25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221</v>
      </c>
      <c r="AU231" s="14" t="s">
        <v>82</v>
      </c>
    </row>
    <row r="232" spans="1:63" s="12" customFormat="1" ht="22.8" customHeight="1">
      <c r="A232" s="12"/>
      <c r="B232" s="217"/>
      <c r="C232" s="218"/>
      <c r="D232" s="219" t="s">
        <v>72</v>
      </c>
      <c r="E232" s="231" t="s">
        <v>1260</v>
      </c>
      <c r="F232" s="231" t="s">
        <v>1261</v>
      </c>
      <c r="G232" s="218"/>
      <c r="H232" s="218"/>
      <c r="I232" s="221"/>
      <c r="J232" s="232">
        <f>BK232</f>
        <v>0</v>
      </c>
      <c r="K232" s="218"/>
      <c r="L232" s="223"/>
      <c r="M232" s="224"/>
      <c r="N232" s="225"/>
      <c r="O232" s="225"/>
      <c r="P232" s="226">
        <f>SUM(P233:P236)</f>
        <v>0</v>
      </c>
      <c r="Q232" s="225"/>
      <c r="R232" s="226">
        <f>SUM(R233:R236)</f>
        <v>0</v>
      </c>
      <c r="S232" s="225"/>
      <c r="T232" s="227">
        <f>SUM(T233:T236)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8" t="s">
        <v>80</v>
      </c>
      <c r="AT232" s="229" t="s">
        <v>72</v>
      </c>
      <c r="AU232" s="229" t="s">
        <v>80</v>
      </c>
      <c r="AY232" s="228" t="s">
        <v>213</v>
      </c>
      <c r="BK232" s="230">
        <f>SUM(BK233:BK236)</f>
        <v>0</v>
      </c>
    </row>
    <row r="233" spans="1:65" s="2" customFormat="1" ht="21.75" customHeight="1">
      <c r="A233" s="35"/>
      <c r="B233" s="36"/>
      <c r="C233" s="233" t="s">
        <v>355</v>
      </c>
      <c r="D233" s="233" t="s">
        <v>216</v>
      </c>
      <c r="E233" s="234" t="s">
        <v>1262</v>
      </c>
      <c r="F233" s="235" t="s">
        <v>1263</v>
      </c>
      <c r="G233" s="236" t="s">
        <v>289</v>
      </c>
      <c r="H233" s="237">
        <v>2</v>
      </c>
      <c r="I233" s="238"/>
      <c r="J233" s="239">
        <f>ROUND(I233*H233,2)</f>
        <v>0</v>
      </c>
      <c r="K233" s="240"/>
      <c r="L233" s="41"/>
      <c r="M233" s="241" t="s">
        <v>1</v>
      </c>
      <c r="N233" s="242" t="s">
        <v>38</v>
      </c>
      <c r="O233" s="88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5" t="s">
        <v>220</v>
      </c>
      <c r="AT233" s="245" t="s">
        <v>216</v>
      </c>
      <c r="AU233" s="245" t="s">
        <v>82</v>
      </c>
      <c r="AY233" s="14" t="s">
        <v>213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4" t="s">
        <v>80</v>
      </c>
      <c r="BK233" s="246">
        <f>ROUND(I233*H233,2)</f>
        <v>0</v>
      </c>
      <c r="BL233" s="14" t="s">
        <v>220</v>
      </c>
      <c r="BM233" s="245" t="s">
        <v>419</v>
      </c>
    </row>
    <row r="234" spans="1:47" s="2" customFormat="1" ht="12">
      <c r="A234" s="35"/>
      <c r="B234" s="36"/>
      <c r="C234" s="37"/>
      <c r="D234" s="247" t="s">
        <v>221</v>
      </c>
      <c r="E234" s="37"/>
      <c r="F234" s="248" t="s">
        <v>1263</v>
      </c>
      <c r="G234" s="37"/>
      <c r="H234" s="37"/>
      <c r="I234" s="141"/>
      <c r="J234" s="37"/>
      <c r="K234" s="37"/>
      <c r="L234" s="41"/>
      <c r="M234" s="249"/>
      <c r="N234" s="250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221</v>
      </c>
      <c r="AU234" s="14" t="s">
        <v>82</v>
      </c>
    </row>
    <row r="235" spans="1:65" s="2" customFormat="1" ht="44.25" customHeight="1">
      <c r="A235" s="35"/>
      <c r="B235" s="36"/>
      <c r="C235" s="233" t="s">
        <v>420</v>
      </c>
      <c r="D235" s="233" t="s">
        <v>216</v>
      </c>
      <c r="E235" s="234" t="s">
        <v>1264</v>
      </c>
      <c r="F235" s="235" t="s">
        <v>1265</v>
      </c>
      <c r="G235" s="236" t="s">
        <v>289</v>
      </c>
      <c r="H235" s="237">
        <v>120</v>
      </c>
      <c r="I235" s="238"/>
      <c r="J235" s="239">
        <f>ROUND(I235*H235,2)</f>
        <v>0</v>
      </c>
      <c r="K235" s="240"/>
      <c r="L235" s="41"/>
      <c r="M235" s="241" t="s">
        <v>1</v>
      </c>
      <c r="N235" s="242" t="s">
        <v>38</v>
      </c>
      <c r="O235" s="88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5" t="s">
        <v>220</v>
      </c>
      <c r="AT235" s="245" t="s">
        <v>216</v>
      </c>
      <c r="AU235" s="245" t="s">
        <v>82</v>
      </c>
      <c r="AY235" s="14" t="s">
        <v>213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4" t="s">
        <v>80</v>
      </c>
      <c r="BK235" s="246">
        <f>ROUND(I235*H235,2)</f>
        <v>0</v>
      </c>
      <c r="BL235" s="14" t="s">
        <v>220</v>
      </c>
      <c r="BM235" s="245" t="s">
        <v>423</v>
      </c>
    </row>
    <row r="236" spans="1:47" s="2" customFormat="1" ht="12">
      <c r="A236" s="35"/>
      <c r="B236" s="36"/>
      <c r="C236" s="37"/>
      <c r="D236" s="247" t="s">
        <v>221</v>
      </c>
      <c r="E236" s="37"/>
      <c r="F236" s="248" t="s">
        <v>1265</v>
      </c>
      <c r="G236" s="37"/>
      <c r="H236" s="37"/>
      <c r="I236" s="141"/>
      <c r="J236" s="37"/>
      <c r="K236" s="37"/>
      <c r="L236" s="41"/>
      <c r="M236" s="249"/>
      <c r="N236" s="250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221</v>
      </c>
      <c r="AU236" s="14" t="s">
        <v>82</v>
      </c>
    </row>
    <row r="237" spans="1:63" s="12" customFormat="1" ht="22.8" customHeight="1">
      <c r="A237" s="12"/>
      <c r="B237" s="217"/>
      <c r="C237" s="218"/>
      <c r="D237" s="219" t="s">
        <v>72</v>
      </c>
      <c r="E237" s="231" t="s">
        <v>1266</v>
      </c>
      <c r="F237" s="231" t="s">
        <v>1267</v>
      </c>
      <c r="G237" s="218"/>
      <c r="H237" s="218"/>
      <c r="I237" s="221"/>
      <c r="J237" s="232">
        <f>BK237</f>
        <v>0</v>
      </c>
      <c r="K237" s="218"/>
      <c r="L237" s="223"/>
      <c r="M237" s="224"/>
      <c r="N237" s="225"/>
      <c r="O237" s="225"/>
      <c r="P237" s="226">
        <f>SUM(P238:P239)</f>
        <v>0</v>
      </c>
      <c r="Q237" s="225"/>
      <c r="R237" s="226">
        <f>SUM(R238:R239)</f>
        <v>0</v>
      </c>
      <c r="S237" s="225"/>
      <c r="T237" s="227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8" t="s">
        <v>80</v>
      </c>
      <c r="AT237" s="229" t="s">
        <v>72</v>
      </c>
      <c r="AU237" s="229" t="s">
        <v>80</v>
      </c>
      <c r="AY237" s="228" t="s">
        <v>213</v>
      </c>
      <c r="BK237" s="230">
        <f>SUM(BK238:BK239)</f>
        <v>0</v>
      </c>
    </row>
    <row r="238" spans="1:65" s="2" customFormat="1" ht="21.75" customHeight="1">
      <c r="A238" s="35"/>
      <c r="B238" s="36"/>
      <c r="C238" s="233" t="s">
        <v>359</v>
      </c>
      <c r="D238" s="233" t="s">
        <v>216</v>
      </c>
      <c r="E238" s="234" t="s">
        <v>1268</v>
      </c>
      <c r="F238" s="235" t="s">
        <v>1269</v>
      </c>
      <c r="G238" s="236" t="s">
        <v>237</v>
      </c>
      <c r="H238" s="237">
        <v>27.15</v>
      </c>
      <c r="I238" s="238"/>
      <c r="J238" s="239">
        <f>ROUND(I238*H238,2)</f>
        <v>0</v>
      </c>
      <c r="K238" s="240"/>
      <c r="L238" s="41"/>
      <c r="M238" s="241" t="s">
        <v>1</v>
      </c>
      <c r="N238" s="242" t="s">
        <v>38</v>
      </c>
      <c r="O238" s="88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220</v>
      </c>
      <c r="AT238" s="245" t="s">
        <v>216</v>
      </c>
      <c r="AU238" s="245" t="s">
        <v>82</v>
      </c>
      <c r="AY238" s="14" t="s">
        <v>213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4" t="s">
        <v>80</v>
      </c>
      <c r="BK238" s="246">
        <f>ROUND(I238*H238,2)</f>
        <v>0</v>
      </c>
      <c r="BL238" s="14" t="s">
        <v>220</v>
      </c>
      <c r="BM238" s="245" t="s">
        <v>424</v>
      </c>
    </row>
    <row r="239" spans="1:47" s="2" customFormat="1" ht="12">
      <c r="A239" s="35"/>
      <c r="B239" s="36"/>
      <c r="C239" s="37"/>
      <c r="D239" s="247" t="s">
        <v>221</v>
      </c>
      <c r="E239" s="37"/>
      <c r="F239" s="248" t="s">
        <v>1269</v>
      </c>
      <c r="G239" s="37"/>
      <c r="H239" s="37"/>
      <c r="I239" s="141"/>
      <c r="J239" s="37"/>
      <c r="K239" s="37"/>
      <c r="L239" s="41"/>
      <c r="M239" s="249"/>
      <c r="N239" s="25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221</v>
      </c>
      <c r="AU239" s="14" t="s">
        <v>82</v>
      </c>
    </row>
    <row r="240" spans="1:63" s="12" customFormat="1" ht="22.8" customHeight="1">
      <c r="A240" s="12"/>
      <c r="B240" s="217"/>
      <c r="C240" s="218"/>
      <c r="D240" s="219" t="s">
        <v>72</v>
      </c>
      <c r="E240" s="231" t="s">
        <v>609</v>
      </c>
      <c r="F240" s="231" t="s">
        <v>610</v>
      </c>
      <c r="G240" s="218"/>
      <c r="H240" s="218"/>
      <c r="I240" s="221"/>
      <c r="J240" s="232">
        <f>BK240</f>
        <v>0</v>
      </c>
      <c r="K240" s="218"/>
      <c r="L240" s="223"/>
      <c r="M240" s="224"/>
      <c r="N240" s="225"/>
      <c r="O240" s="225"/>
      <c r="P240" s="226">
        <f>SUM(P241:P244)</f>
        <v>0</v>
      </c>
      <c r="Q240" s="225"/>
      <c r="R240" s="226">
        <f>SUM(R241:R244)</f>
        <v>0</v>
      </c>
      <c r="S240" s="225"/>
      <c r="T240" s="227">
        <f>SUM(T241:T244)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8" t="s">
        <v>80</v>
      </c>
      <c r="AT240" s="229" t="s">
        <v>72</v>
      </c>
      <c r="AU240" s="229" t="s">
        <v>80</v>
      </c>
      <c r="AY240" s="228" t="s">
        <v>213</v>
      </c>
      <c r="BK240" s="230">
        <f>SUM(BK241:BK244)</f>
        <v>0</v>
      </c>
    </row>
    <row r="241" spans="1:65" s="2" customFormat="1" ht="21.75" customHeight="1">
      <c r="A241" s="35"/>
      <c r="B241" s="36"/>
      <c r="C241" s="233" t="s">
        <v>763</v>
      </c>
      <c r="D241" s="233" t="s">
        <v>216</v>
      </c>
      <c r="E241" s="234" t="s">
        <v>1270</v>
      </c>
      <c r="F241" s="235" t="s">
        <v>1271</v>
      </c>
      <c r="G241" s="236" t="s">
        <v>237</v>
      </c>
      <c r="H241" s="237">
        <v>129.492</v>
      </c>
      <c r="I241" s="238"/>
      <c r="J241" s="239">
        <f>ROUND(I241*H241,2)</f>
        <v>0</v>
      </c>
      <c r="K241" s="240"/>
      <c r="L241" s="41"/>
      <c r="M241" s="241" t="s">
        <v>1</v>
      </c>
      <c r="N241" s="242" t="s">
        <v>38</v>
      </c>
      <c r="O241" s="88"/>
      <c r="P241" s="243">
        <f>O241*H241</f>
        <v>0</v>
      </c>
      <c r="Q241" s="243">
        <v>0</v>
      </c>
      <c r="R241" s="243">
        <f>Q241*H241</f>
        <v>0</v>
      </c>
      <c r="S241" s="243">
        <v>0</v>
      </c>
      <c r="T241" s="24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5" t="s">
        <v>220</v>
      </c>
      <c r="AT241" s="245" t="s">
        <v>216</v>
      </c>
      <c r="AU241" s="245" t="s">
        <v>82</v>
      </c>
      <c r="AY241" s="14" t="s">
        <v>213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4" t="s">
        <v>80</v>
      </c>
      <c r="BK241" s="246">
        <f>ROUND(I241*H241,2)</f>
        <v>0</v>
      </c>
      <c r="BL241" s="14" t="s">
        <v>220</v>
      </c>
      <c r="BM241" s="245" t="s">
        <v>468</v>
      </c>
    </row>
    <row r="242" spans="1:47" s="2" customFormat="1" ht="12">
      <c r="A242" s="35"/>
      <c r="B242" s="36"/>
      <c r="C242" s="37"/>
      <c r="D242" s="247" t="s">
        <v>221</v>
      </c>
      <c r="E242" s="37"/>
      <c r="F242" s="248" t="s">
        <v>1271</v>
      </c>
      <c r="G242" s="37"/>
      <c r="H242" s="37"/>
      <c r="I242" s="141"/>
      <c r="J242" s="37"/>
      <c r="K242" s="37"/>
      <c r="L242" s="41"/>
      <c r="M242" s="249"/>
      <c r="N242" s="250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221</v>
      </c>
      <c r="AU242" s="14" t="s">
        <v>82</v>
      </c>
    </row>
    <row r="243" spans="1:65" s="2" customFormat="1" ht="21.75" customHeight="1">
      <c r="A243" s="35"/>
      <c r="B243" s="36"/>
      <c r="C243" s="233" t="s">
        <v>362</v>
      </c>
      <c r="D243" s="233" t="s">
        <v>216</v>
      </c>
      <c r="E243" s="234" t="s">
        <v>611</v>
      </c>
      <c r="F243" s="235" t="s">
        <v>612</v>
      </c>
      <c r="G243" s="236" t="s">
        <v>237</v>
      </c>
      <c r="H243" s="237">
        <v>129.492</v>
      </c>
      <c r="I243" s="238"/>
      <c r="J243" s="239">
        <f>ROUND(I243*H243,2)</f>
        <v>0</v>
      </c>
      <c r="K243" s="240"/>
      <c r="L243" s="41"/>
      <c r="M243" s="241" t="s">
        <v>1</v>
      </c>
      <c r="N243" s="242" t="s">
        <v>38</v>
      </c>
      <c r="O243" s="88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5" t="s">
        <v>220</v>
      </c>
      <c r="AT243" s="245" t="s">
        <v>216</v>
      </c>
      <c r="AU243" s="245" t="s">
        <v>82</v>
      </c>
      <c r="AY243" s="14" t="s">
        <v>213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14" t="s">
        <v>80</v>
      </c>
      <c r="BK243" s="246">
        <f>ROUND(I243*H243,2)</f>
        <v>0</v>
      </c>
      <c r="BL243" s="14" t="s">
        <v>220</v>
      </c>
      <c r="BM243" s="245" t="s">
        <v>214</v>
      </c>
    </row>
    <row r="244" spans="1:47" s="2" customFormat="1" ht="12">
      <c r="A244" s="35"/>
      <c r="B244" s="36"/>
      <c r="C244" s="37"/>
      <c r="D244" s="247" t="s">
        <v>221</v>
      </c>
      <c r="E244" s="37"/>
      <c r="F244" s="248" t="s">
        <v>612</v>
      </c>
      <c r="G244" s="37"/>
      <c r="H244" s="37"/>
      <c r="I244" s="141"/>
      <c r="J244" s="37"/>
      <c r="K244" s="37"/>
      <c r="L244" s="41"/>
      <c r="M244" s="249"/>
      <c r="N244" s="250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221</v>
      </c>
      <c r="AU244" s="14" t="s">
        <v>82</v>
      </c>
    </row>
    <row r="245" spans="1:63" s="12" customFormat="1" ht="22.8" customHeight="1">
      <c r="A245" s="12"/>
      <c r="B245" s="217"/>
      <c r="C245" s="218"/>
      <c r="D245" s="219" t="s">
        <v>72</v>
      </c>
      <c r="E245" s="231" t="s">
        <v>250</v>
      </c>
      <c r="F245" s="231" t="s">
        <v>251</v>
      </c>
      <c r="G245" s="218"/>
      <c r="H245" s="218"/>
      <c r="I245" s="221"/>
      <c r="J245" s="232">
        <f>BK245</f>
        <v>0</v>
      </c>
      <c r="K245" s="218"/>
      <c r="L245" s="223"/>
      <c r="M245" s="224"/>
      <c r="N245" s="225"/>
      <c r="O245" s="225"/>
      <c r="P245" s="226">
        <f>SUM(P246:P259)</f>
        <v>0</v>
      </c>
      <c r="Q245" s="225"/>
      <c r="R245" s="226">
        <f>SUM(R246:R259)</f>
        <v>0</v>
      </c>
      <c r="S245" s="225"/>
      <c r="T245" s="227">
        <f>SUM(T246:T259)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8" t="s">
        <v>80</v>
      </c>
      <c r="AT245" s="229" t="s">
        <v>72</v>
      </c>
      <c r="AU245" s="229" t="s">
        <v>80</v>
      </c>
      <c r="AY245" s="228" t="s">
        <v>213</v>
      </c>
      <c r="BK245" s="230">
        <f>SUM(BK246:BK259)</f>
        <v>0</v>
      </c>
    </row>
    <row r="246" spans="1:65" s="2" customFormat="1" ht="33" customHeight="1">
      <c r="A246" s="35"/>
      <c r="B246" s="36"/>
      <c r="C246" s="233" t="s">
        <v>769</v>
      </c>
      <c r="D246" s="233" t="s">
        <v>216</v>
      </c>
      <c r="E246" s="234" t="s">
        <v>252</v>
      </c>
      <c r="F246" s="235" t="s">
        <v>253</v>
      </c>
      <c r="G246" s="236" t="s">
        <v>254</v>
      </c>
      <c r="H246" s="237">
        <v>43.364</v>
      </c>
      <c r="I246" s="238"/>
      <c r="J246" s="239">
        <f>ROUND(I246*H246,2)</f>
        <v>0</v>
      </c>
      <c r="K246" s="240"/>
      <c r="L246" s="41"/>
      <c r="M246" s="241" t="s">
        <v>1</v>
      </c>
      <c r="N246" s="242" t="s">
        <v>38</v>
      </c>
      <c r="O246" s="88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220</v>
      </c>
      <c r="AT246" s="245" t="s">
        <v>216</v>
      </c>
      <c r="AU246" s="245" t="s">
        <v>82</v>
      </c>
      <c r="AY246" s="14" t="s">
        <v>213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4" t="s">
        <v>80</v>
      </c>
      <c r="BK246" s="246">
        <f>ROUND(I246*H246,2)</f>
        <v>0</v>
      </c>
      <c r="BL246" s="14" t="s">
        <v>220</v>
      </c>
      <c r="BM246" s="245" t="s">
        <v>609</v>
      </c>
    </row>
    <row r="247" spans="1:47" s="2" customFormat="1" ht="12">
      <c r="A247" s="35"/>
      <c r="B247" s="36"/>
      <c r="C247" s="37"/>
      <c r="D247" s="247" t="s">
        <v>221</v>
      </c>
      <c r="E247" s="37"/>
      <c r="F247" s="248" t="s">
        <v>253</v>
      </c>
      <c r="G247" s="37"/>
      <c r="H247" s="37"/>
      <c r="I247" s="141"/>
      <c r="J247" s="37"/>
      <c r="K247" s="37"/>
      <c r="L247" s="41"/>
      <c r="M247" s="249"/>
      <c r="N247" s="250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221</v>
      </c>
      <c r="AU247" s="14" t="s">
        <v>82</v>
      </c>
    </row>
    <row r="248" spans="1:65" s="2" customFormat="1" ht="55.5" customHeight="1">
      <c r="A248" s="35"/>
      <c r="B248" s="36"/>
      <c r="C248" s="233" t="s">
        <v>364</v>
      </c>
      <c r="D248" s="233" t="s">
        <v>216</v>
      </c>
      <c r="E248" s="234" t="s">
        <v>1272</v>
      </c>
      <c r="F248" s="235" t="s">
        <v>1273</v>
      </c>
      <c r="G248" s="236" t="s">
        <v>254</v>
      </c>
      <c r="H248" s="237">
        <v>43.364</v>
      </c>
      <c r="I248" s="238"/>
      <c r="J248" s="239">
        <f>ROUND(I248*H248,2)</f>
        <v>0</v>
      </c>
      <c r="K248" s="240"/>
      <c r="L248" s="41"/>
      <c r="M248" s="241" t="s">
        <v>1</v>
      </c>
      <c r="N248" s="242" t="s">
        <v>38</v>
      </c>
      <c r="O248" s="88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220</v>
      </c>
      <c r="AT248" s="245" t="s">
        <v>216</v>
      </c>
      <c r="AU248" s="245" t="s">
        <v>82</v>
      </c>
      <c r="AY248" s="14" t="s">
        <v>213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4" t="s">
        <v>80</v>
      </c>
      <c r="BK248" s="246">
        <f>ROUND(I248*H248,2)</f>
        <v>0</v>
      </c>
      <c r="BL248" s="14" t="s">
        <v>220</v>
      </c>
      <c r="BM248" s="245" t="s">
        <v>774</v>
      </c>
    </row>
    <row r="249" spans="1:47" s="2" customFormat="1" ht="12">
      <c r="A249" s="35"/>
      <c r="B249" s="36"/>
      <c r="C249" s="37"/>
      <c r="D249" s="247" t="s">
        <v>221</v>
      </c>
      <c r="E249" s="37"/>
      <c r="F249" s="248" t="s">
        <v>1273</v>
      </c>
      <c r="G249" s="37"/>
      <c r="H249" s="37"/>
      <c r="I249" s="141"/>
      <c r="J249" s="37"/>
      <c r="K249" s="37"/>
      <c r="L249" s="41"/>
      <c r="M249" s="249"/>
      <c r="N249" s="250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221</v>
      </c>
      <c r="AU249" s="14" t="s">
        <v>82</v>
      </c>
    </row>
    <row r="250" spans="1:65" s="2" customFormat="1" ht="21.75" customHeight="1">
      <c r="A250" s="35"/>
      <c r="B250" s="36"/>
      <c r="C250" s="233" t="s">
        <v>777</v>
      </c>
      <c r="D250" s="233" t="s">
        <v>216</v>
      </c>
      <c r="E250" s="234" t="s">
        <v>257</v>
      </c>
      <c r="F250" s="235" t="s">
        <v>258</v>
      </c>
      <c r="G250" s="236" t="s">
        <v>254</v>
      </c>
      <c r="H250" s="237">
        <v>43.364</v>
      </c>
      <c r="I250" s="238"/>
      <c r="J250" s="239">
        <f>ROUND(I250*H250,2)</f>
        <v>0</v>
      </c>
      <c r="K250" s="240"/>
      <c r="L250" s="41"/>
      <c r="M250" s="241" t="s">
        <v>1</v>
      </c>
      <c r="N250" s="242" t="s">
        <v>38</v>
      </c>
      <c r="O250" s="88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5" t="s">
        <v>220</v>
      </c>
      <c r="AT250" s="245" t="s">
        <v>216</v>
      </c>
      <c r="AU250" s="245" t="s">
        <v>82</v>
      </c>
      <c r="AY250" s="14" t="s">
        <v>213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4" t="s">
        <v>80</v>
      </c>
      <c r="BK250" s="246">
        <f>ROUND(I250*H250,2)</f>
        <v>0</v>
      </c>
      <c r="BL250" s="14" t="s">
        <v>220</v>
      </c>
      <c r="BM250" s="245" t="s">
        <v>780</v>
      </c>
    </row>
    <row r="251" spans="1:47" s="2" customFormat="1" ht="12">
      <c r="A251" s="35"/>
      <c r="B251" s="36"/>
      <c r="C251" s="37"/>
      <c r="D251" s="247" t="s">
        <v>221</v>
      </c>
      <c r="E251" s="37"/>
      <c r="F251" s="248" t="s">
        <v>258</v>
      </c>
      <c r="G251" s="37"/>
      <c r="H251" s="37"/>
      <c r="I251" s="141"/>
      <c r="J251" s="37"/>
      <c r="K251" s="37"/>
      <c r="L251" s="41"/>
      <c r="M251" s="249"/>
      <c r="N251" s="250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221</v>
      </c>
      <c r="AU251" s="14" t="s">
        <v>82</v>
      </c>
    </row>
    <row r="252" spans="1:65" s="2" customFormat="1" ht="33" customHeight="1">
      <c r="A252" s="35"/>
      <c r="B252" s="36"/>
      <c r="C252" s="233" t="s">
        <v>367</v>
      </c>
      <c r="D252" s="233" t="s">
        <v>216</v>
      </c>
      <c r="E252" s="234" t="s">
        <v>260</v>
      </c>
      <c r="F252" s="235" t="s">
        <v>261</v>
      </c>
      <c r="G252" s="236" t="s">
        <v>254</v>
      </c>
      <c r="H252" s="237">
        <v>607.096</v>
      </c>
      <c r="I252" s="238"/>
      <c r="J252" s="239">
        <f>ROUND(I252*H252,2)</f>
        <v>0</v>
      </c>
      <c r="K252" s="240"/>
      <c r="L252" s="41"/>
      <c r="M252" s="241" t="s">
        <v>1</v>
      </c>
      <c r="N252" s="242" t="s">
        <v>38</v>
      </c>
      <c r="O252" s="88"/>
      <c r="P252" s="243">
        <f>O252*H252</f>
        <v>0</v>
      </c>
      <c r="Q252" s="243">
        <v>0</v>
      </c>
      <c r="R252" s="243">
        <f>Q252*H252</f>
        <v>0</v>
      </c>
      <c r="S252" s="243">
        <v>0</v>
      </c>
      <c r="T252" s="24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5" t="s">
        <v>220</v>
      </c>
      <c r="AT252" s="245" t="s">
        <v>216</v>
      </c>
      <c r="AU252" s="245" t="s">
        <v>82</v>
      </c>
      <c r="AY252" s="14" t="s">
        <v>213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4" t="s">
        <v>80</v>
      </c>
      <c r="BK252" s="246">
        <f>ROUND(I252*H252,2)</f>
        <v>0</v>
      </c>
      <c r="BL252" s="14" t="s">
        <v>220</v>
      </c>
      <c r="BM252" s="245" t="s">
        <v>783</v>
      </c>
    </row>
    <row r="253" spans="1:47" s="2" customFormat="1" ht="12">
      <c r="A253" s="35"/>
      <c r="B253" s="36"/>
      <c r="C253" s="37"/>
      <c r="D253" s="247" t="s">
        <v>221</v>
      </c>
      <c r="E253" s="37"/>
      <c r="F253" s="248" t="s">
        <v>261</v>
      </c>
      <c r="G253" s="37"/>
      <c r="H253" s="37"/>
      <c r="I253" s="141"/>
      <c r="J253" s="37"/>
      <c r="K253" s="37"/>
      <c r="L253" s="41"/>
      <c r="M253" s="249"/>
      <c r="N253" s="250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221</v>
      </c>
      <c r="AU253" s="14" t="s">
        <v>82</v>
      </c>
    </row>
    <row r="254" spans="1:65" s="2" customFormat="1" ht="33" customHeight="1">
      <c r="A254" s="35"/>
      <c r="B254" s="36"/>
      <c r="C254" s="233" t="s">
        <v>784</v>
      </c>
      <c r="D254" s="233" t="s">
        <v>216</v>
      </c>
      <c r="E254" s="234" t="s">
        <v>439</v>
      </c>
      <c r="F254" s="235" t="s">
        <v>440</v>
      </c>
      <c r="G254" s="236" t="s">
        <v>254</v>
      </c>
      <c r="H254" s="237">
        <v>15.113</v>
      </c>
      <c r="I254" s="238"/>
      <c r="J254" s="239">
        <f>ROUND(I254*H254,2)</f>
        <v>0</v>
      </c>
      <c r="K254" s="240"/>
      <c r="L254" s="41"/>
      <c r="M254" s="241" t="s">
        <v>1</v>
      </c>
      <c r="N254" s="242" t="s">
        <v>38</v>
      </c>
      <c r="O254" s="88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220</v>
      </c>
      <c r="AT254" s="245" t="s">
        <v>216</v>
      </c>
      <c r="AU254" s="245" t="s">
        <v>82</v>
      </c>
      <c r="AY254" s="14" t="s">
        <v>213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4" t="s">
        <v>80</v>
      </c>
      <c r="BK254" s="246">
        <f>ROUND(I254*H254,2)</f>
        <v>0</v>
      </c>
      <c r="BL254" s="14" t="s">
        <v>220</v>
      </c>
      <c r="BM254" s="245" t="s">
        <v>787</v>
      </c>
    </row>
    <row r="255" spans="1:47" s="2" customFormat="1" ht="12">
      <c r="A255" s="35"/>
      <c r="B255" s="36"/>
      <c r="C255" s="37"/>
      <c r="D255" s="247" t="s">
        <v>221</v>
      </c>
      <c r="E255" s="37"/>
      <c r="F255" s="248" t="s">
        <v>440</v>
      </c>
      <c r="G255" s="37"/>
      <c r="H255" s="37"/>
      <c r="I255" s="141"/>
      <c r="J255" s="37"/>
      <c r="K255" s="37"/>
      <c r="L255" s="41"/>
      <c r="M255" s="249"/>
      <c r="N255" s="250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221</v>
      </c>
      <c r="AU255" s="14" t="s">
        <v>82</v>
      </c>
    </row>
    <row r="256" spans="1:65" s="2" customFormat="1" ht="33" customHeight="1">
      <c r="A256" s="35"/>
      <c r="B256" s="36"/>
      <c r="C256" s="233" t="s">
        <v>371</v>
      </c>
      <c r="D256" s="233" t="s">
        <v>216</v>
      </c>
      <c r="E256" s="234" t="s">
        <v>273</v>
      </c>
      <c r="F256" s="235" t="s">
        <v>274</v>
      </c>
      <c r="G256" s="236" t="s">
        <v>254</v>
      </c>
      <c r="H256" s="237">
        <v>0.543</v>
      </c>
      <c r="I256" s="238"/>
      <c r="J256" s="239">
        <f>ROUND(I256*H256,2)</f>
        <v>0</v>
      </c>
      <c r="K256" s="240"/>
      <c r="L256" s="41"/>
      <c r="M256" s="241" t="s">
        <v>1</v>
      </c>
      <c r="N256" s="242" t="s">
        <v>38</v>
      </c>
      <c r="O256" s="88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220</v>
      </c>
      <c r="AT256" s="245" t="s">
        <v>216</v>
      </c>
      <c r="AU256" s="245" t="s">
        <v>82</v>
      </c>
      <c r="AY256" s="14" t="s">
        <v>213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4" t="s">
        <v>80</v>
      </c>
      <c r="BK256" s="246">
        <f>ROUND(I256*H256,2)</f>
        <v>0</v>
      </c>
      <c r="BL256" s="14" t="s">
        <v>220</v>
      </c>
      <c r="BM256" s="245" t="s">
        <v>790</v>
      </c>
    </row>
    <row r="257" spans="1:47" s="2" customFormat="1" ht="12">
      <c r="A257" s="35"/>
      <c r="B257" s="36"/>
      <c r="C257" s="37"/>
      <c r="D257" s="247" t="s">
        <v>221</v>
      </c>
      <c r="E257" s="37"/>
      <c r="F257" s="248" t="s">
        <v>274</v>
      </c>
      <c r="G257" s="37"/>
      <c r="H257" s="37"/>
      <c r="I257" s="141"/>
      <c r="J257" s="37"/>
      <c r="K257" s="37"/>
      <c r="L257" s="41"/>
      <c r="M257" s="249"/>
      <c r="N257" s="25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221</v>
      </c>
      <c r="AU257" s="14" t="s">
        <v>82</v>
      </c>
    </row>
    <row r="258" spans="1:65" s="2" customFormat="1" ht="33" customHeight="1">
      <c r="A258" s="35"/>
      <c r="B258" s="36"/>
      <c r="C258" s="233" t="s">
        <v>791</v>
      </c>
      <c r="D258" s="233" t="s">
        <v>216</v>
      </c>
      <c r="E258" s="234" t="s">
        <v>1274</v>
      </c>
      <c r="F258" s="235" t="s">
        <v>327</v>
      </c>
      <c r="G258" s="236" t="s">
        <v>254</v>
      </c>
      <c r="H258" s="237">
        <v>27.708</v>
      </c>
      <c r="I258" s="238"/>
      <c r="J258" s="239">
        <f>ROUND(I258*H258,2)</f>
        <v>0</v>
      </c>
      <c r="K258" s="240"/>
      <c r="L258" s="41"/>
      <c r="M258" s="241" t="s">
        <v>1</v>
      </c>
      <c r="N258" s="242" t="s">
        <v>38</v>
      </c>
      <c r="O258" s="88"/>
      <c r="P258" s="243">
        <f>O258*H258</f>
        <v>0</v>
      </c>
      <c r="Q258" s="243">
        <v>0</v>
      </c>
      <c r="R258" s="243">
        <f>Q258*H258</f>
        <v>0</v>
      </c>
      <c r="S258" s="243">
        <v>0</v>
      </c>
      <c r="T258" s="24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5" t="s">
        <v>220</v>
      </c>
      <c r="AT258" s="245" t="s">
        <v>216</v>
      </c>
      <c r="AU258" s="245" t="s">
        <v>82</v>
      </c>
      <c r="AY258" s="14" t="s">
        <v>213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4" t="s">
        <v>80</v>
      </c>
      <c r="BK258" s="246">
        <f>ROUND(I258*H258,2)</f>
        <v>0</v>
      </c>
      <c r="BL258" s="14" t="s">
        <v>220</v>
      </c>
      <c r="BM258" s="245" t="s">
        <v>794</v>
      </c>
    </row>
    <row r="259" spans="1:47" s="2" customFormat="1" ht="12">
      <c r="A259" s="35"/>
      <c r="B259" s="36"/>
      <c r="C259" s="37"/>
      <c r="D259" s="247" t="s">
        <v>221</v>
      </c>
      <c r="E259" s="37"/>
      <c r="F259" s="248" t="s">
        <v>327</v>
      </c>
      <c r="G259" s="37"/>
      <c r="H259" s="37"/>
      <c r="I259" s="141"/>
      <c r="J259" s="37"/>
      <c r="K259" s="37"/>
      <c r="L259" s="41"/>
      <c r="M259" s="249"/>
      <c r="N259" s="250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221</v>
      </c>
      <c r="AU259" s="14" t="s">
        <v>82</v>
      </c>
    </row>
    <row r="260" spans="1:63" s="12" customFormat="1" ht="22.8" customHeight="1">
      <c r="A260" s="12"/>
      <c r="B260" s="217"/>
      <c r="C260" s="218"/>
      <c r="D260" s="219" t="s">
        <v>72</v>
      </c>
      <c r="E260" s="231" t="s">
        <v>617</v>
      </c>
      <c r="F260" s="231" t="s">
        <v>618</v>
      </c>
      <c r="G260" s="218"/>
      <c r="H260" s="218"/>
      <c r="I260" s="221"/>
      <c r="J260" s="232">
        <f>BK260</f>
        <v>0</v>
      </c>
      <c r="K260" s="218"/>
      <c r="L260" s="223"/>
      <c r="M260" s="224"/>
      <c r="N260" s="225"/>
      <c r="O260" s="225"/>
      <c r="P260" s="226">
        <f>SUM(P261:P262)</f>
        <v>0</v>
      </c>
      <c r="Q260" s="225"/>
      <c r="R260" s="226">
        <f>SUM(R261:R262)</f>
        <v>0</v>
      </c>
      <c r="S260" s="225"/>
      <c r="T260" s="227">
        <f>SUM(T261:T262)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8" t="s">
        <v>80</v>
      </c>
      <c r="AT260" s="229" t="s">
        <v>72</v>
      </c>
      <c r="AU260" s="229" t="s">
        <v>80</v>
      </c>
      <c r="AY260" s="228" t="s">
        <v>213</v>
      </c>
      <c r="BK260" s="230">
        <f>SUM(BK261:BK262)</f>
        <v>0</v>
      </c>
    </row>
    <row r="261" spans="1:65" s="2" customFormat="1" ht="33" customHeight="1">
      <c r="A261" s="35"/>
      <c r="B261" s="36"/>
      <c r="C261" s="233" t="s">
        <v>372</v>
      </c>
      <c r="D261" s="233" t="s">
        <v>216</v>
      </c>
      <c r="E261" s="234" t="s">
        <v>1275</v>
      </c>
      <c r="F261" s="235" t="s">
        <v>1276</v>
      </c>
      <c r="G261" s="236" t="s">
        <v>254</v>
      </c>
      <c r="H261" s="237">
        <v>210.515</v>
      </c>
      <c r="I261" s="238"/>
      <c r="J261" s="239">
        <f>ROUND(I261*H261,2)</f>
        <v>0</v>
      </c>
      <c r="K261" s="240"/>
      <c r="L261" s="41"/>
      <c r="M261" s="241" t="s">
        <v>1</v>
      </c>
      <c r="N261" s="242" t="s">
        <v>38</v>
      </c>
      <c r="O261" s="88"/>
      <c r="P261" s="243">
        <f>O261*H261</f>
        <v>0</v>
      </c>
      <c r="Q261" s="243">
        <v>0</v>
      </c>
      <c r="R261" s="243">
        <f>Q261*H261</f>
        <v>0</v>
      </c>
      <c r="S261" s="243">
        <v>0</v>
      </c>
      <c r="T261" s="24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5" t="s">
        <v>220</v>
      </c>
      <c r="AT261" s="245" t="s">
        <v>216</v>
      </c>
      <c r="AU261" s="245" t="s">
        <v>82</v>
      </c>
      <c r="AY261" s="14" t="s">
        <v>213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4" t="s">
        <v>80</v>
      </c>
      <c r="BK261" s="246">
        <f>ROUND(I261*H261,2)</f>
        <v>0</v>
      </c>
      <c r="BL261" s="14" t="s">
        <v>220</v>
      </c>
      <c r="BM261" s="245" t="s">
        <v>797</v>
      </c>
    </row>
    <row r="262" spans="1:47" s="2" customFormat="1" ht="12">
      <c r="A262" s="35"/>
      <c r="B262" s="36"/>
      <c r="C262" s="37"/>
      <c r="D262" s="247" t="s">
        <v>221</v>
      </c>
      <c r="E262" s="37"/>
      <c r="F262" s="248" t="s">
        <v>1276</v>
      </c>
      <c r="G262" s="37"/>
      <c r="H262" s="37"/>
      <c r="I262" s="141"/>
      <c r="J262" s="37"/>
      <c r="K262" s="37"/>
      <c r="L262" s="41"/>
      <c r="M262" s="249"/>
      <c r="N262" s="25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221</v>
      </c>
      <c r="AU262" s="14" t="s">
        <v>82</v>
      </c>
    </row>
    <row r="263" spans="1:63" s="12" customFormat="1" ht="25.9" customHeight="1">
      <c r="A263" s="12"/>
      <c r="B263" s="217"/>
      <c r="C263" s="218"/>
      <c r="D263" s="219" t="s">
        <v>72</v>
      </c>
      <c r="E263" s="220" t="s">
        <v>276</v>
      </c>
      <c r="F263" s="220" t="s">
        <v>277</v>
      </c>
      <c r="G263" s="218"/>
      <c r="H263" s="218"/>
      <c r="I263" s="221"/>
      <c r="J263" s="222">
        <f>BK263</f>
        <v>0</v>
      </c>
      <c r="K263" s="218"/>
      <c r="L263" s="223"/>
      <c r="M263" s="224"/>
      <c r="N263" s="225"/>
      <c r="O263" s="225"/>
      <c r="P263" s="226">
        <f>P264</f>
        <v>0</v>
      </c>
      <c r="Q263" s="225"/>
      <c r="R263" s="226">
        <f>R264</f>
        <v>0</v>
      </c>
      <c r="S263" s="225"/>
      <c r="T263" s="227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8" t="s">
        <v>82</v>
      </c>
      <c r="AT263" s="229" t="s">
        <v>72</v>
      </c>
      <c r="AU263" s="229" t="s">
        <v>73</v>
      </c>
      <c r="AY263" s="228" t="s">
        <v>213</v>
      </c>
      <c r="BK263" s="230">
        <f>BK264</f>
        <v>0</v>
      </c>
    </row>
    <row r="264" spans="1:63" s="12" customFormat="1" ht="22.8" customHeight="1">
      <c r="A264" s="12"/>
      <c r="B264" s="217"/>
      <c r="C264" s="218"/>
      <c r="D264" s="219" t="s">
        <v>72</v>
      </c>
      <c r="E264" s="231" t="s">
        <v>662</v>
      </c>
      <c r="F264" s="231" t="s">
        <v>663</v>
      </c>
      <c r="G264" s="218"/>
      <c r="H264" s="218"/>
      <c r="I264" s="221"/>
      <c r="J264" s="232">
        <f>BK264</f>
        <v>0</v>
      </c>
      <c r="K264" s="218"/>
      <c r="L264" s="223"/>
      <c r="M264" s="224"/>
      <c r="N264" s="225"/>
      <c r="O264" s="225"/>
      <c r="P264" s="226">
        <f>SUM(P265:P288)</f>
        <v>0</v>
      </c>
      <c r="Q264" s="225"/>
      <c r="R264" s="226">
        <f>SUM(R265:R288)</f>
        <v>0</v>
      </c>
      <c r="S264" s="225"/>
      <c r="T264" s="227">
        <f>SUM(T265:T288)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8" t="s">
        <v>82</v>
      </c>
      <c r="AT264" s="229" t="s">
        <v>72</v>
      </c>
      <c r="AU264" s="229" t="s">
        <v>80</v>
      </c>
      <c r="AY264" s="228" t="s">
        <v>213</v>
      </c>
      <c r="BK264" s="230">
        <f>SUM(BK265:BK288)</f>
        <v>0</v>
      </c>
    </row>
    <row r="265" spans="1:65" s="2" customFormat="1" ht="21.75" customHeight="1">
      <c r="A265" s="35"/>
      <c r="B265" s="36"/>
      <c r="C265" s="233" t="s">
        <v>799</v>
      </c>
      <c r="D265" s="233" t="s">
        <v>216</v>
      </c>
      <c r="E265" s="234" t="s">
        <v>1277</v>
      </c>
      <c r="F265" s="235" t="s">
        <v>1278</v>
      </c>
      <c r="G265" s="236" t="s">
        <v>237</v>
      </c>
      <c r="H265" s="237">
        <v>129.492</v>
      </c>
      <c r="I265" s="238"/>
      <c r="J265" s="239">
        <f>ROUND(I265*H265,2)</f>
        <v>0</v>
      </c>
      <c r="K265" s="240"/>
      <c r="L265" s="41"/>
      <c r="M265" s="241" t="s">
        <v>1</v>
      </c>
      <c r="N265" s="242" t="s">
        <v>38</v>
      </c>
      <c r="O265" s="88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5" t="s">
        <v>245</v>
      </c>
      <c r="AT265" s="245" t="s">
        <v>216</v>
      </c>
      <c r="AU265" s="245" t="s">
        <v>82</v>
      </c>
      <c r="AY265" s="14" t="s">
        <v>213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14" t="s">
        <v>80</v>
      </c>
      <c r="BK265" s="246">
        <f>ROUND(I265*H265,2)</f>
        <v>0</v>
      </c>
      <c r="BL265" s="14" t="s">
        <v>245</v>
      </c>
      <c r="BM265" s="245" t="s">
        <v>802</v>
      </c>
    </row>
    <row r="266" spans="1:47" s="2" customFormat="1" ht="12">
      <c r="A266" s="35"/>
      <c r="B266" s="36"/>
      <c r="C266" s="37"/>
      <c r="D266" s="247" t="s">
        <v>221</v>
      </c>
      <c r="E266" s="37"/>
      <c r="F266" s="248" t="s">
        <v>1278</v>
      </c>
      <c r="G266" s="37"/>
      <c r="H266" s="37"/>
      <c r="I266" s="141"/>
      <c r="J266" s="37"/>
      <c r="K266" s="37"/>
      <c r="L266" s="41"/>
      <c r="M266" s="249"/>
      <c r="N266" s="250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221</v>
      </c>
      <c r="AU266" s="14" t="s">
        <v>82</v>
      </c>
    </row>
    <row r="267" spans="1:65" s="2" customFormat="1" ht="16.5" customHeight="1">
      <c r="A267" s="35"/>
      <c r="B267" s="36"/>
      <c r="C267" s="255" t="s">
        <v>374</v>
      </c>
      <c r="D267" s="255" t="s">
        <v>571</v>
      </c>
      <c r="E267" s="256" t="s">
        <v>757</v>
      </c>
      <c r="F267" s="257" t="s">
        <v>758</v>
      </c>
      <c r="G267" s="258" t="s">
        <v>254</v>
      </c>
      <c r="H267" s="259">
        <v>0.045</v>
      </c>
      <c r="I267" s="260"/>
      <c r="J267" s="261">
        <f>ROUND(I267*H267,2)</f>
        <v>0</v>
      </c>
      <c r="K267" s="262"/>
      <c r="L267" s="263"/>
      <c r="M267" s="264" t="s">
        <v>1</v>
      </c>
      <c r="N267" s="265" t="s">
        <v>38</v>
      </c>
      <c r="O267" s="88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275</v>
      </c>
      <c r="AT267" s="245" t="s">
        <v>571</v>
      </c>
      <c r="AU267" s="245" t="s">
        <v>82</v>
      </c>
      <c r="AY267" s="14" t="s">
        <v>213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4" t="s">
        <v>80</v>
      </c>
      <c r="BK267" s="246">
        <f>ROUND(I267*H267,2)</f>
        <v>0</v>
      </c>
      <c r="BL267" s="14" t="s">
        <v>245</v>
      </c>
      <c r="BM267" s="245" t="s">
        <v>805</v>
      </c>
    </row>
    <row r="268" spans="1:47" s="2" customFormat="1" ht="12">
      <c r="A268" s="35"/>
      <c r="B268" s="36"/>
      <c r="C268" s="37"/>
      <c r="D268" s="247" t="s">
        <v>221</v>
      </c>
      <c r="E268" s="37"/>
      <c r="F268" s="248" t="s">
        <v>758</v>
      </c>
      <c r="G268" s="37"/>
      <c r="H268" s="37"/>
      <c r="I268" s="141"/>
      <c r="J268" s="37"/>
      <c r="K268" s="37"/>
      <c r="L268" s="41"/>
      <c r="M268" s="249"/>
      <c r="N268" s="25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221</v>
      </c>
      <c r="AU268" s="14" t="s">
        <v>82</v>
      </c>
    </row>
    <row r="269" spans="1:65" s="2" customFormat="1" ht="21.75" customHeight="1">
      <c r="A269" s="35"/>
      <c r="B269" s="36"/>
      <c r="C269" s="233" t="s">
        <v>806</v>
      </c>
      <c r="D269" s="233" t="s">
        <v>216</v>
      </c>
      <c r="E269" s="234" t="s">
        <v>1277</v>
      </c>
      <c r="F269" s="235" t="s">
        <v>1278</v>
      </c>
      <c r="G269" s="236" t="s">
        <v>237</v>
      </c>
      <c r="H269" s="237">
        <v>129.492</v>
      </c>
      <c r="I269" s="238"/>
      <c r="J269" s="239">
        <f>ROUND(I269*H269,2)</f>
        <v>0</v>
      </c>
      <c r="K269" s="240"/>
      <c r="L269" s="41"/>
      <c r="M269" s="241" t="s">
        <v>1</v>
      </c>
      <c r="N269" s="242" t="s">
        <v>38</v>
      </c>
      <c r="O269" s="8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5" t="s">
        <v>245</v>
      </c>
      <c r="AT269" s="245" t="s">
        <v>216</v>
      </c>
      <c r="AU269" s="245" t="s">
        <v>82</v>
      </c>
      <c r="AY269" s="14" t="s">
        <v>213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4" t="s">
        <v>80</v>
      </c>
      <c r="BK269" s="246">
        <f>ROUND(I269*H269,2)</f>
        <v>0</v>
      </c>
      <c r="BL269" s="14" t="s">
        <v>245</v>
      </c>
      <c r="BM269" s="245" t="s">
        <v>809</v>
      </c>
    </row>
    <row r="270" spans="1:47" s="2" customFormat="1" ht="12">
      <c r="A270" s="35"/>
      <c r="B270" s="36"/>
      <c r="C270" s="37"/>
      <c r="D270" s="247" t="s">
        <v>221</v>
      </c>
      <c r="E270" s="37"/>
      <c r="F270" s="248" t="s">
        <v>1278</v>
      </c>
      <c r="G270" s="37"/>
      <c r="H270" s="37"/>
      <c r="I270" s="141"/>
      <c r="J270" s="37"/>
      <c r="K270" s="37"/>
      <c r="L270" s="41"/>
      <c r="M270" s="249"/>
      <c r="N270" s="250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221</v>
      </c>
      <c r="AU270" s="14" t="s">
        <v>82</v>
      </c>
    </row>
    <row r="271" spans="1:65" s="2" customFormat="1" ht="16.5" customHeight="1">
      <c r="A271" s="35"/>
      <c r="B271" s="36"/>
      <c r="C271" s="255" t="s">
        <v>375</v>
      </c>
      <c r="D271" s="255" t="s">
        <v>571</v>
      </c>
      <c r="E271" s="256" t="s">
        <v>757</v>
      </c>
      <c r="F271" s="257" t="s">
        <v>758</v>
      </c>
      <c r="G271" s="258" t="s">
        <v>254</v>
      </c>
      <c r="H271" s="259">
        <v>0.045</v>
      </c>
      <c r="I271" s="260"/>
      <c r="J271" s="261">
        <f>ROUND(I271*H271,2)</f>
        <v>0</v>
      </c>
      <c r="K271" s="262"/>
      <c r="L271" s="263"/>
      <c r="M271" s="264" t="s">
        <v>1</v>
      </c>
      <c r="N271" s="265" t="s">
        <v>38</v>
      </c>
      <c r="O271" s="88"/>
      <c r="P271" s="243">
        <f>O271*H271</f>
        <v>0</v>
      </c>
      <c r="Q271" s="243">
        <v>0</v>
      </c>
      <c r="R271" s="243">
        <f>Q271*H271</f>
        <v>0</v>
      </c>
      <c r="S271" s="243">
        <v>0</v>
      </c>
      <c r="T271" s="24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5" t="s">
        <v>275</v>
      </c>
      <c r="AT271" s="245" t="s">
        <v>571</v>
      </c>
      <c r="AU271" s="245" t="s">
        <v>82</v>
      </c>
      <c r="AY271" s="14" t="s">
        <v>213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14" t="s">
        <v>80</v>
      </c>
      <c r="BK271" s="246">
        <f>ROUND(I271*H271,2)</f>
        <v>0</v>
      </c>
      <c r="BL271" s="14" t="s">
        <v>245</v>
      </c>
      <c r="BM271" s="245" t="s">
        <v>812</v>
      </c>
    </row>
    <row r="272" spans="1:47" s="2" customFormat="1" ht="12">
      <c r="A272" s="35"/>
      <c r="B272" s="36"/>
      <c r="C272" s="37"/>
      <c r="D272" s="247" t="s">
        <v>221</v>
      </c>
      <c r="E272" s="37"/>
      <c r="F272" s="248" t="s">
        <v>758</v>
      </c>
      <c r="G272" s="37"/>
      <c r="H272" s="37"/>
      <c r="I272" s="141"/>
      <c r="J272" s="37"/>
      <c r="K272" s="37"/>
      <c r="L272" s="41"/>
      <c r="M272" s="249"/>
      <c r="N272" s="250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221</v>
      </c>
      <c r="AU272" s="14" t="s">
        <v>82</v>
      </c>
    </row>
    <row r="273" spans="1:65" s="2" customFormat="1" ht="33" customHeight="1">
      <c r="A273" s="35"/>
      <c r="B273" s="36"/>
      <c r="C273" s="233" t="s">
        <v>646</v>
      </c>
      <c r="D273" s="233" t="s">
        <v>216</v>
      </c>
      <c r="E273" s="234" t="s">
        <v>914</v>
      </c>
      <c r="F273" s="235" t="s">
        <v>915</v>
      </c>
      <c r="G273" s="236" t="s">
        <v>237</v>
      </c>
      <c r="H273" s="237">
        <v>129.492</v>
      </c>
      <c r="I273" s="238"/>
      <c r="J273" s="239">
        <f>ROUND(I273*H273,2)</f>
        <v>0</v>
      </c>
      <c r="K273" s="240"/>
      <c r="L273" s="41"/>
      <c r="M273" s="241" t="s">
        <v>1</v>
      </c>
      <c r="N273" s="242" t="s">
        <v>38</v>
      </c>
      <c r="O273" s="88"/>
      <c r="P273" s="243">
        <f>O273*H273</f>
        <v>0</v>
      </c>
      <c r="Q273" s="243">
        <v>0</v>
      </c>
      <c r="R273" s="243">
        <f>Q273*H273</f>
        <v>0</v>
      </c>
      <c r="S273" s="243">
        <v>0</v>
      </c>
      <c r="T273" s="24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5" t="s">
        <v>245</v>
      </c>
      <c r="AT273" s="245" t="s">
        <v>216</v>
      </c>
      <c r="AU273" s="245" t="s">
        <v>82</v>
      </c>
      <c r="AY273" s="14" t="s">
        <v>213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14" t="s">
        <v>80</v>
      </c>
      <c r="BK273" s="246">
        <f>ROUND(I273*H273,2)</f>
        <v>0</v>
      </c>
      <c r="BL273" s="14" t="s">
        <v>245</v>
      </c>
      <c r="BM273" s="245" t="s">
        <v>815</v>
      </c>
    </row>
    <row r="274" spans="1:47" s="2" customFormat="1" ht="12">
      <c r="A274" s="35"/>
      <c r="B274" s="36"/>
      <c r="C274" s="37"/>
      <c r="D274" s="247" t="s">
        <v>221</v>
      </c>
      <c r="E274" s="37"/>
      <c r="F274" s="248" t="s">
        <v>915</v>
      </c>
      <c r="G274" s="37"/>
      <c r="H274" s="37"/>
      <c r="I274" s="141"/>
      <c r="J274" s="37"/>
      <c r="K274" s="37"/>
      <c r="L274" s="41"/>
      <c r="M274" s="249"/>
      <c r="N274" s="250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221</v>
      </c>
      <c r="AU274" s="14" t="s">
        <v>82</v>
      </c>
    </row>
    <row r="275" spans="1:65" s="2" customFormat="1" ht="21.75" customHeight="1">
      <c r="A275" s="35"/>
      <c r="B275" s="36"/>
      <c r="C275" s="233" t="s">
        <v>377</v>
      </c>
      <c r="D275" s="233" t="s">
        <v>216</v>
      </c>
      <c r="E275" s="234" t="s">
        <v>1279</v>
      </c>
      <c r="F275" s="235" t="s">
        <v>1280</v>
      </c>
      <c r="G275" s="236" t="s">
        <v>237</v>
      </c>
      <c r="H275" s="237">
        <v>129.492</v>
      </c>
      <c r="I275" s="238"/>
      <c r="J275" s="239">
        <f>ROUND(I275*H275,2)</f>
        <v>0</v>
      </c>
      <c r="K275" s="240"/>
      <c r="L275" s="41"/>
      <c r="M275" s="241" t="s">
        <v>1</v>
      </c>
      <c r="N275" s="242" t="s">
        <v>38</v>
      </c>
      <c r="O275" s="88"/>
      <c r="P275" s="243">
        <f>O275*H275</f>
        <v>0</v>
      </c>
      <c r="Q275" s="243">
        <v>0</v>
      </c>
      <c r="R275" s="243">
        <f>Q275*H275</f>
        <v>0</v>
      </c>
      <c r="S275" s="243">
        <v>0</v>
      </c>
      <c r="T275" s="24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5" t="s">
        <v>245</v>
      </c>
      <c r="AT275" s="245" t="s">
        <v>216</v>
      </c>
      <c r="AU275" s="245" t="s">
        <v>82</v>
      </c>
      <c r="AY275" s="14" t="s">
        <v>213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4" t="s">
        <v>80</v>
      </c>
      <c r="BK275" s="246">
        <f>ROUND(I275*H275,2)</f>
        <v>0</v>
      </c>
      <c r="BL275" s="14" t="s">
        <v>245</v>
      </c>
      <c r="BM275" s="245" t="s">
        <v>818</v>
      </c>
    </row>
    <row r="276" spans="1:47" s="2" customFormat="1" ht="12">
      <c r="A276" s="35"/>
      <c r="B276" s="36"/>
      <c r="C276" s="37"/>
      <c r="D276" s="247" t="s">
        <v>221</v>
      </c>
      <c r="E276" s="37"/>
      <c r="F276" s="248" t="s">
        <v>1280</v>
      </c>
      <c r="G276" s="37"/>
      <c r="H276" s="37"/>
      <c r="I276" s="141"/>
      <c r="J276" s="37"/>
      <c r="K276" s="37"/>
      <c r="L276" s="41"/>
      <c r="M276" s="249"/>
      <c r="N276" s="250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221</v>
      </c>
      <c r="AU276" s="14" t="s">
        <v>82</v>
      </c>
    </row>
    <row r="277" spans="1:65" s="2" customFormat="1" ht="33" customHeight="1">
      <c r="A277" s="35"/>
      <c r="B277" s="36"/>
      <c r="C277" s="255" t="s">
        <v>640</v>
      </c>
      <c r="D277" s="255" t="s">
        <v>571</v>
      </c>
      <c r="E277" s="256" t="s">
        <v>1281</v>
      </c>
      <c r="F277" s="257" t="s">
        <v>1282</v>
      </c>
      <c r="G277" s="258" t="s">
        <v>237</v>
      </c>
      <c r="H277" s="259">
        <v>155.39</v>
      </c>
      <c r="I277" s="260"/>
      <c r="J277" s="261">
        <f>ROUND(I277*H277,2)</f>
        <v>0</v>
      </c>
      <c r="K277" s="262"/>
      <c r="L277" s="263"/>
      <c r="M277" s="264" t="s">
        <v>1</v>
      </c>
      <c r="N277" s="265" t="s">
        <v>38</v>
      </c>
      <c r="O277" s="88"/>
      <c r="P277" s="243">
        <f>O277*H277</f>
        <v>0</v>
      </c>
      <c r="Q277" s="243">
        <v>0</v>
      </c>
      <c r="R277" s="243">
        <f>Q277*H277</f>
        <v>0</v>
      </c>
      <c r="S277" s="243">
        <v>0</v>
      </c>
      <c r="T277" s="24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5" t="s">
        <v>275</v>
      </c>
      <c r="AT277" s="245" t="s">
        <v>571</v>
      </c>
      <c r="AU277" s="245" t="s">
        <v>82</v>
      </c>
      <c r="AY277" s="14" t="s">
        <v>213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14" t="s">
        <v>80</v>
      </c>
      <c r="BK277" s="246">
        <f>ROUND(I277*H277,2)</f>
        <v>0</v>
      </c>
      <c r="BL277" s="14" t="s">
        <v>245</v>
      </c>
      <c r="BM277" s="245" t="s">
        <v>821</v>
      </c>
    </row>
    <row r="278" spans="1:47" s="2" customFormat="1" ht="12">
      <c r="A278" s="35"/>
      <c r="B278" s="36"/>
      <c r="C278" s="37"/>
      <c r="D278" s="247" t="s">
        <v>221</v>
      </c>
      <c r="E278" s="37"/>
      <c r="F278" s="248" t="s">
        <v>1282</v>
      </c>
      <c r="G278" s="37"/>
      <c r="H278" s="37"/>
      <c r="I278" s="141"/>
      <c r="J278" s="37"/>
      <c r="K278" s="37"/>
      <c r="L278" s="41"/>
      <c r="M278" s="249"/>
      <c r="N278" s="250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221</v>
      </c>
      <c r="AU278" s="14" t="s">
        <v>82</v>
      </c>
    </row>
    <row r="279" spans="1:65" s="2" customFormat="1" ht="33" customHeight="1">
      <c r="A279" s="35"/>
      <c r="B279" s="36"/>
      <c r="C279" s="233" t="s">
        <v>380</v>
      </c>
      <c r="D279" s="233" t="s">
        <v>216</v>
      </c>
      <c r="E279" s="234" t="s">
        <v>1283</v>
      </c>
      <c r="F279" s="235" t="s">
        <v>1284</v>
      </c>
      <c r="G279" s="236" t="s">
        <v>237</v>
      </c>
      <c r="H279" s="237">
        <v>129.492</v>
      </c>
      <c r="I279" s="238"/>
      <c r="J279" s="239">
        <f>ROUND(I279*H279,2)</f>
        <v>0</v>
      </c>
      <c r="K279" s="240"/>
      <c r="L279" s="41"/>
      <c r="M279" s="241" t="s">
        <v>1</v>
      </c>
      <c r="N279" s="242" t="s">
        <v>38</v>
      </c>
      <c r="O279" s="88"/>
      <c r="P279" s="243">
        <f>O279*H279</f>
        <v>0</v>
      </c>
      <c r="Q279" s="243">
        <v>0</v>
      </c>
      <c r="R279" s="243">
        <f>Q279*H279</f>
        <v>0</v>
      </c>
      <c r="S279" s="243">
        <v>0</v>
      </c>
      <c r="T279" s="24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5" t="s">
        <v>245</v>
      </c>
      <c r="AT279" s="245" t="s">
        <v>216</v>
      </c>
      <c r="AU279" s="245" t="s">
        <v>82</v>
      </c>
      <c r="AY279" s="14" t="s">
        <v>213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4" t="s">
        <v>80</v>
      </c>
      <c r="BK279" s="246">
        <f>ROUND(I279*H279,2)</f>
        <v>0</v>
      </c>
      <c r="BL279" s="14" t="s">
        <v>245</v>
      </c>
      <c r="BM279" s="245" t="s">
        <v>824</v>
      </c>
    </row>
    <row r="280" spans="1:47" s="2" customFormat="1" ht="12">
      <c r="A280" s="35"/>
      <c r="B280" s="36"/>
      <c r="C280" s="37"/>
      <c r="D280" s="247" t="s">
        <v>221</v>
      </c>
      <c r="E280" s="37"/>
      <c r="F280" s="248" t="s">
        <v>1284</v>
      </c>
      <c r="G280" s="37"/>
      <c r="H280" s="37"/>
      <c r="I280" s="141"/>
      <c r="J280" s="37"/>
      <c r="K280" s="37"/>
      <c r="L280" s="41"/>
      <c r="M280" s="249"/>
      <c r="N280" s="250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221</v>
      </c>
      <c r="AU280" s="14" t="s">
        <v>82</v>
      </c>
    </row>
    <row r="281" spans="1:65" s="2" customFormat="1" ht="21.75" customHeight="1">
      <c r="A281" s="35"/>
      <c r="B281" s="36"/>
      <c r="C281" s="233" t="s">
        <v>825</v>
      </c>
      <c r="D281" s="233" t="s">
        <v>216</v>
      </c>
      <c r="E281" s="234" t="s">
        <v>1285</v>
      </c>
      <c r="F281" s="235" t="s">
        <v>1286</v>
      </c>
      <c r="G281" s="236" t="s">
        <v>283</v>
      </c>
      <c r="H281" s="237">
        <v>93.867</v>
      </c>
      <c r="I281" s="238"/>
      <c r="J281" s="239">
        <f>ROUND(I281*H281,2)</f>
        <v>0</v>
      </c>
      <c r="K281" s="240"/>
      <c r="L281" s="41"/>
      <c r="M281" s="241" t="s">
        <v>1</v>
      </c>
      <c r="N281" s="242" t="s">
        <v>38</v>
      </c>
      <c r="O281" s="88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5" t="s">
        <v>245</v>
      </c>
      <c r="AT281" s="245" t="s">
        <v>216</v>
      </c>
      <c r="AU281" s="245" t="s">
        <v>82</v>
      </c>
      <c r="AY281" s="14" t="s">
        <v>213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14" t="s">
        <v>80</v>
      </c>
      <c r="BK281" s="246">
        <f>ROUND(I281*H281,2)</f>
        <v>0</v>
      </c>
      <c r="BL281" s="14" t="s">
        <v>245</v>
      </c>
      <c r="BM281" s="245" t="s">
        <v>828</v>
      </c>
    </row>
    <row r="282" spans="1:47" s="2" customFormat="1" ht="12">
      <c r="A282" s="35"/>
      <c r="B282" s="36"/>
      <c r="C282" s="37"/>
      <c r="D282" s="247" t="s">
        <v>221</v>
      </c>
      <c r="E282" s="37"/>
      <c r="F282" s="248" t="s">
        <v>1286</v>
      </c>
      <c r="G282" s="37"/>
      <c r="H282" s="37"/>
      <c r="I282" s="141"/>
      <c r="J282" s="37"/>
      <c r="K282" s="37"/>
      <c r="L282" s="41"/>
      <c r="M282" s="249"/>
      <c r="N282" s="250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221</v>
      </c>
      <c r="AU282" s="14" t="s">
        <v>82</v>
      </c>
    </row>
    <row r="283" spans="1:65" s="2" customFormat="1" ht="21.75" customHeight="1">
      <c r="A283" s="35"/>
      <c r="B283" s="36"/>
      <c r="C283" s="233" t="s">
        <v>382</v>
      </c>
      <c r="D283" s="233" t="s">
        <v>216</v>
      </c>
      <c r="E283" s="234" t="s">
        <v>1287</v>
      </c>
      <c r="F283" s="235" t="s">
        <v>1288</v>
      </c>
      <c r="G283" s="236" t="s">
        <v>283</v>
      </c>
      <c r="H283" s="237">
        <v>93.867</v>
      </c>
      <c r="I283" s="238"/>
      <c r="J283" s="239">
        <f>ROUND(I283*H283,2)</f>
        <v>0</v>
      </c>
      <c r="K283" s="240"/>
      <c r="L283" s="41"/>
      <c r="M283" s="241" t="s">
        <v>1</v>
      </c>
      <c r="N283" s="242" t="s">
        <v>38</v>
      </c>
      <c r="O283" s="88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5" t="s">
        <v>245</v>
      </c>
      <c r="AT283" s="245" t="s">
        <v>216</v>
      </c>
      <c r="AU283" s="245" t="s">
        <v>82</v>
      </c>
      <c r="AY283" s="14" t="s">
        <v>213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4" t="s">
        <v>80</v>
      </c>
      <c r="BK283" s="246">
        <f>ROUND(I283*H283,2)</f>
        <v>0</v>
      </c>
      <c r="BL283" s="14" t="s">
        <v>245</v>
      </c>
      <c r="BM283" s="245" t="s">
        <v>831</v>
      </c>
    </row>
    <row r="284" spans="1:47" s="2" customFormat="1" ht="12">
      <c r="A284" s="35"/>
      <c r="B284" s="36"/>
      <c r="C284" s="37"/>
      <c r="D284" s="247" t="s">
        <v>221</v>
      </c>
      <c r="E284" s="37"/>
      <c r="F284" s="248" t="s">
        <v>1288</v>
      </c>
      <c r="G284" s="37"/>
      <c r="H284" s="37"/>
      <c r="I284" s="141"/>
      <c r="J284" s="37"/>
      <c r="K284" s="37"/>
      <c r="L284" s="41"/>
      <c r="M284" s="249"/>
      <c r="N284" s="25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221</v>
      </c>
      <c r="AU284" s="14" t="s">
        <v>82</v>
      </c>
    </row>
    <row r="285" spans="1:65" s="2" customFormat="1" ht="44.25" customHeight="1">
      <c r="A285" s="35"/>
      <c r="B285" s="36"/>
      <c r="C285" s="233" t="s">
        <v>832</v>
      </c>
      <c r="D285" s="233" t="s">
        <v>216</v>
      </c>
      <c r="E285" s="234" t="s">
        <v>668</v>
      </c>
      <c r="F285" s="235" t="s">
        <v>669</v>
      </c>
      <c r="G285" s="236" t="s">
        <v>254</v>
      </c>
      <c r="H285" s="237">
        <v>0.942</v>
      </c>
      <c r="I285" s="238"/>
      <c r="J285" s="239">
        <f>ROUND(I285*H285,2)</f>
        <v>0</v>
      </c>
      <c r="K285" s="240"/>
      <c r="L285" s="41"/>
      <c r="M285" s="241" t="s">
        <v>1</v>
      </c>
      <c r="N285" s="242" t="s">
        <v>38</v>
      </c>
      <c r="O285" s="88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5" t="s">
        <v>245</v>
      </c>
      <c r="AT285" s="245" t="s">
        <v>216</v>
      </c>
      <c r="AU285" s="245" t="s">
        <v>82</v>
      </c>
      <c r="AY285" s="14" t="s">
        <v>213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4" t="s">
        <v>80</v>
      </c>
      <c r="BK285" s="246">
        <f>ROUND(I285*H285,2)</f>
        <v>0</v>
      </c>
      <c r="BL285" s="14" t="s">
        <v>245</v>
      </c>
      <c r="BM285" s="245" t="s">
        <v>835</v>
      </c>
    </row>
    <row r="286" spans="1:47" s="2" customFormat="1" ht="12">
      <c r="A286" s="35"/>
      <c r="B286" s="36"/>
      <c r="C286" s="37"/>
      <c r="D286" s="247" t="s">
        <v>221</v>
      </c>
      <c r="E286" s="37"/>
      <c r="F286" s="248" t="s">
        <v>669</v>
      </c>
      <c r="G286" s="37"/>
      <c r="H286" s="37"/>
      <c r="I286" s="141"/>
      <c r="J286" s="37"/>
      <c r="K286" s="37"/>
      <c r="L286" s="41"/>
      <c r="M286" s="249"/>
      <c r="N286" s="250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221</v>
      </c>
      <c r="AU286" s="14" t="s">
        <v>82</v>
      </c>
    </row>
    <row r="287" spans="1:65" s="2" customFormat="1" ht="44.25" customHeight="1">
      <c r="A287" s="35"/>
      <c r="B287" s="36"/>
      <c r="C287" s="233" t="s">
        <v>383</v>
      </c>
      <c r="D287" s="233" t="s">
        <v>216</v>
      </c>
      <c r="E287" s="234" t="s">
        <v>670</v>
      </c>
      <c r="F287" s="235" t="s">
        <v>671</v>
      </c>
      <c r="G287" s="236" t="s">
        <v>254</v>
      </c>
      <c r="H287" s="237">
        <v>0.942</v>
      </c>
      <c r="I287" s="238"/>
      <c r="J287" s="239">
        <f>ROUND(I287*H287,2)</f>
        <v>0</v>
      </c>
      <c r="K287" s="240"/>
      <c r="L287" s="41"/>
      <c r="M287" s="241" t="s">
        <v>1</v>
      </c>
      <c r="N287" s="242" t="s">
        <v>38</v>
      </c>
      <c r="O287" s="88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5" t="s">
        <v>245</v>
      </c>
      <c r="AT287" s="245" t="s">
        <v>216</v>
      </c>
      <c r="AU287" s="245" t="s">
        <v>82</v>
      </c>
      <c r="AY287" s="14" t="s">
        <v>213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4" t="s">
        <v>80</v>
      </c>
      <c r="BK287" s="246">
        <f>ROUND(I287*H287,2)</f>
        <v>0</v>
      </c>
      <c r="BL287" s="14" t="s">
        <v>245</v>
      </c>
      <c r="BM287" s="245" t="s">
        <v>838</v>
      </c>
    </row>
    <row r="288" spans="1:47" s="2" customFormat="1" ht="12">
      <c r="A288" s="35"/>
      <c r="B288" s="36"/>
      <c r="C288" s="37"/>
      <c r="D288" s="247" t="s">
        <v>221</v>
      </c>
      <c r="E288" s="37"/>
      <c r="F288" s="248" t="s">
        <v>671</v>
      </c>
      <c r="G288" s="37"/>
      <c r="H288" s="37"/>
      <c r="I288" s="141"/>
      <c r="J288" s="37"/>
      <c r="K288" s="37"/>
      <c r="L288" s="41"/>
      <c r="M288" s="251"/>
      <c r="N288" s="252"/>
      <c r="O288" s="253"/>
      <c r="P288" s="253"/>
      <c r="Q288" s="253"/>
      <c r="R288" s="253"/>
      <c r="S288" s="253"/>
      <c r="T288" s="254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4" t="s">
        <v>221</v>
      </c>
      <c r="AU288" s="14" t="s">
        <v>82</v>
      </c>
    </row>
    <row r="289" spans="1:31" s="2" customFormat="1" ht="6.95" customHeight="1">
      <c r="A289" s="35"/>
      <c r="B289" s="63"/>
      <c r="C289" s="64"/>
      <c r="D289" s="64"/>
      <c r="E289" s="64"/>
      <c r="F289" s="64"/>
      <c r="G289" s="64"/>
      <c r="H289" s="64"/>
      <c r="I289" s="180"/>
      <c r="J289" s="64"/>
      <c r="K289" s="64"/>
      <c r="L289" s="41"/>
      <c r="M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</row>
  </sheetData>
  <sheetProtection password="CC35" sheet="1" objects="1" scenarios="1" formatColumns="0" formatRows="0" autoFilter="0"/>
  <autoFilter ref="C133:K288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1289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ROUND((SUM(BE125:BE182)),2)</f>
        <v>0</v>
      </c>
      <c r="G33" s="35"/>
      <c r="H33" s="35"/>
      <c r="I33" s="159">
        <v>0.21</v>
      </c>
      <c r="J33" s="158">
        <f>ROUND(((SUM(BE125:BE182))*I33),2)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ROUND((SUM(BF125:BF182)),2)</f>
        <v>0</v>
      </c>
      <c r="G34" s="35"/>
      <c r="H34" s="35"/>
      <c r="I34" s="159">
        <v>0.15</v>
      </c>
      <c r="J34" s="158">
        <f>ROUND(((SUM(BF125:BF182))*I34),2)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ROUND((SUM(BG125:BG182)),2)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ROUND((SUM(BH125:BH182)),2)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ROUND((SUM(BI125:BI182)),2)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2019-138-27 -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J126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705</v>
      </c>
      <c r="E98" s="200"/>
      <c r="F98" s="200"/>
      <c r="G98" s="200"/>
      <c r="H98" s="200"/>
      <c r="I98" s="201"/>
      <c r="J98" s="202">
        <f>J127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1183</v>
      </c>
      <c r="E99" s="200"/>
      <c r="F99" s="200"/>
      <c r="G99" s="200"/>
      <c r="H99" s="200"/>
      <c r="I99" s="201"/>
      <c r="J99" s="202">
        <f>J138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624</v>
      </c>
      <c r="E100" s="200"/>
      <c r="F100" s="200"/>
      <c r="G100" s="200"/>
      <c r="H100" s="200"/>
      <c r="I100" s="201"/>
      <c r="J100" s="202">
        <f>J147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467</v>
      </c>
      <c r="E101" s="200"/>
      <c r="F101" s="200"/>
      <c r="G101" s="200"/>
      <c r="H101" s="200"/>
      <c r="I101" s="201"/>
      <c r="J101" s="202">
        <f>J152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587</v>
      </c>
      <c r="E102" s="200"/>
      <c r="F102" s="200"/>
      <c r="G102" s="200"/>
      <c r="H102" s="200"/>
      <c r="I102" s="201"/>
      <c r="J102" s="202">
        <f>J159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193</v>
      </c>
      <c r="E103" s="193"/>
      <c r="F103" s="193"/>
      <c r="G103" s="193"/>
      <c r="H103" s="193"/>
      <c r="I103" s="194"/>
      <c r="J103" s="195">
        <f>J162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7"/>
      <c r="C104" s="198"/>
      <c r="D104" s="199" t="s">
        <v>627</v>
      </c>
      <c r="E104" s="200"/>
      <c r="F104" s="200"/>
      <c r="G104" s="200"/>
      <c r="H104" s="200"/>
      <c r="I104" s="201"/>
      <c r="J104" s="202">
        <f>J163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0"/>
      <c r="C105" s="191"/>
      <c r="D105" s="192" t="s">
        <v>456</v>
      </c>
      <c r="E105" s="193"/>
      <c r="F105" s="193"/>
      <c r="G105" s="193"/>
      <c r="H105" s="193"/>
      <c r="I105" s="194"/>
      <c r="J105" s="195">
        <f>J180</f>
        <v>0</v>
      </c>
      <c r="K105" s="191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180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183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198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84" t="str">
        <f>E7</f>
        <v xml:space="preserve">OTEVŘENÝ  pavilon D (zadání) - DO KROSU</v>
      </c>
      <c r="F115" s="29"/>
      <c r="G115" s="29"/>
      <c r="H115" s="29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183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E9</f>
        <v>2019-138-27 - Nové kce - ...</v>
      </c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144" t="s">
        <v>22</v>
      </c>
      <c r="J119" s="76" t="str">
        <f>IF(J12="","",J12)</f>
        <v>20. 12. 2019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144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144" t="s">
        <v>30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204"/>
      <c r="B124" s="205"/>
      <c r="C124" s="206" t="s">
        <v>199</v>
      </c>
      <c r="D124" s="207" t="s">
        <v>58</v>
      </c>
      <c r="E124" s="207" t="s">
        <v>54</v>
      </c>
      <c r="F124" s="207" t="s">
        <v>55</v>
      </c>
      <c r="G124" s="207" t="s">
        <v>200</v>
      </c>
      <c r="H124" s="207" t="s">
        <v>201</v>
      </c>
      <c r="I124" s="208" t="s">
        <v>202</v>
      </c>
      <c r="J124" s="209" t="s">
        <v>187</v>
      </c>
      <c r="K124" s="210" t="s">
        <v>203</v>
      </c>
      <c r="L124" s="211"/>
      <c r="M124" s="97" t="s">
        <v>1</v>
      </c>
      <c r="N124" s="98" t="s">
        <v>37</v>
      </c>
      <c r="O124" s="98" t="s">
        <v>204</v>
      </c>
      <c r="P124" s="98" t="s">
        <v>205</v>
      </c>
      <c r="Q124" s="98" t="s">
        <v>206</v>
      </c>
      <c r="R124" s="98" t="s">
        <v>207</v>
      </c>
      <c r="S124" s="98" t="s">
        <v>208</v>
      </c>
      <c r="T124" s="99" t="s">
        <v>209</v>
      </c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</row>
    <row r="125" spans="1:63" s="2" customFormat="1" ht="22.8" customHeight="1">
      <c r="A125" s="35"/>
      <c r="B125" s="36"/>
      <c r="C125" s="104" t="s">
        <v>210</v>
      </c>
      <c r="D125" s="37"/>
      <c r="E125" s="37"/>
      <c r="F125" s="37"/>
      <c r="G125" s="37"/>
      <c r="H125" s="37"/>
      <c r="I125" s="141"/>
      <c r="J125" s="212">
        <f>BK125</f>
        <v>0</v>
      </c>
      <c r="K125" s="37"/>
      <c r="L125" s="41"/>
      <c r="M125" s="100"/>
      <c r="N125" s="213"/>
      <c r="O125" s="101"/>
      <c r="P125" s="214">
        <f>P126+P162+P180</f>
        <v>0</v>
      </c>
      <c r="Q125" s="101"/>
      <c r="R125" s="214">
        <f>R126+R162+R180</f>
        <v>0</v>
      </c>
      <c r="S125" s="101"/>
      <c r="T125" s="215">
        <f>T126+T162+T180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189</v>
      </c>
      <c r="BK125" s="216">
        <f>BK126+BK162+BK180</f>
        <v>0</v>
      </c>
    </row>
    <row r="126" spans="1:63" s="12" customFormat="1" ht="25.9" customHeight="1">
      <c r="A126" s="12"/>
      <c r="B126" s="217"/>
      <c r="C126" s="218"/>
      <c r="D126" s="219" t="s">
        <v>72</v>
      </c>
      <c r="E126" s="220" t="s">
        <v>211</v>
      </c>
      <c r="F126" s="220" t="s">
        <v>212</v>
      </c>
      <c r="G126" s="218"/>
      <c r="H126" s="218"/>
      <c r="I126" s="221"/>
      <c r="J126" s="222">
        <f>BK126</f>
        <v>0</v>
      </c>
      <c r="K126" s="218"/>
      <c r="L126" s="223"/>
      <c r="M126" s="224"/>
      <c r="N126" s="225"/>
      <c r="O126" s="225"/>
      <c r="P126" s="226">
        <f>P127+P138+P147+P152+P159</f>
        <v>0</v>
      </c>
      <c r="Q126" s="225"/>
      <c r="R126" s="226">
        <f>R127+R138+R147+R152+R159</f>
        <v>0</v>
      </c>
      <c r="S126" s="225"/>
      <c r="T126" s="227">
        <f>T127+T138+T147+T152+T159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80</v>
      </c>
      <c r="AT126" s="229" t="s">
        <v>72</v>
      </c>
      <c r="AU126" s="229" t="s">
        <v>73</v>
      </c>
      <c r="AY126" s="228" t="s">
        <v>213</v>
      </c>
      <c r="BK126" s="230">
        <f>BK127+BK138+BK147+BK152+BK159</f>
        <v>0</v>
      </c>
    </row>
    <row r="127" spans="1:63" s="12" customFormat="1" ht="22.8" customHeight="1">
      <c r="A127" s="12"/>
      <c r="B127" s="217"/>
      <c r="C127" s="218"/>
      <c r="D127" s="219" t="s">
        <v>72</v>
      </c>
      <c r="E127" s="231" t="s">
        <v>224</v>
      </c>
      <c r="F127" s="231" t="s">
        <v>706</v>
      </c>
      <c r="G127" s="218"/>
      <c r="H127" s="218"/>
      <c r="I127" s="221"/>
      <c r="J127" s="232">
        <f>BK127</f>
        <v>0</v>
      </c>
      <c r="K127" s="218"/>
      <c r="L127" s="223"/>
      <c r="M127" s="224"/>
      <c r="N127" s="225"/>
      <c r="O127" s="225"/>
      <c r="P127" s="226">
        <f>SUM(P128:P137)</f>
        <v>0</v>
      </c>
      <c r="Q127" s="225"/>
      <c r="R127" s="226">
        <f>SUM(R128:R137)</f>
        <v>0</v>
      </c>
      <c r="S127" s="225"/>
      <c r="T127" s="227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80</v>
      </c>
      <c r="AT127" s="229" t="s">
        <v>72</v>
      </c>
      <c r="AU127" s="229" t="s">
        <v>80</v>
      </c>
      <c r="AY127" s="228" t="s">
        <v>213</v>
      </c>
      <c r="BK127" s="230">
        <f>SUM(BK128:BK137)</f>
        <v>0</v>
      </c>
    </row>
    <row r="128" spans="1:65" s="2" customFormat="1" ht="33" customHeight="1">
      <c r="A128" s="35"/>
      <c r="B128" s="36"/>
      <c r="C128" s="233" t="s">
        <v>80</v>
      </c>
      <c r="D128" s="233" t="s">
        <v>216</v>
      </c>
      <c r="E128" s="234" t="s">
        <v>729</v>
      </c>
      <c r="F128" s="235" t="s">
        <v>730</v>
      </c>
      <c r="G128" s="236" t="s">
        <v>219</v>
      </c>
      <c r="H128" s="237">
        <v>0.348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82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730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21.75" customHeight="1">
      <c r="A130" s="35"/>
      <c r="B130" s="36"/>
      <c r="C130" s="233" t="s">
        <v>82</v>
      </c>
      <c r="D130" s="233" t="s">
        <v>216</v>
      </c>
      <c r="E130" s="234" t="s">
        <v>1290</v>
      </c>
      <c r="F130" s="235" t="s">
        <v>1291</v>
      </c>
      <c r="G130" s="236" t="s">
        <v>219</v>
      </c>
      <c r="H130" s="237">
        <v>4.015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220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1291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33" customHeight="1">
      <c r="A132" s="35"/>
      <c r="B132" s="36"/>
      <c r="C132" s="233" t="s">
        <v>224</v>
      </c>
      <c r="D132" s="233" t="s">
        <v>216</v>
      </c>
      <c r="E132" s="234" t="s">
        <v>735</v>
      </c>
      <c r="F132" s="235" t="s">
        <v>736</v>
      </c>
      <c r="G132" s="236" t="s">
        <v>289</v>
      </c>
      <c r="H132" s="237">
        <v>2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227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736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21.75" customHeight="1">
      <c r="A134" s="35"/>
      <c r="B134" s="36"/>
      <c r="C134" s="233" t="s">
        <v>220</v>
      </c>
      <c r="D134" s="233" t="s">
        <v>216</v>
      </c>
      <c r="E134" s="234" t="s">
        <v>737</v>
      </c>
      <c r="F134" s="235" t="s">
        <v>738</v>
      </c>
      <c r="G134" s="236" t="s">
        <v>283</v>
      </c>
      <c r="H134" s="237">
        <v>2.25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230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738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21.75" customHeight="1">
      <c r="A136" s="35"/>
      <c r="B136" s="36"/>
      <c r="C136" s="233" t="s">
        <v>231</v>
      </c>
      <c r="D136" s="233" t="s">
        <v>216</v>
      </c>
      <c r="E136" s="234" t="s">
        <v>739</v>
      </c>
      <c r="F136" s="235" t="s">
        <v>740</v>
      </c>
      <c r="G136" s="236" t="s">
        <v>283</v>
      </c>
      <c r="H136" s="237">
        <v>2.25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234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740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3" s="12" customFormat="1" ht="22.8" customHeight="1">
      <c r="A138" s="12"/>
      <c r="B138" s="217"/>
      <c r="C138" s="218"/>
      <c r="D138" s="219" t="s">
        <v>72</v>
      </c>
      <c r="E138" s="231" t="s">
        <v>220</v>
      </c>
      <c r="F138" s="231" t="s">
        <v>1231</v>
      </c>
      <c r="G138" s="218"/>
      <c r="H138" s="218"/>
      <c r="I138" s="221"/>
      <c r="J138" s="232">
        <f>BK138</f>
        <v>0</v>
      </c>
      <c r="K138" s="218"/>
      <c r="L138" s="223"/>
      <c r="M138" s="224"/>
      <c r="N138" s="225"/>
      <c r="O138" s="225"/>
      <c r="P138" s="226">
        <f>SUM(P139:P146)</f>
        <v>0</v>
      </c>
      <c r="Q138" s="225"/>
      <c r="R138" s="226">
        <f>SUM(R139:R146)</f>
        <v>0</v>
      </c>
      <c r="S138" s="225"/>
      <c r="T138" s="227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8" t="s">
        <v>80</v>
      </c>
      <c r="AT138" s="229" t="s">
        <v>72</v>
      </c>
      <c r="AU138" s="229" t="s">
        <v>80</v>
      </c>
      <c r="AY138" s="228" t="s">
        <v>213</v>
      </c>
      <c r="BK138" s="230">
        <f>SUM(BK139:BK146)</f>
        <v>0</v>
      </c>
    </row>
    <row r="139" spans="1:65" s="2" customFormat="1" ht="21.75" customHeight="1">
      <c r="A139" s="35"/>
      <c r="B139" s="36"/>
      <c r="C139" s="233" t="s">
        <v>227</v>
      </c>
      <c r="D139" s="233" t="s">
        <v>216</v>
      </c>
      <c r="E139" s="234" t="s">
        <v>1292</v>
      </c>
      <c r="F139" s="235" t="s">
        <v>1293</v>
      </c>
      <c r="G139" s="236" t="s">
        <v>219</v>
      </c>
      <c r="H139" s="237">
        <v>0.936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238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1293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21.75" customHeight="1">
      <c r="A141" s="35"/>
      <c r="B141" s="36"/>
      <c r="C141" s="233" t="s">
        <v>239</v>
      </c>
      <c r="D141" s="233" t="s">
        <v>216</v>
      </c>
      <c r="E141" s="234" t="s">
        <v>1294</v>
      </c>
      <c r="F141" s="235" t="s">
        <v>1295</v>
      </c>
      <c r="G141" s="236" t="s">
        <v>237</v>
      </c>
      <c r="H141" s="237">
        <v>4.64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242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1295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21.75" customHeight="1">
      <c r="A143" s="35"/>
      <c r="B143" s="36"/>
      <c r="C143" s="233" t="s">
        <v>230</v>
      </c>
      <c r="D143" s="233" t="s">
        <v>216</v>
      </c>
      <c r="E143" s="234" t="s">
        <v>1296</v>
      </c>
      <c r="F143" s="235" t="s">
        <v>1297</v>
      </c>
      <c r="G143" s="236" t="s">
        <v>237</v>
      </c>
      <c r="H143" s="237">
        <v>4.64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245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1297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21.75" customHeight="1">
      <c r="A145" s="35"/>
      <c r="B145" s="36"/>
      <c r="C145" s="233" t="s">
        <v>246</v>
      </c>
      <c r="D145" s="233" t="s">
        <v>216</v>
      </c>
      <c r="E145" s="234" t="s">
        <v>1298</v>
      </c>
      <c r="F145" s="235" t="s">
        <v>1299</v>
      </c>
      <c r="G145" s="236" t="s">
        <v>254</v>
      </c>
      <c r="H145" s="237">
        <v>0.094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249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1299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646</v>
      </c>
      <c r="F147" s="231" t="s">
        <v>647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SUM(P148:P151)</f>
        <v>0</v>
      </c>
      <c r="Q147" s="225"/>
      <c r="R147" s="226">
        <f>SUM(R148:R151)</f>
        <v>0</v>
      </c>
      <c r="S147" s="225"/>
      <c r="T147" s="227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80</v>
      </c>
      <c r="AT147" s="229" t="s">
        <v>72</v>
      </c>
      <c r="AU147" s="229" t="s">
        <v>80</v>
      </c>
      <c r="AY147" s="228" t="s">
        <v>213</v>
      </c>
      <c r="BK147" s="230">
        <f>SUM(BK148:BK151)</f>
        <v>0</v>
      </c>
    </row>
    <row r="148" spans="1:65" s="2" customFormat="1" ht="33" customHeight="1">
      <c r="A148" s="35"/>
      <c r="B148" s="36"/>
      <c r="C148" s="233" t="s">
        <v>234</v>
      </c>
      <c r="D148" s="233" t="s">
        <v>216</v>
      </c>
      <c r="E148" s="234" t="s">
        <v>743</v>
      </c>
      <c r="F148" s="235" t="s">
        <v>744</v>
      </c>
      <c r="G148" s="236" t="s">
        <v>237</v>
      </c>
      <c r="H148" s="237">
        <v>121.19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255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744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21.75" customHeight="1">
      <c r="A150" s="35"/>
      <c r="B150" s="36"/>
      <c r="C150" s="233" t="s">
        <v>256</v>
      </c>
      <c r="D150" s="233" t="s">
        <v>216</v>
      </c>
      <c r="E150" s="234" t="s">
        <v>658</v>
      </c>
      <c r="F150" s="235" t="s">
        <v>659</v>
      </c>
      <c r="G150" s="236" t="s">
        <v>283</v>
      </c>
      <c r="H150" s="237">
        <v>16.14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259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659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3" s="12" customFormat="1" ht="22.8" customHeight="1">
      <c r="A152" s="12"/>
      <c r="B152" s="217"/>
      <c r="C152" s="218"/>
      <c r="D152" s="219" t="s">
        <v>72</v>
      </c>
      <c r="E152" s="231" t="s">
        <v>468</v>
      </c>
      <c r="F152" s="231" t="s">
        <v>469</v>
      </c>
      <c r="G152" s="218"/>
      <c r="H152" s="218"/>
      <c r="I152" s="221"/>
      <c r="J152" s="232">
        <f>BK152</f>
        <v>0</v>
      </c>
      <c r="K152" s="218"/>
      <c r="L152" s="223"/>
      <c r="M152" s="224"/>
      <c r="N152" s="225"/>
      <c r="O152" s="225"/>
      <c r="P152" s="226">
        <f>SUM(P153:P158)</f>
        <v>0</v>
      </c>
      <c r="Q152" s="225"/>
      <c r="R152" s="226">
        <f>SUM(R153:R158)</f>
        <v>0</v>
      </c>
      <c r="S152" s="225"/>
      <c r="T152" s="227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80</v>
      </c>
      <c r="AT152" s="229" t="s">
        <v>72</v>
      </c>
      <c r="AU152" s="229" t="s">
        <v>80</v>
      </c>
      <c r="AY152" s="228" t="s">
        <v>213</v>
      </c>
      <c r="BK152" s="230">
        <f>SUM(BK153:BK158)</f>
        <v>0</v>
      </c>
    </row>
    <row r="153" spans="1:65" s="2" customFormat="1" ht="33" customHeight="1">
      <c r="A153" s="35"/>
      <c r="B153" s="36"/>
      <c r="C153" s="233" t="s">
        <v>238</v>
      </c>
      <c r="D153" s="233" t="s">
        <v>216</v>
      </c>
      <c r="E153" s="234" t="s">
        <v>546</v>
      </c>
      <c r="F153" s="235" t="s">
        <v>547</v>
      </c>
      <c r="G153" s="236" t="s">
        <v>283</v>
      </c>
      <c r="H153" s="237">
        <v>11.4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220</v>
      </c>
      <c r="AT153" s="245" t="s">
        <v>216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220</v>
      </c>
      <c r="BM153" s="245" t="s">
        <v>262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547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33" customHeight="1">
      <c r="A155" s="35"/>
      <c r="B155" s="36"/>
      <c r="C155" s="233" t="s">
        <v>263</v>
      </c>
      <c r="D155" s="233" t="s">
        <v>216</v>
      </c>
      <c r="E155" s="234" t="s">
        <v>548</v>
      </c>
      <c r="F155" s="235" t="s">
        <v>549</v>
      </c>
      <c r="G155" s="236" t="s">
        <v>283</v>
      </c>
      <c r="H155" s="237">
        <v>228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220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220</v>
      </c>
      <c r="BM155" s="245" t="s">
        <v>266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549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33" customHeight="1">
      <c r="A157" s="35"/>
      <c r="B157" s="36"/>
      <c r="C157" s="233" t="s">
        <v>242</v>
      </c>
      <c r="D157" s="233" t="s">
        <v>216</v>
      </c>
      <c r="E157" s="234" t="s">
        <v>550</v>
      </c>
      <c r="F157" s="235" t="s">
        <v>551</v>
      </c>
      <c r="G157" s="236" t="s">
        <v>283</v>
      </c>
      <c r="H157" s="237">
        <v>11.4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220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220</v>
      </c>
      <c r="BM157" s="245" t="s">
        <v>269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551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3" s="12" customFormat="1" ht="22.8" customHeight="1">
      <c r="A159" s="12"/>
      <c r="B159" s="217"/>
      <c r="C159" s="218"/>
      <c r="D159" s="219" t="s">
        <v>72</v>
      </c>
      <c r="E159" s="231" t="s">
        <v>617</v>
      </c>
      <c r="F159" s="231" t="s">
        <v>618</v>
      </c>
      <c r="G159" s="218"/>
      <c r="H159" s="218"/>
      <c r="I159" s="221"/>
      <c r="J159" s="232">
        <f>BK159</f>
        <v>0</v>
      </c>
      <c r="K159" s="218"/>
      <c r="L159" s="223"/>
      <c r="M159" s="224"/>
      <c r="N159" s="225"/>
      <c r="O159" s="225"/>
      <c r="P159" s="226">
        <f>SUM(P160:P161)</f>
        <v>0</v>
      </c>
      <c r="Q159" s="225"/>
      <c r="R159" s="226">
        <f>SUM(R160:R161)</f>
        <v>0</v>
      </c>
      <c r="S159" s="225"/>
      <c r="T159" s="227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8" t="s">
        <v>80</v>
      </c>
      <c r="AT159" s="229" t="s">
        <v>72</v>
      </c>
      <c r="AU159" s="229" t="s">
        <v>80</v>
      </c>
      <c r="AY159" s="228" t="s">
        <v>213</v>
      </c>
      <c r="BK159" s="230">
        <f>SUM(BK160:BK161)</f>
        <v>0</v>
      </c>
    </row>
    <row r="160" spans="1:65" s="2" customFormat="1" ht="44.25" customHeight="1">
      <c r="A160" s="35"/>
      <c r="B160" s="36"/>
      <c r="C160" s="233" t="s">
        <v>8</v>
      </c>
      <c r="D160" s="233" t="s">
        <v>216</v>
      </c>
      <c r="E160" s="234" t="s">
        <v>1300</v>
      </c>
      <c r="F160" s="235" t="s">
        <v>1301</v>
      </c>
      <c r="G160" s="236" t="s">
        <v>254</v>
      </c>
      <c r="H160" s="237">
        <v>12.03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220</v>
      </c>
      <c r="AT160" s="245" t="s">
        <v>216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220</v>
      </c>
      <c r="BM160" s="245" t="s">
        <v>272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1301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3" s="12" customFormat="1" ht="25.9" customHeight="1">
      <c r="A162" s="12"/>
      <c r="B162" s="217"/>
      <c r="C162" s="218"/>
      <c r="D162" s="219" t="s">
        <v>72</v>
      </c>
      <c r="E162" s="220" t="s">
        <v>276</v>
      </c>
      <c r="F162" s="220" t="s">
        <v>277</v>
      </c>
      <c r="G162" s="218"/>
      <c r="H162" s="218"/>
      <c r="I162" s="221"/>
      <c r="J162" s="222">
        <f>BK162</f>
        <v>0</v>
      </c>
      <c r="K162" s="218"/>
      <c r="L162" s="223"/>
      <c r="M162" s="224"/>
      <c r="N162" s="225"/>
      <c r="O162" s="225"/>
      <c r="P162" s="226">
        <f>P163</f>
        <v>0</v>
      </c>
      <c r="Q162" s="225"/>
      <c r="R162" s="226">
        <f>R163</f>
        <v>0</v>
      </c>
      <c r="S162" s="225"/>
      <c r="T162" s="227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8" t="s">
        <v>82</v>
      </c>
      <c r="AT162" s="229" t="s">
        <v>72</v>
      </c>
      <c r="AU162" s="229" t="s">
        <v>73</v>
      </c>
      <c r="AY162" s="228" t="s">
        <v>213</v>
      </c>
      <c r="BK162" s="230">
        <f>BK163</f>
        <v>0</v>
      </c>
    </row>
    <row r="163" spans="1:63" s="12" customFormat="1" ht="22.8" customHeight="1">
      <c r="A163" s="12"/>
      <c r="B163" s="217"/>
      <c r="C163" s="218"/>
      <c r="D163" s="219" t="s">
        <v>72</v>
      </c>
      <c r="E163" s="231" t="s">
        <v>686</v>
      </c>
      <c r="F163" s="231" t="s">
        <v>687</v>
      </c>
      <c r="G163" s="218"/>
      <c r="H163" s="218"/>
      <c r="I163" s="221"/>
      <c r="J163" s="232">
        <f>BK163</f>
        <v>0</v>
      </c>
      <c r="K163" s="218"/>
      <c r="L163" s="223"/>
      <c r="M163" s="224"/>
      <c r="N163" s="225"/>
      <c r="O163" s="225"/>
      <c r="P163" s="226">
        <f>SUM(P164:P179)</f>
        <v>0</v>
      </c>
      <c r="Q163" s="225"/>
      <c r="R163" s="226">
        <f>SUM(R164:R179)</f>
        <v>0</v>
      </c>
      <c r="S163" s="225"/>
      <c r="T163" s="227">
        <f>SUM(T164:T179)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8" t="s">
        <v>82</v>
      </c>
      <c r="AT163" s="229" t="s">
        <v>72</v>
      </c>
      <c r="AU163" s="229" t="s">
        <v>80</v>
      </c>
      <c r="AY163" s="228" t="s">
        <v>213</v>
      </c>
      <c r="BK163" s="230">
        <f>SUM(BK164:BK179)</f>
        <v>0</v>
      </c>
    </row>
    <row r="164" spans="1:65" s="2" customFormat="1" ht="21.75" customHeight="1">
      <c r="A164" s="35"/>
      <c r="B164" s="36"/>
      <c r="C164" s="233" t="s">
        <v>245</v>
      </c>
      <c r="D164" s="233" t="s">
        <v>216</v>
      </c>
      <c r="E164" s="234" t="s">
        <v>688</v>
      </c>
      <c r="F164" s="235" t="s">
        <v>689</v>
      </c>
      <c r="G164" s="236" t="s">
        <v>237</v>
      </c>
      <c r="H164" s="237">
        <v>5.04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245</v>
      </c>
      <c r="AT164" s="245" t="s">
        <v>216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245</v>
      </c>
      <c r="BM164" s="245" t="s">
        <v>275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689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16.5" customHeight="1">
      <c r="A166" s="35"/>
      <c r="B166" s="36"/>
      <c r="C166" s="255" t="s">
        <v>280</v>
      </c>
      <c r="D166" s="255" t="s">
        <v>571</v>
      </c>
      <c r="E166" s="256" t="s">
        <v>690</v>
      </c>
      <c r="F166" s="257" t="s">
        <v>691</v>
      </c>
      <c r="G166" s="258" t="s">
        <v>237</v>
      </c>
      <c r="H166" s="259">
        <v>5.544</v>
      </c>
      <c r="I166" s="260"/>
      <c r="J166" s="261">
        <f>ROUND(I166*H166,2)</f>
        <v>0</v>
      </c>
      <c r="K166" s="262"/>
      <c r="L166" s="263"/>
      <c r="M166" s="264" t="s">
        <v>1</v>
      </c>
      <c r="N166" s="265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275</v>
      </c>
      <c r="AT166" s="245" t="s">
        <v>571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245</v>
      </c>
      <c r="BM166" s="245" t="s">
        <v>284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691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5" s="2" customFormat="1" ht="33" customHeight="1">
      <c r="A168" s="35"/>
      <c r="B168" s="36"/>
      <c r="C168" s="233" t="s">
        <v>249</v>
      </c>
      <c r="D168" s="233" t="s">
        <v>216</v>
      </c>
      <c r="E168" s="234" t="s">
        <v>692</v>
      </c>
      <c r="F168" s="235" t="s">
        <v>693</v>
      </c>
      <c r="G168" s="236" t="s">
        <v>237</v>
      </c>
      <c r="H168" s="237">
        <v>6.966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245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290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693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16.5" customHeight="1">
      <c r="A170" s="35"/>
      <c r="B170" s="36"/>
      <c r="C170" s="255" t="s">
        <v>293</v>
      </c>
      <c r="D170" s="255" t="s">
        <v>571</v>
      </c>
      <c r="E170" s="256" t="s">
        <v>690</v>
      </c>
      <c r="F170" s="257" t="s">
        <v>691</v>
      </c>
      <c r="G170" s="258" t="s">
        <v>237</v>
      </c>
      <c r="H170" s="259">
        <v>7.663</v>
      </c>
      <c r="I170" s="260"/>
      <c r="J170" s="261">
        <f>ROUND(I170*H170,2)</f>
        <v>0</v>
      </c>
      <c r="K170" s="262"/>
      <c r="L170" s="263"/>
      <c r="M170" s="264" t="s">
        <v>1</v>
      </c>
      <c r="N170" s="265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275</v>
      </c>
      <c r="AT170" s="245" t="s">
        <v>571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245</v>
      </c>
      <c r="BM170" s="245" t="s">
        <v>296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691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21.75" customHeight="1">
      <c r="A172" s="35"/>
      <c r="B172" s="36"/>
      <c r="C172" s="233" t="s">
        <v>255</v>
      </c>
      <c r="D172" s="233" t="s">
        <v>216</v>
      </c>
      <c r="E172" s="234" t="s">
        <v>694</v>
      </c>
      <c r="F172" s="235" t="s">
        <v>695</v>
      </c>
      <c r="G172" s="236" t="s">
        <v>237</v>
      </c>
      <c r="H172" s="237">
        <v>128.156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245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245</v>
      </c>
      <c r="BM172" s="245" t="s">
        <v>303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695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21.75" customHeight="1">
      <c r="A174" s="35"/>
      <c r="B174" s="36"/>
      <c r="C174" s="233" t="s">
        <v>7</v>
      </c>
      <c r="D174" s="233" t="s">
        <v>216</v>
      </c>
      <c r="E174" s="234" t="s">
        <v>698</v>
      </c>
      <c r="F174" s="235" t="s">
        <v>699</v>
      </c>
      <c r="G174" s="236" t="s">
        <v>237</v>
      </c>
      <c r="H174" s="237">
        <v>6.966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245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245</v>
      </c>
      <c r="BM174" s="245" t="s">
        <v>306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699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21.75" customHeight="1">
      <c r="A176" s="35"/>
      <c r="B176" s="36"/>
      <c r="C176" s="233" t="s">
        <v>259</v>
      </c>
      <c r="D176" s="233" t="s">
        <v>216</v>
      </c>
      <c r="E176" s="234" t="s">
        <v>700</v>
      </c>
      <c r="F176" s="235" t="s">
        <v>701</v>
      </c>
      <c r="G176" s="236" t="s">
        <v>237</v>
      </c>
      <c r="H176" s="237">
        <v>5.04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245</v>
      </c>
      <c r="AT176" s="245" t="s">
        <v>216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245</v>
      </c>
      <c r="BM176" s="245" t="s">
        <v>355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701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5" s="2" customFormat="1" ht="33" customHeight="1">
      <c r="A178" s="35"/>
      <c r="B178" s="36"/>
      <c r="C178" s="233" t="s">
        <v>356</v>
      </c>
      <c r="D178" s="233" t="s">
        <v>216</v>
      </c>
      <c r="E178" s="234" t="s">
        <v>887</v>
      </c>
      <c r="F178" s="235" t="s">
        <v>888</v>
      </c>
      <c r="G178" s="236" t="s">
        <v>237</v>
      </c>
      <c r="H178" s="237">
        <v>128.156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245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245</v>
      </c>
      <c r="BM178" s="245" t="s">
        <v>359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888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3" s="12" customFormat="1" ht="25.9" customHeight="1">
      <c r="A180" s="12"/>
      <c r="B180" s="217"/>
      <c r="C180" s="218"/>
      <c r="D180" s="219" t="s">
        <v>72</v>
      </c>
      <c r="E180" s="220" t="s">
        <v>297</v>
      </c>
      <c r="F180" s="220" t="s">
        <v>463</v>
      </c>
      <c r="G180" s="218"/>
      <c r="H180" s="218"/>
      <c r="I180" s="221"/>
      <c r="J180" s="222">
        <f>BK180</f>
        <v>0</v>
      </c>
      <c r="K180" s="218"/>
      <c r="L180" s="223"/>
      <c r="M180" s="224"/>
      <c r="N180" s="225"/>
      <c r="O180" s="225"/>
      <c r="P180" s="226">
        <f>SUM(P181:P182)</f>
        <v>0</v>
      </c>
      <c r="Q180" s="225"/>
      <c r="R180" s="226">
        <f>SUM(R181:R182)</f>
        <v>0</v>
      </c>
      <c r="S180" s="225"/>
      <c r="T180" s="227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8" t="s">
        <v>220</v>
      </c>
      <c r="AT180" s="229" t="s">
        <v>72</v>
      </c>
      <c r="AU180" s="229" t="s">
        <v>73</v>
      </c>
      <c r="AY180" s="228" t="s">
        <v>213</v>
      </c>
      <c r="BK180" s="230">
        <f>SUM(BK181:BK182)</f>
        <v>0</v>
      </c>
    </row>
    <row r="181" spans="1:65" s="2" customFormat="1" ht="21.75" customHeight="1">
      <c r="A181" s="35"/>
      <c r="B181" s="36"/>
      <c r="C181" s="233" t="s">
        <v>262</v>
      </c>
      <c r="D181" s="233" t="s">
        <v>216</v>
      </c>
      <c r="E181" s="234" t="s">
        <v>464</v>
      </c>
      <c r="F181" s="235" t="s">
        <v>465</v>
      </c>
      <c r="G181" s="236" t="s">
        <v>301</v>
      </c>
      <c r="H181" s="237">
        <v>16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302</v>
      </c>
      <c r="AT181" s="245" t="s">
        <v>216</v>
      </c>
      <c r="AU181" s="245" t="s">
        <v>80</v>
      </c>
      <c r="AY181" s="14" t="s">
        <v>213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80</v>
      </c>
      <c r="BK181" s="246">
        <f>ROUND(I181*H181,2)</f>
        <v>0</v>
      </c>
      <c r="BL181" s="14" t="s">
        <v>302</v>
      </c>
      <c r="BM181" s="245" t="s">
        <v>362</v>
      </c>
    </row>
    <row r="182" spans="1:47" s="2" customFormat="1" ht="12">
      <c r="A182" s="35"/>
      <c r="B182" s="36"/>
      <c r="C182" s="37"/>
      <c r="D182" s="247" t="s">
        <v>221</v>
      </c>
      <c r="E182" s="37"/>
      <c r="F182" s="248" t="s">
        <v>465</v>
      </c>
      <c r="G182" s="37"/>
      <c r="H182" s="37"/>
      <c r="I182" s="141"/>
      <c r="J182" s="37"/>
      <c r="K182" s="37"/>
      <c r="L182" s="41"/>
      <c r="M182" s="251"/>
      <c r="N182" s="252"/>
      <c r="O182" s="253"/>
      <c r="P182" s="253"/>
      <c r="Q182" s="253"/>
      <c r="R182" s="253"/>
      <c r="S182" s="253"/>
      <c r="T182" s="254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221</v>
      </c>
      <c r="AU182" s="14" t="s">
        <v>80</v>
      </c>
    </row>
    <row r="183" spans="1:31" s="2" customFormat="1" ht="6.95" customHeight="1">
      <c r="A183" s="35"/>
      <c r="B183" s="63"/>
      <c r="C183" s="64"/>
      <c r="D183" s="64"/>
      <c r="E183" s="64"/>
      <c r="F183" s="64"/>
      <c r="G183" s="64"/>
      <c r="H183" s="64"/>
      <c r="I183" s="180"/>
      <c r="J183" s="64"/>
      <c r="K183" s="64"/>
      <c r="L183" s="41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password="CC35" sheet="1" objects="1" scenarios="1" formatColumns="0" formatRows="0" autoFilter="0"/>
  <autoFilter ref="C124:K18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1302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ROUND((SUM(BE123:BE162)),2)</f>
        <v>0</v>
      </c>
      <c r="G33" s="35"/>
      <c r="H33" s="35"/>
      <c r="I33" s="159">
        <v>0.21</v>
      </c>
      <c r="J33" s="158">
        <f>ROUND(((SUM(BE123:BE162))*I33),2)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ROUND((SUM(BF123:BF162)),2)</f>
        <v>0</v>
      </c>
      <c r="G34" s="35"/>
      <c r="H34" s="35"/>
      <c r="I34" s="159">
        <v>0.15</v>
      </c>
      <c r="J34" s="158">
        <f>ROUND(((SUM(BF123:BF162))*I34),2)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ROUND((SUM(BG123:BG162)),2)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ROUND((SUM(BH123:BH162)),2)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ROUND((SUM(BI123:BI162)),2)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2019-138-28 -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623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310</v>
      </c>
      <c r="E99" s="200"/>
      <c r="F99" s="200"/>
      <c r="G99" s="200"/>
      <c r="H99" s="200"/>
      <c r="I99" s="201"/>
      <c r="J99" s="202">
        <f>J130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587</v>
      </c>
      <c r="E100" s="200"/>
      <c r="F100" s="200"/>
      <c r="G100" s="200"/>
      <c r="H100" s="200"/>
      <c r="I100" s="201"/>
      <c r="J100" s="202">
        <f>J137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0"/>
      <c r="C101" s="191"/>
      <c r="D101" s="192" t="s">
        <v>193</v>
      </c>
      <c r="E101" s="193"/>
      <c r="F101" s="193"/>
      <c r="G101" s="193"/>
      <c r="H101" s="193"/>
      <c r="I101" s="194"/>
      <c r="J101" s="195">
        <f>J140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7"/>
      <c r="C102" s="198"/>
      <c r="D102" s="199" t="s">
        <v>625</v>
      </c>
      <c r="E102" s="200"/>
      <c r="F102" s="200"/>
      <c r="G102" s="200"/>
      <c r="H102" s="200"/>
      <c r="I102" s="201"/>
      <c r="J102" s="202">
        <f>J141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1073</v>
      </c>
      <c r="E103" s="200"/>
      <c r="F103" s="200"/>
      <c r="G103" s="200"/>
      <c r="H103" s="200"/>
      <c r="I103" s="201"/>
      <c r="J103" s="202">
        <f>J154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198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 xml:space="preserve">OTEVŘENÝ  pavilon D (zadání) - DO KROSU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183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2019-138-28 - Nové kce - ...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20. 12. 2019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30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199</v>
      </c>
      <c r="D122" s="207" t="s">
        <v>58</v>
      </c>
      <c r="E122" s="207" t="s">
        <v>54</v>
      </c>
      <c r="F122" s="207" t="s">
        <v>55</v>
      </c>
      <c r="G122" s="207" t="s">
        <v>200</v>
      </c>
      <c r="H122" s="207" t="s">
        <v>201</v>
      </c>
      <c r="I122" s="208" t="s">
        <v>202</v>
      </c>
      <c r="J122" s="209" t="s">
        <v>187</v>
      </c>
      <c r="K122" s="210" t="s">
        <v>203</v>
      </c>
      <c r="L122" s="211"/>
      <c r="M122" s="97" t="s">
        <v>1</v>
      </c>
      <c r="N122" s="98" t="s">
        <v>37</v>
      </c>
      <c r="O122" s="98" t="s">
        <v>204</v>
      </c>
      <c r="P122" s="98" t="s">
        <v>205</v>
      </c>
      <c r="Q122" s="98" t="s">
        <v>206</v>
      </c>
      <c r="R122" s="98" t="s">
        <v>207</v>
      </c>
      <c r="S122" s="98" t="s">
        <v>208</v>
      </c>
      <c r="T122" s="99" t="s">
        <v>209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210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P124+P140</f>
        <v>0</v>
      </c>
      <c r="Q123" s="101"/>
      <c r="R123" s="214">
        <f>R124+R140</f>
        <v>0</v>
      </c>
      <c r="S123" s="101"/>
      <c r="T123" s="215">
        <f>T124+T140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189</v>
      </c>
      <c r="BK123" s="216">
        <f>BK124+BK140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211</v>
      </c>
      <c r="F124" s="220" t="s">
        <v>212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P125+P130+P137</f>
        <v>0</v>
      </c>
      <c r="Q124" s="225"/>
      <c r="R124" s="226">
        <f>R125+R130+R137</f>
        <v>0</v>
      </c>
      <c r="S124" s="225"/>
      <c r="T124" s="227">
        <f>T125+T130+T137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80</v>
      </c>
      <c r="AT124" s="229" t="s">
        <v>72</v>
      </c>
      <c r="AU124" s="229" t="s">
        <v>73</v>
      </c>
      <c r="AY124" s="228" t="s">
        <v>213</v>
      </c>
      <c r="BK124" s="230">
        <f>BK125+BK130+BK137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640</v>
      </c>
      <c r="F125" s="231" t="s">
        <v>641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SUM(P126:P129)</f>
        <v>0</v>
      </c>
      <c r="Q125" s="225"/>
      <c r="R125" s="226">
        <f>SUM(R126:R129)</f>
        <v>0</v>
      </c>
      <c r="S125" s="225"/>
      <c r="T125" s="227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80</v>
      </c>
      <c r="AY125" s="228" t="s">
        <v>213</v>
      </c>
      <c r="BK125" s="230">
        <f>SUM(BK126:BK129)</f>
        <v>0</v>
      </c>
    </row>
    <row r="126" spans="1:65" s="2" customFormat="1" ht="21.75" customHeight="1">
      <c r="A126" s="35"/>
      <c r="B126" s="36"/>
      <c r="C126" s="233" t="s">
        <v>80</v>
      </c>
      <c r="D126" s="233" t="s">
        <v>216</v>
      </c>
      <c r="E126" s="234" t="s">
        <v>745</v>
      </c>
      <c r="F126" s="235" t="s">
        <v>746</v>
      </c>
      <c r="G126" s="236" t="s">
        <v>219</v>
      </c>
      <c r="H126" s="237">
        <v>0.281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82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746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21.75" customHeight="1">
      <c r="A128" s="35"/>
      <c r="B128" s="36"/>
      <c r="C128" s="233" t="s">
        <v>82</v>
      </c>
      <c r="D128" s="233" t="s">
        <v>216</v>
      </c>
      <c r="E128" s="234" t="s">
        <v>747</v>
      </c>
      <c r="F128" s="235" t="s">
        <v>748</v>
      </c>
      <c r="G128" s="236" t="s">
        <v>219</v>
      </c>
      <c r="H128" s="237">
        <v>0.281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220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748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3" s="12" customFormat="1" ht="22.8" customHeight="1">
      <c r="A130" s="12"/>
      <c r="B130" s="217"/>
      <c r="C130" s="218"/>
      <c r="D130" s="219" t="s">
        <v>72</v>
      </c>
      <c r="E130" s="231" t="s">
        <v>333</v>
      </c>
      <c r="F130" s="231" t="s">
        <v>334</v>
      </c>
      <c r="G130" s="218"/>
      <c r="H130" s="218"/>
      <c r="I130" s="221"/>
      <c r="J130" s="232">
        <f>BK130</f>
        <v>0</v>
      </c>
      <c r="K130" s="218"/>
      <c r="L130" s="223"/>
      <c r="M130" s="224"/>
      <c r="N130" s="225"/>
      <c r="O130" s="225"/>
      <c r="P130" s="226">
        <f>SUM(P131:P136)</f>
        <v>0</v>
      </c>
      <c r="Q130" s="225"/>
      <c r="R130" s="226">
        <f>SUM(R131:R136)</f>
        <v>0</v>
      </c>
      <c r="S130" s="225"/>
      <c r="T130" s="227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80</v>
      </c>
      <c r="AT130" s="229" t="s">
        <v>72</v>
      </c>
      <c r="AU130" s="229" t="s">
        <v>80</v>
      </c>
      <c r="AY130" s="228" t="s">
        <v>213</v>
      </c>
      <c r="BK130" s="230">
        <f>SUM(BK131:BK136)</f>
        <v>0</v>
      </c>
    </row>
    <row r="131" spans="1:65" s="2" customFormat="1" ht="21.75" customHeight="1">
      <c r="A131" s="35"/>
      <c r="B131" s="36"/>
      <c r="C131" s="233" t="s">
        <v>224</v>
      </c>
      <c r="D131" s="233" t="s">
        <v>216</v>
      </c>
      <c r="E131" s="234" t="s">
        <v>457</v>
      </c>
      <c r="F131" s="235" t="s">
        <v>458</v>
      </c>
      <c r="G131" s="236" t="s">
        <v>237</v>
      </c>
      <c r="H131" s="237">
        <v>4.68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227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458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21.75" customHeight="1">
      <c r="A133" s="35"/>
      <c r="B133" s="36"/>
      <c r="C133" s="233" t="s">
        <v>220</v>
      </c>
      <c r="D133" s="233" t="s">
        <v>216</v>
      </c>
      <c r="E133" s="234" t="s">
        <v>1303</v>
      </c>
      <c r="F133" s="235" t="s">
        <v>1304</v>
      </c>
      <c r="G133" s="236" t="s">
        <v>237</v>
      </c>
      <c r="H133" s="237">
        <v>4.68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220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220</v>
      </c>
      <c r="BM133" s="245" t="s">
        <v>230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1304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33" customHeight="1">
      <c r="A135" s="35"/>
      <c r="B135" s="36"/>
      <c r="C135" s="233" t="s">
        <v>231</v>
      </c>
      <c r="D135" s="233" t="s">
        <v>216</v>
      </c>
      <c r="E135" s="234" t="s">
        <v>1305</v>
      </c>
      <c r="F135" s="235" t="s">
        <v>1306</v>
      </c>
      <c r="G135" s="236" t="s">
        <v>237</v>
      </c>
      <c r="H135" s="237">
        <v>4.68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220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220</v>
      </c>
      <c r="BM135" s="245" t="s">
        <v>234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1306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3" s="12" customFormat="1" ht="22.8" customHeight="1">
      <c r="A137" s="12"/>
      <c r="B137" s="217"/>
      <c r="C137" s="218"/>
      <c r="D137" s="219" t="s">
        <v>72</v>
      </c>
      <c r="E137" s="231" t="s">
        <v>617</v>
      </c>
      <c r="F137" s="231" t="s">
        <v>618</v>
      </c>
      <c r="G137" s="218"/>
      <c r="H137" s="218"/>
      <c r="I137" s="221"/>
      <c r="J137" s="232">
        <f>BK137</f>
        <v>0</v>
      </c>
      <c r="K137" s="218"/>
      <c r="L137" s="223"/>
      <c r="M137" s="224"/>
      <c r="N137" s="225"/>
      <c r="O137" s="225"/>
      <c r="P137" s="226">
        <f>SUM(P138:P139)</f>
        <v>0</v>
      </c>
      <c r="Q137" s="225"/>
      <c r="R137" s="226">
        <f>SUM(R138:R139)</f>
        <v>0</v>
      </c>
      <c r="S137" s="225"/>
      <c r="T137" s="227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8" t="s">
        <v>80</v>
      </c>
      <c r="AT137" s="229" t="s">
        <v>72</v>
      </c>
      <c r="AU137" s="229" t="s">
        <v>80</v>
      </c>
      <c r="AY137" s="228" t="s">
        <v>213</v>
      </c>
      <c r="BK137" s="230">
        <f>SUM(BK138:BK139)</f>
        <v>0</v>
      </c>
    </row>
    <row r="138" spans="1:65" s="2" customFormat="1" ht="44.25" customHeight="1">
      <c r="A138" s="35"/>
      <c r="B138" s="36"/>
      <c r="C138" s="233" t="s">
        <v>227</v>
      </c>
      <c r="D138" s="233" t="s">
        <v>216</v>
      </c>
      <c r="E138" s="234" t="s">
        <v>619</v>
      </c>
      <c r="F138" s="235" t="s">
        <v>620</v>
      </c>
      <c r="G138" s="236" t="s">
        <v>254</v>
      </c>
      <c r="H138" s="237">
        <v>0.634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238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620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3" s="12" customFormat="1" ht="25.9" customHeight="1">
      <c r="A140" s="12"/>
      <c r="B140" s="217"/>
      <c r="C140" s="218"/>
      <c r="D140" s="219" t="s">
        <v>72</v>
      </c>
      <c r="E140" s="220" t="s">
        <v>276</v>
      </c>
      <c r="F140" s="220" t="s">
        <v>277</v>
      </c>
      <c r="G140" s="218"/>
      <c r="H140" s="218"/>
      <c r="I140" s="221"/>
      <c r="J140" s="222">
        <f>BK140</f>
        <v>0</v>
      </c>
      <c r="K140" s="218"/>
      <c r="L140" s="223"/>
      <c r="M140" s="224"/>
      <c r="N140" s="225"/>
      <c r="O140" s="225"/>
      <c r="P140" s="226">
        <f>P141+P154</f>
        <v>0</v>
      </c>
      <c r="Q140" s="225"/>
      <c r="R140" s="226">
        <f>R141+R154</f>
        <v>0</v>
      </c>
      <c r="S140" s="225"/>
      <c r="T140" s="227">
        <f>T141+T154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8" t="s">
        <v>82</v>
      </c>
      <c r="AT140" s="229" t="s">
        <v>72</v>
      </c>
      <c r="AU140" s="229" t="s">
        <v>73</v>
      </c>
      <c r="AY140" s="228" t="s">
        <v>213</v>
      </c>
      <c r="BK140" s="230">
        <f>BK141+BK154</f>
        <v>0</v>
      </c>
    </row>
    <row r="141" spans="1:63" s="12" customFormat="1" ht="22.8" customHeight="1">
      <c r="A141" s="12"/>
      <c r="B141" s="217"/>
      <c r="C141" s="218"/>
      <c r="D141" s="219" t="s">
        <v>72</v>
      </c>
      <c r="E141" s="231" t="s">
        <v>662</v>
      </c>
      <c r="F141" s="231" t="s">
        <v>663</v>
      </c>
      <c r="G141" s="218"/>
      <c r="H141" s="218"/>
      <c r="I141" s="221"/>
      <c r="J141" s="232">
        <f>BK141</f>
        <v>0</v>
      </c>
      <c r="K141" s="218"/>
      <c r="L141" s="223"/>
      <c r="M141" s="224"/>
      <c r="N141" s="225"/>
      <c r="O141" s="225"/>
      <c r="P141" s="226">
        <f>SUM(P142:P153)</f>
        <v>0</v>
      </c>
      <c r="Q141" s="225"/>
      <c r="R141" s="226">
        <f>SUM(R142:R153)</f>
        <v>0</v>
      </c>
      <c r="S141" s="225"/>
      <c r="T141" s="227">
        <f>SUM(T142:T153)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8" t="s">
        <v>82</v>
      </c>
      <c r="AT141" s="229" t="s">
        <v>72</v>
      </c>
      <c r="AU141" s="229" t="s">
        <v>80</v>
      </c>
      <c r="AY141" s="228" t="s">
        <v>213</v>
      </c>
      <c r="BK141" s="230">
        <f>SUM(BK142:BK153)</f>
        <v>0</v>
      </c>
    </row>
    <row r="142" spans="1:65" s="2" customFormat="1" ht="33" customHeight="1">
      <c r="A142" s="35"/>
      <c r="B142" s="36"/>
      <c r="C142" s="233" t="s">
        <v>239</v>
      </c>
      <c r="D142" s="233" t="s">
        <v>216</v>
      </c>
      <c r="E142" s="234" t="s">
        <v>755</v>
      </c>
      <c r="F142" s="235" t="s">
        <v>756</v>
      </c>
      <c r="G142" s="236" t="s">
        <v>237</v>
      </c>
      <c r="H142" s="237">
        <v>4.68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245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245</v>
      </c>
      <c r="BM142" s="245" t="s">
        <v>242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756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16.5" customHeight="1">
      <c r="A144" s="35"/>
      <c r="B144" s="36"/>
      <c r="C144" s="255" t="s">
        <v>230</v>
      </c>
      <c r="D144" s="255" t="s">
        <v>571</v>
      </c>
      <c r="E144" s="256" t="s">
        <v>757</v>
      </c>
      <c r="F144" s="257" t="s">
        <v>758</v>
      </c>
      <c r="G144" s="258" t="s">
        <v>254</v>
      </c>
      <c r="H144" s="259">
        <v>0.001</v>
      </c>
      <c r="I144" s="260"/>
      <c r="J144" s="261">
        <f>ROUND(I144*H144,2)</f>
        <v>0</v>
      </c>
      <c r="K144" s="262"/>
      <c r="L144" s="263"/>
      <c r="M144" s="264" t="s">
        <v>1</v>
      </c>
      <c r="N144" s="265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275</v>
      </c>
      <c r="AT144" s="245" t="s">
        <v>571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245</v>
      </c>
      <c r="BM144" s="245" t="s">
        <v>245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758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21.75" customHeight="1">
      <c r="A146" s="35"/>
      <c r="B146" s="36"/>
      <c r="C146" s="233" t="s">
        <v>246</v>
      </c>
      <c r="D146" s="233" t="s">
        <v>216</v>
      </c>
      <c r="E146" s="234" t="s">
        <v>1277</v>
      </c>
      <c r="F146" s="235" t="s">
        <v>1278</v>
      </c>
      <c r="G146" s="236" t="s">
        <v>237</v>
      </c>
      <c r="H146" s="237">
        <v>2.64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245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245</v>
      </c>
      <c r="BM146" s="245" t="s">
        <v>249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1278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16.5" customHeight="1">
      <c r="A148" s="35"/>
      <c r="B148" s="36"/>
      <c r="C148" s="255" t="s">
        <v>234</v>
      </c>
      <c r="D148" s="255" t="s">
        <v>571</v>
      </c>
      <c r="E148" s="256" t="s">
        <v>757</v>
      </c>
      <c r="F148" s="257" t="s">
        <v>758</v>
      </c>
      <c r="G148" s="258" t="s">
        <v>254</v>
      </c>
      <c r="H148" s="259">
        <v>0.001</v>
      </c>
      <c r="I148" s="260"/>
      <c r="J148" s="261">
        <f>ROUND(I148*H148,2)</f>
        <v>0</v>
      </c>
      <c r="K148" s="262"/>
      <c r="L148" s="263"/>
      <c r="M148" s="264" t="s">
        <v>1</v>
      </c>
      <c r="N148" s="265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275</v>
      </c>
      <c r="AT148" s="245" t="s">
        <v>571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245</v>
      </c>
      <c r="BM148" s="245" t="s">
        <v>255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758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44.25" customHeight="1">
      <c r="A150" s="35"/>
      <c r="B150" s="36"/>
      <c r="C150" s="233" t="s">
        <v>256</v>
      </c>
      <c r="D150" s="233" t="s">
        <v>216</v>
      </c>
      <c r="E150" s="234" t="s">
        <v>668</v>
      </c>
      <c r="F150" s="235" t="s">
        <v>669</v>
      </c>
      <c r="G150" s="236" t="s">
        <v>254</v>
      </c>
      <c r="H150" s="237">
        <v>0.002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245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245</v>
      </c>
      <c r="BM150" s="245" t="s">
        <v>259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669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44.25" customHeight="1">
      <c r="A152" s="35"/>
      <c r="B152" s="36"/>
      <c r="C152" s="233" t="s">
        <v>238</v>
      </c>
      <c r="D152" s="233" t="s">
        <v>216</v>
      </c>
      <c r="E152" s="234" t="s">
        <v>670</v>
      </c>
      <c r="F152" s="235" t="s">
        <v>671</v>
      </c>
      <c r="G152" s="236" t="s">
        <v>254</v>
      </c>
      <c r="H152" s="237">
        <v>0.002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245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245</v>
      </c>
      <c r="BM152" s="245" t="s">
        <v>262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671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3" s="12" customFormat="1" ht="22.8" customHeight="1">
      <c r="A154" s="12"/>
      <c r="B154" s="217"/>
      <c r="C154" s="218"/>
      <c r="D154" s="219" t="s">
        <v>72</v>
      </c>
      <c r="E154" s="231" t="s">
        <v>1082</v>
      </c>
      <c r="F154" s="231" t="s">
        <v>1083</v>
      </c>
      <c r="G154" s="218"/>
      <c r="H154" s="218"/>
      <c r="I154" s="221"/>
      <c r="J154" s="232">
        <f>BK154</f>
        <v>0</v>
      </c>
      <c r="K154" s="218"/>
      <c r="L154" s="223"/>
      <c r="M154" s="224"/>
      <c r="N154" s="225"/>
      <c r="O154" s="225"/>
      <c r="P154" s="226">
        <f>SUM(P155:P162)</f>
        <v>0</v>
      </c>
      <c r="Q154" s="225"/>
      <c r="R154" s="226">
        <f>SUM(R155:R162)</f>
        <v>0</v>
      </c>
      <c r="S154" s="225"/>
      <c r="T154" s="227">
        <f>SUM(T155:T162)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8" t="s">
        <v>82</v>
      </c>
      <c r="AT154" s="229" t="s">
        <v>72</v>
      </c>
      <c r="AU154" s="229" t="s">
        <v>80</v>
      </c>
      <c r="AY154" s="228" t="s">
        <v>213</v>
      </c>
      <c r="BK154" s="230">
        <f>SUM(BK155:BK162)</f>
        <v>0</v>
      </c>
    </row>
    <row r="155" spans="1:65" s="2" customFormat="1" ht="21.75" customHeight="1">
      <c r="A155" s="35"/>
      <c r="B155" s="36"/>
      <c r="C155" s="233" t="s">
        <v>263</v>
      </c>
      <c r="D155" s="233" t="s">
        <v>216</v>
      </c>
      <c r="E155" s="234" t="s">
        <v>1307</v>
      </c>
      <c r="F155" s="235" t="s">
        <v>1308</v>
      </c>
      <c r="G155" s="236" t="s">
        <v>237</v>
      </c>
      <c r="H155" s="237">
        <v>6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245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245</v>
      </c>
      <c r="BM155" s="245" t="s">
        <v>266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1308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21.75" customHeight="1">
      <c r="A157" s="35"/>
      <c r="B157" s="36"/>
      <c r="C157" s="233" t="s">
        <v>242</v>
      </c>
      <c r="D157" s="233" t="s">
        <v>216</v>
      </c>
      <c r="E157" s="234" t="s">
        <v>1309</v>
      </c>
      <c r="F157" s="235" t="s">
        <v>1310</v>
      </c>
      <c r="G157" s="236" t="s">
        <v>237</v>
      </c>
      <c r="H157" s="237">
        <v>6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245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245</v>
      </c>
      <c r="BM157" s="245" t="s">
        <v>269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1310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16.5" customHeight="1">
      <c r="A159" s="35"/>
      <c r="B159" s="36"/>
      <c r="C159" s="233" t="s">
        <v>8</v>
      </c>
      <c r="D159" s="233" t="s">
        <v>216</v>
      </c>
      <c r="E159" s="234" t="s">
        <v>1311</v>
      </c>
      <c r="F159" s="235" t="s">
        <v>1312</v>
      </c>
      <c r="G159" s="236" t="s">
        <v>237</v>
      </c>
      <c r="H159" s="237">
        <v>6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245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245</v>
      </c>
      <c r="BM159" s="245" t="s">
        <v>272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1312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21.75" customHeight="1">
      <c r="A161" s="35"/>
      <c r="B161" s="36"/>
      <c r="C161" s="233" t="s">
        <v>245</v>
      </c>
      <c r="D161" s="233" t="s">
        <v>216</v>
      </c>
      <c r="E161" s="234" t="s">
        <v>1313</v>
      </c>
      <c r="F161" s="235" t="s">
        <v>1314</v>
      </c>
      <c r="G161" s="236" t="s">
        <v>237</v>
      </c>
      <c r="H161" s="237">
        <v>6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245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245</v>
      </c>
      <c r="BM161" s="245" t="s">
        <v>275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1314</v>
      </c>
      <c r="G162" s="37"/>
      <c r="H162" s="37"/>
      <c r="I162" s="141"/>
      <c r="J162" s="37"/>
      <c r="K162" s="37"/>
      <c r="L162" s="41"/>
      <c r="M162" s="251"/>
      <c r="N162" s="252"/>
      <c r="O162" s="253"/>
      <c r="P162" s="253"/>
      <c r="Q162" s="253"/>
      <c r="R162" s="253"/>
      <c r="S162" s="253"/>
      <c r="T162" s="254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31" s="2" customFormat="1" ht="6.95" customHeight="1">
      <c r="A163" s="35"/>
      <c r="B163" s="63"/>
      <c r="C163" s="64"/>
      <c r="D163" s="64"/>
      <c r="E163" s="64"/>
      <c r="F163" s="64"/>
      <c r="G163" s="64"/>
      <c r="H163" s="64"/>
      <c r="I163" s="180"/>
      <c r="J163" s="64"/>
      <c r="K163" s="64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password="CC35" sheet="1" objects="1" scenarios="1" formatColumns="0" formatRows="0" autoFilter="0"/>
  <autoFilter ref="C122:K16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1315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ROUND((SUM(BE120:BE160)),2)</f>
        <v>0</v>
      </c>
      <c r="G33" s="35"/>
      <c r="H33" s="35"/>
      <c r="I33" s="159">
        <v>0.21</v>
      </c>
      <c r="J33" s="158">
        <f>ROUND(((SUM(BE120:BE160))*I33),2)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ROUND((SUM(BF120:BF160)),2)</f>
        <v>0</v>
      </c>
      <c r="G34" s="35"/>
      <c r="H34" s="35"/>
      <c r="I34" s="159">
        <v>0.15</v>
      </c>
      <c r="J34" s="158">
        <f>ROUND(((SUM(BF120:BF160))*I34),2)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ROUND((SUM(BG120:BG160)),2)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ROUND((SUM(BH120:BH160)),2)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ROUND((SUM(BI120:BI160)),2)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2019-138-29 -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J121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714</v>
      </c>
      <c r="E98" s="200"/>
      <c r="F98" s="200"/>
      <c r="G98" s="200"/>
      <c r="H98" s="200"/>
      <c r="I98" s="201"/>
      <c r="J98" s="202">
        <f>J122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715</v>
      </c>
      <c r="E99" s="200"/>
      <c r="F99" s="200"/>
      <c r="G99" s="200"/>
      <c r="H99" s="200"/>
      <c r="I99" s="201"/>
      <c r="J99" s="202">
        <f>J135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627</v>
      </c>
      <c r="E100" s="200"/>
      <c r="F100" s="200"/>
      <c r="G100" s="200"/>
      <c r="H100" s="200"/>
      <c r="I100" s="201"/>
      <c r="J100" s="202">
        <f>J156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141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180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183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198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84" t="str">
        <f>E7</f>
        <v xml:space="preserve">OTEVŘENÝ  pavilon D (zadání) - DO KROSU</v>
      </c>
      <c r="F110" s="29"/>
      <c r="G110" s="29"/>
      <c r="H110" s="29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183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2019-138-29 - Nové kce - ...</v>
      </c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144" t="s">
        <v>22</v>
      </c>
      <c r="J114" s="76" t="str">
        <f>IF(J12="","",J12)</f>
        <v>20. 12. 2019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 xml:space="preserve"> </v>
      </c>
      <c r="G116" s="37"/>
      <c r="H116" s="37"/>
      <c r="I116" s="144" t="s">
        <v>29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144" t="s">
        <v>30</v>
      </c>
      <c r="J117" s="33" t="str">
        <f>E24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204"/>
      <c r="B119" s="205"/>
      <c r="C119" s="206" t="s">
        <v>199</v>
      </c>
      <c r="D119" s="207" t="s">
        <v>58</v>
      </c>
      <c r="E119" s="207" t="s">
        <v>54</v>
      </c>
      <c r="F119" s="207" t="s">
        <v>55</v>
      </c>
      <c r="G119" s="207" t="s">
        <v>200</v>
      </c>
      <c r="H119" s="207" t="s">
        <v>201</v>
      </c>
      <c r="I119" s="208" t="s">
        <v>202</v>
      </c>
      <c r="J119" s="209" t="s">
        <v>187</v>
      </c>
      <c r="K119" s="210" t="s">
        <v>203</v>
      </c>
      <c r="L119" s="211"/>
      <c r="M119" s="97" t="s">
        <v>1</v>
      </c>
      <c r="N119" s="98" t="s">
        <v>37</v>
      </c>
      <c r="O119" s="98" t="s">
        <v>204</v>
      </c>
      <c r="P119" s="98" t="s">
        <v>205</v>
      </c>
      <c r="Q119" s="98" t="s">
        <v>206</v>
      </c>
      <c r="R119" s="98" t="s">
        <v>207</v>
      </c>
      <c r="S119" s="98" t="s">
        <v>208</v>
      </c>
      <c r="T119" s="99" t="s">
        <v>209</v>
      </c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pans="1:63" s="2" customFormat="1" ht="22.8" customHeight="1">
      <c r="A120" s="35"/>
      <c r="B120" s="36"/>
      <c r="C120" s="104" t="s">
        <v>210</v>
      </c>
      <c r="D120" s="37"/>
      <c r="E120" s="37"/>
      <c r="F120" s="37"/>
      <c r="G120" s="37"/>
      <c r="H120" s="37"/>
      <c r="I120" s="141"/>
      <c r="J120" s="212">
        <f>BK120</f>
        <v>0</v>
      </c>
      <c r="K120" s="37"/>
      <c r="L120" s="41"/>
      <c r="M120" s="100"/>
      <c r="N120" s="213"/>
      <c r="O120" s="101"/>
      <c r="P120" s="214">
        <f>P121</f>
        <v>0</v>
      </c>
      <c r="Q120" s="101"/>
      <c r="R120" s="214">
        <f>R121</f>
        <v>0</v>
      </c>
      <c r="S120" s="101"/>
      <c r="T120" s="215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72</v>
      </c>
      <c r="AU120" s="14" t="s">
        <v>189</v>
      </c>
      <c r="BK120" s="216">
        <f>BK121</f>
        <v>0</v>
      </c>
    </row>
    <row r="121" spans="1:63" s="12" customFormat="1" ht="25.9" customHeight="1">
      <c r="A121" s="12"/>
      <c r="B121" s="217"/>
      <c r="C121" s="218"/>
      <c r="D121" s="219" t="s">
        <v>72</v>
      </c>
      <c r="E121" s="220" t="s">
        <v>276</v>
      </c>
      <c r="F121" s="220" t="s">
        <v>277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P122+P135+P156</f>
        <v>0</v>
      </c>
      <c r="Q121" s="225"/>
      <c r="R121" s="226">
        <f>R122+R135+R156</f>
        <v>0</v>
      </c>
      <c r="S121" s="225"/>
      <c r="T121" s="227">
        <f>T122+T135+T156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82</v>
      </c>
      <c r="AT121" s="229" t="s">
        <v>72</v>
      </c>
      <c r="AU121" s="229" t="s">
        <v>73</v>
      </c>
      <c r="AY121" s="228" t="s">
        <v>213</v>
      </c>
      <c r="BK121" s="230">
        <f>BK122+BK135+BK156</f>
        <v>0</v>
      </c>
    </row>
    <row r="122" spans="1:63" s="12" customFormat="1" ht="22.8" customHeight="1">
      <c r="A122" s="12"/>
      <c r="B122" s="217"/>
      <c r="C122" s="218"/>
      <c r="D122" s="219" t="s">
        <v>72</v>
      </c>
      <c r="E122" s="231" t="s">
        <v>761</v>
      </c>
      <c r="F122" s="231" t="s">
        <v>762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SUM(P123:P134)</f>
        <v>0</v>
      </c>
      <c r="Q122" s="225"/>
      <c r="R122" s="226">
        <f>SUM(R123:R134)</f>
        <v>0</v>
      </c>
      <c r="S122" s="225"/>
      <c r="T122" s="227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82</v>
      </c>
      <c r="AT122" s="229" t="s">
        <v>72</v>
      </c>
      <c r="AU122" s="229" t="s">
        <v>80</v>
      </c>
      <c r="AY122" s="228" t="s">
        <v>213</v>
      </c>
      <c r="BK122" s="230">
        <f>SUM(BK123:BK134)</f>
        <v>0</v>
      </c>
    </row>
    <row r="123" spans="1:65" s="2" customFormat="1" ht="33" customHeight="1">
      <c r="A123" s="35"/>
      <c r="B123" s="36"/>
      <c r="C123" s="233" t="s">
        <v>80</v>
      </c>
      <c r="D123" s="233" t="s">
        <v>216</v>
      </c>
      <c r="E123" s="234" t="s">
        <v>1316</v>
      </c>
      <c r="F123" s="235" t="s">
        <v>1317</v>
      </c>
      <c r="G123" s="236" t="s">
        <v>237</v>
      </c>
      <c r="H123" s="237">
        <v>10.378</v>
      </c>
      <c r="I123" s="238"/>
      <c r="J123" s="239">
        <f>ROUND(I123*H123,2)</f>
        <v>0</v>
      </c>
      <c r="K123" s="240"/>
      <c r="L123" s="41"/>
      <c r="M123" s="241" t="s">
        <v>1</v>
      </c>
      <c r="N123" s="242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245</v>
      </c>
      <c r="AT123" s="245" t="s">
        <v>216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245</v>
      </c>
      <c r="BM123" s="245" t="s">
        <v>82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1317</v>
      </c>
      <c r="G124" s="37"/>
      <c r="H124" s="37"/>
      <c r="I124" s="141"/>
      <c r="J124" s="37"/>
      <c r="K124" s="37"/>
      <c r="L124" s="41"/>
      <c r="M124" s="249"/>
      <c r="N124" s="25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65" s="2" customFormat="1" ht="16.5" customHeight="1">
      <c r="A125" s="35"/>
      <c r="B125" s="36"/>
      <c r="C125" s="255" t="s">
        <v>82</v>
      </c>
      <c r="D125" s="255" t="s">
        <v>571</v>
      </c>
      <c r="E125" s="256" t="s">
        <v>1318</v>
      </c>
      <c r="F125" s="257" t="s">
        <v>1319</v>
      </c>
      <c r="G125" s="258" t="s">
        <v>237</v>
      </c>
      <c r="H125" s="259">
        <v>10.586</v>
      </c>
      <c r="I125" s="260"/>
      <c r="J125" s="261">
        <f>ROUND(I125*H125,2)</f>
        <v>0</v>
      </c>
      <c r="K125" s="262"/>
      <c r="L125" s="263"/>
      <c r="M125" s="264" t="s">
        <v>1</v>
      </c>
      <c r="N125" s="265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275</v>
      </c>
      <c r="AT125" s="245" t="s">
        <v>571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245</v>
      </c>
      <c r="BM125" s="245" t="s">
        <v>220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1320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33" customHeight="1">
      <c r="A127" s="35"/>
      <c r="B127" s="36"/>
      <c r="C127" s="233" t="s">
        <v>224</v>
      </c>
      <c r="D127" s="233" t="s">
        <v>216</v>
      </c>
      <c r="E127" s="234" t="s">
        <v>1029</v>
      </c>
      <c r="F127" s="235" t="s">
        <v>1030</v>
      </c>
      <c r="G127" s="236" t="s">
        <v>237</v>
      </c>
      <c r="H127" s="237">
        <v>8.378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245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245</v>
      </c>
      <c r="BM127" s="245" t="s">
        <v>227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1030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16.5" customHeight="1">
      <c r="A129" s="35"/>
      <c r="B129" s="36"/>
      <c r="C129" s="255" t="s">
        <v>220</v>
      </c>
      <c r="D129" s="255" t="s">
        <v>571</v>
      </c>
      <c r="E129" s="256" t="s">
        <v>1321</v>
      </c>
      <c r="F129" s="257" t="s">
        <v>1322</v>
      </c>
      <c r="G129" s="258" t="s">
        <v>237</v>
      </c>
      <c r="H129" s="259">
        <v>8.797</v>
      </c>
      <c r="I129" s="260"/>
      <c r="J129" s="261">
        <f>ROUND(I129*H129,2)</f>
        <v>0</v>
      </c>
      <c r="K129" s="262"/>
      <c r="L129" s="263"/>
      <c r="M129" s="264" t="s">
        <v>1</v>
      </c>
      <c r="N129" s="265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275</v>
      </c>
      <c r="AT129" s="245" t="s">
        <v>571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245</v>
      </c>
      <c r="BM129" s="245" t="s">
        <v>230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1323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44.25" customHeight="1">
      <c r="A131" s="35"/>
      <c r="B131" s="36"/>
      <c r="C131" s="233" t="s">
        <v>231</v>
      </c>
      <c r="D131" s="233" t="s">
        <v>216</v>
      </c>
      <c r="E131" s="234" t="s">
        <v>1040</v>
      </c>
      <c r="F131" s="235" t="s">
        <v>1041</v>
      </c>
      <c r="G131" s="236" t="s">
        <v>254</v>
      </c>
      <c r="H131" s="237">
        <v>0.155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245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245</v>
      </c>
      <c r="BM131" s="245" t="s">
        <v>234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1041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44.25" customHeight="1">
      <c r="A133" s="35"/>
      <c r="B133" s="36"/>
      <c r="C133" s="233" t="s">
        <v>227</v>
      </c>
      <c r="D133" s="233" t="s">
        <v>216</v>
      </c>
      <c r="E133" s="234" t="s">
        <v>772</v>
      </c>
      <c r="F133" s="235" t="s">
        <v>773</v>
      </c>
      <c r="G133" s="236" t="s">
        <v>254</v>
      </c>
      <c r="H133" s="237">
        <v>0.155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245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245</v>
      </c>
      <c r="BM133" s="245" t="s">
        <v>238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773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3" s="12" customFormat="1" ht="22.8" customHeight="1">
      <c r="A135" s="12"/>
      <c r="B135" s="217"/>
      <c r="C135" s="218"/>
      <c r="D135" s="219" t="s">
        <v>72</v>
      </c>
      <c r="E135" s="231" t="s">
        <v>775</v>
      </c>
      <c r="F135" s="231" t="s">
        <v>776</v>
      </c>
      <c r="G135" s="218"/>
      <c r="H135" s="218"/>
      <c r="I135" s="221"/>
      <c r="J135" s="232">
        <f>BK135</f>
        <v>0</v>
      </c>
      <c r="K135" s="218"/>
      <c r="L135" s="223"/>
      <c r="M135" s="224"/>
      <c r="N135" s="225"/>
      <c r="O135" s="225"/>
      <c r="P135" s="226">
        <f>SUM(P136:P155)</f>
        <v>0</v>
      </c>
      <c r="Q135" s="225"/>
      <c r="R135" s="226">
        <f>SUM(R136:R155)</f>
        <v>0</v>
      </c>
      <c r="S135" s="225"/>
      <c r="T135" s="227">
        <f>SUM(T136:T155)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8" t="s">
        <v>82</v>
      </c>
      <c r="AT135" s="229" t="s">
        <v>72</v>
      </c>
      <c r="AU135" s="229" t="s">
        <v>80</v>
      </c>
      <c r="AY135" s="228" t="s">
        <v>213</v>
      </c>
      <c r="BK135" s="230">
        <f>SUM(BK136:BK155)</f>
        <v>0</v>
      </c>
    </row>
    <row r="136" spans="1:65" s="2" customFormat="1" ht="44.25" customHeight="1">
      <c r="A136" s="35"/>
      <c r="B136" s="36"/>
      <c r="C136" s="233" t="s">
        <v>239</v>
      </c>
      <c r="D136" s="233" t="s">
        <v>216</v>
      </c>
      <c r="E136" s="234" t="s">
        <v>1324</v>
      </c>
      <c r="F136" s="235" t="s">
        <v>1325</v>
      </c>
      <c r="G136" s="236" t="s">
        <v>237</v>
      </c>
      <c r="H136" s="237">
        <v>5.04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245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245</v>
      </c>
      <c r="BM136" s="245" t="s">
        <v>242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1325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33" customHeight="1">
      <c r="A138" s="35"/>
      <c r="B138" s="36"/>
      <c r="C138" s="233" t="s">
        <v>230</v>
      </c>
      <c r="D138" s="233" t="s">
        <v>216</v>
      </c>
      <c r="E138" s="234" t="s">
        <v>781</v>
      </c>
      <c r="F138" s="235" t="s">
        <v>782</v>
      </c>
      <c r="G138" s="236" t="s">
        <v>237</v>
      </c>
      <c r="H138" s="237">
        <v>5.04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245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245</v>
      </c>
      <c r="BM138" s="245" t="s">
        <v>245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782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33" customHeight="1">
      <c r="A140" s="35"/>
      <c r="B140" s="36"/>
      <c r="C140" s="233" t="s">
        <v>246</v>
      </c>
      <c r="D140" s="233" t="s">
        <v>216</v>
      </c>
      <c r="E140" s="234" t="s">
        <v>785</v>
      </c>
      <c r="F140" s="235" t="s">
        <v>786</v>
      </c>
      <c r="G140" s="236" t="s">
        <v>237</v>
      </c>
      <c r="H140" s="237">
        <v>5.04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245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245</v>
      </c>
      <c r="BM140" s="245" t="s">
        <v>249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786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21.75" customHeight="1">
      <c r="A142" s="35"/>
      <c r="B142" s="36"/>
      <c r="C142" s="255" t="s">
        <v>234</v>
      </c>
      <c r="D142" s="255" t="s">
        <v>571</v>
      </c>
      <c r="E142" s="256" t="s">
        <v>1326</v>
      </c>
      <c r="F142" s="257" t="s">
        <v>1327</v>
      </c>
      <c r="G142" s="258" t="s">
        <v>237</v>
      </c>
      <c r="H142" s="259">
        <v>5.544</v>
      </c>
      <c r="I142" s="260"/>
      <c r="J142" s="261">
        <f>ROUND(I142*H142,2)</f>
        <v>0</v>
      </c>
      <c r="K142" s="262"/>
      <c r="L142" s="263"/>
      <c r="M142" s="264" t="s">
        <v>1</v>
      </c>
      <c r="N142" s="265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275</v>
      </c>
      <c r="AT142" s="245" t="s">
        <v>571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245</v>
      </c>
      <c r="BM142" s="245" t="s">
        <v>255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1327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33" customHeight="1">
      <c r="A144" s="35"/>
      <c r="B144" s="36"/>
      <c r="C144" s="233" t="s">
        <v>256</v>
      </c>
      <c r="D144" s="233" t="s">
        <v>216</v>
      </c>
      <c r="E144" s="234" t="s">
        <v>792</v>
      </c>
      <c r="F144" s="235" t="s">
        <v>793</v>
      </c>
      <c r="G144" s="236" t="s">
        <v>237</v>
      </c>
      <c r="H144" s="237">
        <v>5.04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245</v>
      </c>
      <c r="AT144" s="245" t="s">
        <v>216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245</v>
      </c>
      <c r="BM144" s="245" t="s">
        <v>259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793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16.5" customHeight="1">
      <c r="A146" s="35"/>
      <c r="B146" s="36"/>
      <c r="C146" s="255" t="s">
        <v>238</v>
      </c>
      <c r="D146" s="255" t="s">
        <v>571</v>
      </c>
      <c r="E146" s="256" t="s">
        <v>1318</v>
      </c>
      <c r="F146" s="257" t="s">
        <v>1319</v>
      </c>
      <c r="G146" s="258" t="s">
        <v>237</v>
      </c>
      <c r="H146" s="259">
        <v>5.141</v>
      </c>
      <c r="I146" s="260"/>
      <c r="J146" s="261">
        <f>ROUND(I146*H146,2)</f>
        <v>0</v>
      </c>
      <c r="K146" s="262"/>
      <c r="L146" s="263"/>
      <c r="M146" s="264" t="s">
        <v>1</v>
      </c>
      <c r="N146" s="265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275</v>
      </c>
      <c r="AT146" s="245" t="s">
        <v>571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245</v>
      </c>
      <c r="BM146" s="245" t="s">
        <v>262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1320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21.75" customHeight="1">
      <c r="A148" s="35"/>
      <c r="B148" s="36"/>
      <c r="C148" s="233" t="s">
        <v>263</v>
      </c>
      <c r="D148" s="233" t="s">
        <v>216</v>
      </c>
      <c r="E148" s="234" t="s">
        <v>1050</v>
      </c>
      <c r="F148" s="235" t="s">
        <v>1051</v>
      </c>
      <c r="G148" s="236" t="s">
        <v>237</v>
      </c>
      <c r="H148" s="237">
        <v>5.04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245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245</v>
      </c>
      <c r="BM148" s="245" t="s">
        <v>266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1051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21.75" customHeight="1">
      <c r="A150" s="35"/>
      <c r="B150" s="36"/>
      <c r="C150" s="233" t="s">
        <v>242</v>
      </c>
      <c r="D150" s="233" t="s">
        <v>216</v>
      </c>
      <c r="E150" s="234" t="s">
        <v>803</v>
      </c>
      <c r="F150" s="235" t="s">
        <v>804</v>
      </c>
      <c r="G150" s="236" t="s">
        <v>237</v>
      </c>
      <c r="H150" s="237">
        <v>5.04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245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245</v>
      </c>
      <c r="BM150" s="245" t="s">
        <v>269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804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55.5" customHeight="1">
      <c r="A152" s="35"/>
      <c r="B152" s="36"/>
      <c r="C152" s="233" t="s">
        <v>8</v>
      </c>
      <c r="D152" s="233" t="s">
        <v>216</v>
      </c>
      <c r="E152" s="234" t="s">
        <v>1056</v>
      </c>
      <c r="F152" s="235" t="s">
        <v>1057</v>
      </c>
      <c r="G152" s="236" t="s">
        <v>254</v>
      </c>
      <c r="H152" s="237">
        <v>0.115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245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245</v>
      </c>
      <c r="BM152" s="245" t="s">
        <v>272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1057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55.5" customHeight="1">
      <c r="A154" s="35"/>
      <c r="B154" s="36"/>
      <c r="C154" s="233" t="s">
        <v>245</v>
      </c>
      <c r="D154" s="233" t="s">
        <v>216</v>
      </c>
      <c r="E154" s="234" t="s">
        <v>810</v>
      </c>
      <c r="F154" s="235" t="s">
        <v>811</v>
      </c>
      <c r="G154" s="236" t="s">
        <v>254</v>
      </c>
      <c r="H154" s="237">
        <v>0.115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245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245</v>
      </c>
      <c r="BM154" s="245" t="s">
        <v>275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811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3" s="12" customFormat="1" ht="22.8" customHeight="1">
      <c r="A156" s="12"/>
      <c r="B156" s="217"/>
      <c r="C156" s="218"/>
      <c r="D156" s="219" t="s">
        <v>72</v>
      </c>
      <c r="E156" s="231" t="s">
        <v>686</v>
      </c>
      <c r="F156" s="231" t="s">
        <v>687</v>
      </c>
      <c r="G156" s="218"/>
      <c r="H156" s="218"/>
      <c r="I156" s="221"/>
      <c r="J156" s="232">
        <f>BK156</f>
        <v>0</v>
      </c>
      <c r="K156" s="218"/>
      <c r="L156" s="223"/>
      <c r="M156" s="224"/>
      <c r="N156" s="225"/>
      <c r="O156" s="225"/>
      <c r="P156" s="226">
        <f>SUM(P157:P160)</f>
        <v>0</v>
      </c>
      <c r="Q156" s="225"/>
      <c r="R156" s="226">
        <f>SUM(R157:R160)</f>
        <v>0</v>
      </c>
      <c r="S156" s="225"/>
      <c r="T156" s="227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82</v>
      </c>
      <c r="AT156" s="229" t="s">
        <v>72</v>
      </c>
      <c r="AU156" s="229" t="s">
        <v>80</v>
      </c>
      <c r="AY156" s="228" t="s">
        <v>213</v>
      </c>
      <c r="BK156" s="230">
        <f>SUM(BK157:BK160)</f>
        <v>0</v>
      </c>
    </row>
    <row r="157" spans="1:65" s="2" customFormat="1" ht="21.75" customHeight="1">
      <c r="A157" s="35"/>
      <c r="B157" s="36"/>
      <c r="C157" s="233" t="s">
        <v>280</v>
      </c>
      <c r="D157" s="233" t="s">
        <v>216</v>
      </c>
      <c r="E157" s="234" t="s">
        <v>694</v>
      </c>
      <c r="F157" s="235" t="s">
        <v>695</v>
      </c>
      <c r="G157" s="236" t="s">
        <v>237</v>
      </c>
      <c r="H157" s="237">
        <v>5.04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245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245</v>
      </c>
      <c r="BM157" s="245" t="s">
        <v>284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695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33" customHeight="1">
      <c r="A159" s="35"/>
      <c r="B159" s="36"/>
      <c r="C159" s="233" t="s">
        <v>249</v>
      </c>
      <c r="D159" s="233" t="s">
        <v>216</v>
      </c>
      <c r="E159" s="234" t="s">
        <v>887</v>
      </c>
      <c r="F159" s="235" t="s">
        <v>888</v>
      </c>
      <c r="G159" s="236" t="s">
        <v>237</v>
      </c>
      <c r="H159" s="237">
        <v>5.04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245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245</v>
      </c>
      <c r="BM159" s="245" t="s">
        <v>290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888</v>
      </c>
      <c r="G160" s="37"/>
      <c r="H160" s="37"/>
      <c r="I160" s="141"/>
      <c r="J160" s="37"/>
      <c r="K160" s="37"/>
      <c r="L160" s="41"/>
      <c r="M160" s="251"/>
      <c r="N160" s="252"/>
      <c r="O160" s="253"/>
      <c r="P160" s="253"/>
      <c r="Q160" s="253"/>
      <c r="R160" s="253"/>
      <c r="S160" s="253"/>
      <c r="T160" s="254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31" s="2" customFormat="1" ht="6.95" customHeight="1">
      <c r="A161" s="35"/>
      <c r="B161" s="63"/>
      <c r="C161" s="64"/>
      <c r="D161" s="64"/>
      <c r="E161" s="64"/>
      <c r="F161" s="64"/>
      <c r="G161" s="64"/>
      <c r="H161" s="64"/>
      <c r="I161" s="180"/>
      <c r="J161" s="64"/>
      <c r="K161" s="64"/>
      <c r="L161" s="41"/>
      <c r="M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</sheetData>
  <sheetProtection password="CC35" sheet="1" objects="1" scenarios="1" formatColumns="0" formatRows="0" autoFilter="0"/>
  <autoFilter ref="C119:K16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307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ROUND((SUM(BE127:BE230)),2)</f>
        <v>0</v>
      </c>
      <c r="G33" s="35"/>
      <c r="H33" s="35"/>
      <c r="I33" s="159">
        <v>0.21</v>
      </c>
      <c r="J33" s="158">
        <f>ROUND(((SUM(BE127:BE230))*I33),2)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ROUND((SUM(BF127:BF230)),2)</f>
        <v>0</v>
      </c>
      <c r="G34" s="35"/>
      <c r="H34" s="35"/>
      <c r="I34" s="159">
        <v>0.15</v>
      </c>
      <c r="J34" s="158">
        <f>ROUND(((SUM(BF127:BF230))*I34),2)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ROUND((SUM(BG127:BG230)),2)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ROUND((SUM(BH127:BH230)),2)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ROUND((SUM(BI127:BI230)),2)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2019-138-03 -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308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309</v>
      </c>
      <c r="E99" s="200"/>
      <c r="F99" s="200"/>
      <c r="G99" s="200"/>
      <c r="H99" s="200"/>
      <c r="I99" s="201"/>
      <c r="J99" s="202">
        <f>J144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310</v>
      </c>
      <c r="E100" s="200"/>
      <c r="F100" s="200"/>
      <c r="G100" s="200"/>
      <c r="H100" s="200"/>
      <c r="I100" s="201"/>
      <c r="J100" s="202">
        <f>J149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191</v>
      </c>
      <c r="E101" s="200"/>
      <c r="F101" s="200"/>
      <c r="G101" s="200"/>
      <c r="H101" s="200"/>
      <c r="I101" s="201"/>
      <c r="J101" s="202">
        <f>J154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311</v>
      </c>
      <c r="E102" s="200"/>
      <c r="F102" s="200"/>
      <c r="G102" s="200"/>
      <c r="H102" s="200"/>
      <c r="I102" s="201"/>
      <c r="J102" s="202">
        <f>J179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192</v>
      </c>
      <c r="E103" s="200"/>
      <c r="F103" s="200"/>
      <c r="G103" s="200"/>
      <c r="H103" s="200"/>
      <c r="I103" s="201"/>
      <c r="J103" s="202">
        <f>J186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193</v>
      </c>
      <c r="E104" s="193"/>
      <c r="F104" s="193"/>
      <c r="G104" s="193"/>
      <c r="H104" s="193"/>
      <c r="I104" s="194"/>
      <c r="J104" s="195">
        <f>J203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7"/>
      <c r="C105" s="198"/>
      <c r="D105" s="199" t="s">
        <v>312</v>
      </c>
      <c r="E105" s="200"/>
      <c r="F105" s="200"/>
      <c r="G105" s="200"/>
      <c r="H105" s="200"/>
      <c r="I105" s="201"/>
      <c r="J105" s="202">
        <f>J204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194</v>
      </c>
      <c r="E106" s="200"/>
      <c r="F106" s="200"/>
      <c r="G106" s="200"/>
      <c r="H106" s="200"/>
      <c r="I106" s="201"/>
      <c r="J106" s="202">
        <f>J217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195</v>
      </c>
      <c r="E107" s="200"/>
      <c r="F107" s="200"/>
      <c r="G107" s="200"/>
      <c r="H107" s="200"/>
      <c r="I107" s="201"/>
      <c r="J107" s="202">
        <f>J220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198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184" t="str">
        <f>E7</f>
        <v xml:space="preserve">OTEVŘENÝ  pavilon D (zadání) - DO KROSU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183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2019-138-03 - Bourací prá...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20. 12. 2019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 xml:space="preserve"> </v>
      </c>
      <c r="G123" s="37"/>
      <c r="H123" s="37"/>
      <c r="I123" s="144" t="s">
        <v>29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27</v>
      </c>
      <c r="D124" s="37"/>
      <c r="E124" s="37"/>
      <c r="F124" s="24" t="str">
        <f>IF(E18="","",E18)</f>
        <v>Vyplň údaj</v>
      </c>
      <c r="G124" s="37"/>
      <c r="H124" s="37"/>
      <c r="I124" s="144" t="s">
        <v>30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204"/>
      <c r="B126" s="205"/>
      <c r="C126" s="206" t="s">
        <v>199</v>
      </c>
      <c r="D126" s="207" t="s">
        <v>58</v>
      </c>
      <c r="E126" s="207" t="s">
        <v>54</v>
      </c>
      <c r="F126" s="207" t="s">
        <v>55</v>
      </c>
      <c r="G126" s="207" t="s">
        <v>200</v>
      </c>
      <c r="H126" s="207" t="s">
        <v>201</v>
      </c>
      <c r="I126" s="208" t="s">
        <v>202</v>
      </c>
      <c r="J126" s="209" t="s">
        <v>187</v>
      </c>
      <c r="K126" s="210" t="s">
        <v>203</v>
      </c>
      <c r="L126" s="211"/>
      <c r="M126" s="97" t="s">
        <v>1</v>
      </c>
      <c r="N126" s="98" t="s">
        <v>37</v>
      </c>
      <c r="O126" s="98" t="s">
        <v>204</v>
      </c>
      <c r="P126" s="98" t="s">
        <v>205</v>
      </c>
      <c r="Q126" s="98" t="s">
        <v>206</v>
      </c>
      <c r="R126" s="98" t="s">
        <v>207</v>
      </c>
      <c r="S126" s="98" t="s">
        <v>208</v>
      </c>
      <c r="T126" s="99" t="s">
        <v>209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pans="1:63" s="2" customFormat="1" ht="22.8" customHeight="1">
      <c r="A127" s="35"/>
      <c r="B127" s="36"/>
      <c r="C127" s="104" t="s">
        <v>210</v>
      </c>
      <c r="D127" s="37"/>
      <c r="E127" s="37"/>
      <c r="F127" s="37"/>
      <c r="G127" s="37"/>
      <c r="H127" s="37"/>
      <c r="I127" s="141"/>
      <c r="J127" s="212">
        <f>BK127</f>
        <v>0</v>
      </c>
      <c r="K127" s="37"/>
      <c r="L127" s="41"/>
      <c r="M127" s="100"/>
      <c r="N127" s="213"/>
      <c r="O127" s="101"/>
      <c r="P127" s="214">
        <f>P128+P203</f>
        <v>0</v>
      </c>
      <c r="Q127" s="101"/>
      <c r="R127" s="214">
        <f>R128+R203</f>
        <v>0</v>
      </c>
      <c r="S127" s="101"/>
      <c r="T127" s="215">
        <f>T128+T203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189</v>
      </c>
      <c r="BK127" s="216">
        <f>BK128+BK203</f>
        <v>0</v>
      </c>
    </row>
    <row r="128" spans="1:63" s="12" customFormat="1" ht="25.9" customHeight="1">
      <c r="A128" s="12"/>
      <c r="B128" s="217"/>
      <c r="C128" s="218"/>
      <c r="D128" s="219" t="s">
        <v>72</v>
      </c>
      <c r="E128" s="220" t="s">
        <v>211</v>
      </c>
      <c r="F128" s="220" t="s">
        <v>212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P129+P144+P149+P154+P179+P186</f>
        <v>0</v>
      </c>
      <c r="Q128" s="225"/>
      <c r="R128" s="226">
        <f>R129+R144+R149+R154+R179+R186</f>
        <v>0</v>
      </c>
      <c r="S128" s="225"/>
      <c r="T128" s="227">
        <f>T129+T144+T149+T154+T179+T186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80</v>
      </c>
      <c r="AT128" s="229" t="s">
        <v>72</v>
      </c>
      <c r="AU128" s="229" t="s">
        <v>73</v>
      </c>
      <c r="AY128" s="228" t="s">
        <v>213</v>
      </c>
      <c r="BK128" s="230">
        <f>BK129+BK144+BK149+BK154+BK179+BK186</f>
        <v>0</v>
      </c>
    </row>
    <row r="129" spans="1:63" s="12" customFormat="1" ht="22.8" customHeight="1">
      <c r="A129" s="12"/>
      <c r="B129" s="217"/>
      <c r="C129" s="218"/>
      <c r="D129" s="219" t="s">
        <v>72</v>
      </c>
      <c r="E129" s="231" t="s">
        <v>80</v>
      </c>
      <c r="F129" s="231" t="s">
        <v>313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SUM(P130:P143)</f>
        <v>0</v>
      </c>
      <c r="Q129" s="225"/>
      <c r="R129" s="226">
        <f>SUM(R130:R143)</f>
        <v>0</v>
      </c>
      <c r="S129" s="225"/>
      <c r="T129" s="227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80</v>
      </c>
      <c r="AY129" s="228" t="s">
        <v>213</v>
      </c>
      <c r="BK129" s="230">
        <f>SUM(BK130:BK143)</f>
        <v>0</v>
      </c>
    </row>
    <row r="130" spans="1:65" s="2" customFormat="1" ht="21.75" customHeight="1">
      <c r="A130" s="35"/>
      <c r="B130" s="36"/>
      <c r="C130" s="233" t="s">
        <v>80</v>
      </c>
      <c r="D130" s="233" t="s">
        <v>216</v>
      </c>
      <c r="E130" s="234" t="s">
        <v>314</v>
      </c>
      <c r="F130" s="235" t="s">
        <v>315</v>
      </c>
      <c r="G130" s="236" t="s">
        <v>219</v>
      </c>
      <c r="H130" s="237">
        <v>30.51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82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315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44.25" customHeight="1">
      <c r="A132" s="35"/>
      <c r="B132" s="36"/>
      <c r="C132" s="233" t="s">
        <v>82</v>
      </c>
      <c r="D132" s="233" t="s">
        <v>216</v>
      </c>
      <c r="E132" s="234" t="s">
        <v>316</v>
      </c>
      <c r="F132" s="235" t="s">
        <v>317</v>
      </c>
      <c r="G132" s="236" t="s">
        <v>219</v>
      </c>
      <c r="H132" s="237">
        <v>30.51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220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317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44.25" customHeight="1">
      <c r="A134" s="35"/>
      <c r="B134" s="36"/>
      <c r="C134" s="233" t="s">
        <v>224</v>
      </c>
      <c r="D134" s="233" t="s">
        <v>216</v>
      </c>
      <c r="E134" s="234" t="s">
        <v>318</v>
      </c>
      <c r="F134" s="235" t="s">
        <v>319</v>
      </c>
      <c r="G134" s="236" t="s">
        <v>219</v>
      </c>
      <c r="H134" s="237">
        <v>30.51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227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319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55.5" customHeight="1">
      <c r="A136" s="35"/>
      <c r="B136" s="36"/>
      <c r="C136" s="233" t="s">
        <v>220</v>
      </c>
      <c r="D136" s="233" t="s">
        <v>216</v>
      </c>
      <c r="E136" s="234" t="s">
        <v>320</v>
      </c>
      <c r="F136" s="235" t="s">
        <v>321</v>
      </c>
      <c r="G136" s="236" t="s">
        <v>219</v>
      </c>
      <c r="H136" s="237">
        <v>30.51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230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321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33" customHeight="1">
      <c r="A138" s="35"/>
      <c r="B138" s="36"/>
      <c r="C138" s="233" t="s">
        <v>231</v>
      </c>
      <c r="D138" s="233" t="s">
        <v>216</v>
      </c>
      <c r="E138" s="234" t="s">
        <v>322</v>
      </c>
      <c r="F138" s="235" t="s">
        <v>323</v>
      </c>
      <c r="G138" s="236" t="s">
        <v>219</v>
      </c>
      <c r="H138" s="237">
        <v>30.51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234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323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16.5" customHeight="1">
      <c r="A140" s="35"/>
      <c r="B140" s="36"/>
      <c r="C140" s="233" t="s">
        <v>227</v>
      </c>
      <c r="D140" s="233" t="s">
        <v>216</v>
      </c>
      <c r="E140" s="234" t="s">
        <v>324</v>
      </c>
      <c r="F140" s="235" t="s">
        <v>325</v>
      </c>
      <c r="G140" s="236" t="s">
        <v>219</v>
      </c>
      <c r="H140" s="237">
        <v>30.51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238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325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33" customHeight="1">
      <c r="A142" s="35"/>
      <c r="B142" s="36"/>
      <c r="C142" s="233" t="s">
        <v>239</v>
      </c>
      <c r="D142" s="233" t="s">
        <v>216</v>
      </c>
      <c r="E142" s="234" t="s">
        <v>326</v>
      </c>
      <c r="F142" s="235" t="s">
        <v>327</v>
      </c>
      <c r="G142" s="236" t="s">
        <v>254</v>
      </c>
      <c r="H142" s="237">
        <v>54.918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220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220</v>
      </c>
      <c r="BM142" s="245" t="s">
        <v>242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327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3" s="12" customFormat="1" ht="22.8" customHeight="1">
      <c r="A144" s="12"/>
      <c r="B144" s="217"/>
      <c r="C144" s="218"/>
      <c r="D144" s="219" t="s">
        <v>72</v>
      </c>
      <c r="E144" s="231" t="s">
        <v>227</v>
      </c>
      <c r="F144" s="231" t="s">
        <v>328</v>
      </c>
      <c r="G144" s="218"/>
      <c r="H144" s="218"/>
      <c r="I144" s="221"/>
      <c r="J144" s="232">
        <f>BK144</f>
        <v>0</v>
      </c>
      <c r="K144" s="218"/>
      <c r="L144" s="223"/>
      <c r="M144" s="224"/>
      <c r="N144" s="225"/>
      <c r="O144" s="225"/>
      <c r="P144" s="226">
        <f>SUM(P145:P148)</f>
        <v>0</v>
      </c>
      <c r="Q144" s="225"/>
      <c r="R144" s="226">
        <f>SUM(R145:R148)</f>
        <v>0</v>
      </c>
      <c r="S144" s="225"/>
      <c r="T144" s="227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8" t="s">
        <v>80</v>
      </c>
      <c r="AT144" s="229" t="s">
        <v>72</v>
      </c>
      <c r="AU144" s="229" t="s">
        <v>80</v>
      </c>
      <c r="AY144" s="228" t="s">
        <v>213</v>
      </c>
      <c r="BK144" s="230">
        <f>SUM(BK145:BK148)</f>
        <v>0</v>
      </c>
    </row>
    <row r="145" spans="1:65" s="2" customFormat="1" ht="21.75" customHeight="1">
      <c r="A145" s="35"/>
      <c r="B145" s="36"/>
      <c r="C145" s="233" t="s">
        <v>230</v>
      </c>
      <c r="D145" s="233" t="s">
        <v>216</v>
      </c>
      <c r="E145" s="234" t="s">
        <v>329</v>
      </c>
      <c r="F145" s="235" t="s">
        <v>330</v>
      </c>
      <c r="G145" s="236" t="s">
        <v>237</v>
      </c>
      <c r="H145" s="237">
        <v>9.36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245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330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21.75" customHeight="1">
      <c r="A147" s="35"/>
      <c r="B147" s="36"/>
      <c r="C147" s="233" t="s">
        <v>246</v>
      </c>
      <c r="D147" s="233" t="s">
        <v>216</v>
      </c>
      <c r="E147" s="234" t="s">
        <v>331</v>
      </c>
      <c r="F147" s="235" t="s">
        <v>332</v>
      </c>
      <c r="G147" s="236" t="s">
        <v>237</v>
      </c>
      <c r="H147" s="237">
        <v>9.36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220</v>
      </c>
      <c r="AT147" s="245" t="s">
        <v>216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220</v>
      </c>
      <c r="BM147" s="245" t="s">
        <v>249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332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3" s="12" customFormat="1" ht="22.8" customHeight="1">
      <c r="A149" s="12"/>
      <c r="B149" s="217"/>
      <c r="C149" s="218"/>
      <c r="D149" s="219" t="s">
        <v>72</v>
      </c>
      <c r="E149" s="231" t="s">
        <v>333</v>
      </c>
      <c r="F149" s="231" t="s">
        <v>334</v>
      </c>
      <c r="G149" s="218"/>
      <c r="H149" s="218"/>
      <c r="I149" s="221"/>
      <c r="J149" s="232">
        <f>BK149</f>
        <v>0</v>
      </c>
      <c r="K149" s="218"/>
      <c r="L149" s="223"/>
      <c r="M149" s="224"/>
      <c r="N149" s="225"/>
      <c r="O149" s="225"/>
      <c r="P149" s="226">
        <f>SUM(P150:P153)</f>
        <v>0</v>
      </c>
      <c r="Q149" s="225"/>
      <c r="R149" s="226">
        <f>SUM(R150:R153)</f>
        <v>0</v>
      </c>
      <c r="S149" s="225"/>
      <c r="T149" s="227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8" t="s">
        <v>80</v>
      </c>
      <c r="AT149" s="229" t="s">
        <v>72</v>
      </c>
      <c r="AU149" s="229" t="s">
        <v>80</v>
      </c>
      <c r="AY149" s="228" t="s">
        <v>213</v>
      </c>
      <c r="BK149" s="230">
        <f>SUM(BK150:BK153)</f>
        <v>0</v>
      </c>
    </row>
    <row r="150" spans="1:65" s="2" customFormat="1" ht="21.75" customHeight="1">
      <c r="A150" s="35"/>
      <c r="B150" s="36"/>
      <c r="C150" s="233" t="s">
        <v>234</v>
      </c>
      <c r="D150" s="233" t="s">
        <v>216</v>
      </c>
      <c r="E150" s="234" t="s">
        <v>335</v>
      </c>
      <c r="F150" s="235" t="s">
        <v>336</v>
      </c>
      <c r="G150" s="236" t="s">
        <v>237</v>
      </c>
      <c r="H150" s="237">
        <v>5.914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255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336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21.75" customHeight="1">
      <c r="A152" s="35"/>
      <c r="B152" s="36"/>
      <c r="C152" s="233" t="s">
        <v>256</v>
      </c>
      <c r="D152" s="233" t="s">
        <v>216</v>
      </c>
      <c r="E152" s="234" t="s">
        <v>337</v>
      </c>
      <c r="F152" s="235" t="s">
        <v>338</v>
      </c>
      <c r="G152" s="236" t="s">
        <v>237</v>
      </c>
      <c r="H152" s="237">
        <v>5.914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259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338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3" s="12" customFormat="1" ht="22.8" customHeight="1">
      <c r="A154" s="12"/>
      <c r="B154" s="217"/>
      <c r="C154" s="218"/>
      <c r="D154" s="219" t="s">
        <v>72</v>
      </c>
      <c r="E154" s="231" t="s">
        <v>214</v>
      </c>
      <c r="F154" s="231" t="s">
        <v>215</v>
      </c>
      <c r="G154" s="218"/>
      <c r="H154" s="218"/>
      <c r="I154" s="221"/>
      <c r="J154" s="232">
        <f>BK154</f>
        <v>0</v>
      </c>
      <c r="K154" s="218"/>
      <c r="L154" s="223"/>
      <c r="M154" s="224"/>
      <c r="N154" s="225"/>
      <c r="O154" s="225"/>
      <c r="P154" s="226">
        <f>SUM(P155:P178)</f>
        <v>0</v>
      </c>
      <c r="Q154" s="225"/>
      <c r="R154" s="226">
        <f>SUM(R155:R178)</f>
        <v>0</v>
      </c>
      <c r="S154" s="225"/>
      <c r="T154" s="227">
        <f>SUM(T155:T178)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8" t="s">
        <v>80</v>
      </c>
      <c r="AT154" s="229" t="s">
        <v>72</v>
      </c>
      <c r="AU154" s="229" t="s">
        <v>80</v>
      </c>
      <c r="AY154" s="228" t="s">
        <v>213</v>
      </c>
      <c r="BK154" s="230">
        <f>SUM(BK155:BK178)</f>
        <v>0</v>
      </c>
    </row>
    <row r="155" spans="1:65" s="2" customFormat="1" ht="33" customHeight="1">
      <c r="A155" s="35"/>
      <c r="B155" s="36"/>
      <c r="C155" s="233" t="s">
        <v>238</v>
      </c>
      <c r="D155" s="233" t="s">
        <v>216</v>
      </c>
      <c r="E155" s="234" t="s">
        <v>339</v>
      </c>
      <c r="F155" s="235" t="s">
        <v>340</v>
      </c>
      <c r="G155" s="236" t="s">
        <v>237</v>
      </c>
      <c r="H155" s="237">
        <v>14.63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220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220</v>
      </c>
      <c r="BM155" s="245" t="s">
        <v>262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340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33" customHeight="1">
      <c r="A157" s="35"/>
      <c r="B157" s="36"/>
      <c r="C157" s="233" t="s">
        <v>263</v>
      </c>
      <c r="D157" s="233" t="s">
        <v>216</v>
      </c>
      <c r="E157" s="234" t="s">
        <v>341</v>
      </c>
      <c r="F157" s="235" t="s">
        <v>342</v>
      </c>
      <c r="G157" s="236" t="s">
        <v>237</v>
      </c>
      <c r="H157" s="237">
        <v>42.862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220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220</v>
      </c>
      <c r="BM157" s="245" t="s">
        <v>266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342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21.75" customHeight="1">
      <c r="A159" s="35"/>
      <c r="B159" s="36"/>
      <c r="C159" s="233" t="s">
        <v>242</v>
      </c>
      <c r="D159" s="233" t="s">
        <v>216</v>
      </c>
      <c r="E159" s="234" t="s">
        <v>343</v>
      </c>
      <c r="F159" s="235" t="s">
        <v>344</v>
      </c>
      <c r="G159" s="236" t="s">
        <v>219</v>
      </c>
      <c r="H159" s="237">
        <v>0.495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220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220</v>
      </c>
      <c r="BM159" s="245" t="s">
        <v>269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344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21.75" customHeight="1">
      <c r="A161" s="35"/>
      <c r="B161" s="36"/>
      <c r="C161" s="233" t="s">
        <v>8</v>
      </c>
      <c r="D161" s="233" t="s">
        <v>216</v>
      </c>
      <c r="E161" s="234" t="s">
        <v>345</v>
      </c>
      <c r="F161" s="235" t="s">
        <v>346</v>
      </c>
      <c r="G161" s="236" t="s">
        <v>219</v>
      </c>
      <c r="H161" s="237">
        <v>26.19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220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220</v>
      </c>
      <c r="BM161" s="245" t="s">
        <v>272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346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5" s="2" customFormat="1" ht="33" customHeight="1">
      <c r="A163" s="35"/>
      <c r="B163" s="36"/>
      <c r="C163" s="233" t="s">
        <v>245</v>
      </c>
      <c r="D163" s="233" t="s">
        <v>216</v>
      </c>
      <c r="E163" s="234" t="s">
        <v>228</v>
      </c>
      <c r="F163" s="235" t="s">
        <v>229</v>
      </c>
      <c r="G163" s="236" t="s">
        <v>219</v>
      </c>
      <c r="H163" s="237">
        <v>26.685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220</v>
      </c>
      <c r="AT163" s="245" t="s">
        <v>216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220</v>
      </c>
      <c r="BM163" s="245" t="s">
        <v>275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229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33" customHeight="1">
      <c r="A165" s="35"/>
      <c r="B165" s="36"/>
      <c r="C165" s="233" t="s">
        <v>280</v>
      </c>
      <c r="D165" s="233" t="s">
        <v>216</v>
      </c>
      <c r="E165" s="234" t="s">
        <v>347</v>
      </c>
      <c r="F165" s="235" t="s">
        <v>348</v>
      </c>
      <c r="G165" s="236" t="s">
        <v>237</v>
      </c>
      <c r="H165" s="237">
        <v>259.7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220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284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348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21.75" customHeight="1">
      <c r="A167" s="35"/>
      <c r="B167" s="36"/>
      <c r="C167" s="233" t="s">
        <v>249</v>
      </c>
      <c r="D167" s="233" t="s">
        <v>216</v>
      </c>
      <c r="E167" s="234" t="s">
        <v>232</v>
      </c>
      <c r="F167" s="235" t="s">
        <v>233</v>
      </c>
      <c r="G167" s="236" t="s">
        <v>219</v>
      </c>
      <c r="H167" s="237">
        <v>26.685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220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220</v>
      </c>
      <c r="BM167" s="245" t="s">
        <v>290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233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5" s="2" customFormat="1" ht="33" customHeight="1">
      <c r="A169" s="35"/>
      <c r="B169" s="36"/>
      <c r="C169" s="233" t="s">
        <v>293</v>
      </c>
      <c r="D169" s="233" t="s">
        <v>216</v>
      </c>
      <c r="E169" s="234" t="s">
        <v>349</v>
      </c>
      <c r="F169" s="235" t="s">
        <v>350</v>
      </c>
      <c r="G169" s="236" t="s">
        <v>237</v>
      </c>
      <c r="H169" s="237">
        <v>1.96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220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220</v>
      </c>
      <c r="BM169" s="245" t="s">
        <v>296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350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5" s="2" customFormat="1" ht="33" customHeight="1">
      <c r="A171" s="35"/>
      <c r="B171" s="36"/>
      <c r="C171" s="233" t="s">
        <v>255</v>
      </c>
      <c r="D171" s="233" t="s">
        <v>216</v>
      </c>
      <c r="E171" s="234" t="s">
        <v>351</v>
      </c>
      <c r="F171" s="235" t="s">
        <v>352</v>
      </c>
      <c r="G171" s="236" t="s">
        <v>237</v>
      </c>
      <c r="H171" s="237">
        <v>36.332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220</v>
      </c>
      <c r="AT171" s="245" t="s">
        <v>216</v>
      </c>
      <c r="AU171" s="245" t="s">
        <v>82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220</v>
      </c>
      <c r="BM171" s="245" t="s">
        <v>303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352</v>
      </c>
      <c r="G172" s="37"/>
      <c r="H172" s="37"/>
      <c r="I172" s="141"/>
      <c r="J172" s="37"/>
      <c r="K172" s="37"/>
      <c r="L172" s="41"/>
      <c r="M172" s="249"/>
      <c r="N172" s="25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82</v>
      </c>
    </row>
    <row r="173" spans="1:65" s="2" customFormat="1" ht="33" customHeight="1">
      <c r="A173" s="35"/>
      <c r="B173" s="36"/>
      <c r="C173" s="233" t="s">
        <v>7</v>
      </c>
      <c r="D173" s="233" t="s">
        <v>216</v>
      </c>
      <c r="E173" s="234" t="s">
        <v>353</v>
      </c>
      <c r="F173" s="235" t="s">
        <v>354</v>
      </c>
      <c r="G173" s="236" t="s">
        <v>237</v>
      </c>
      <c r="H173" s="237">
        <v>4.5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220</v>
      </c>
      <c r="AT173" s="245" t="s">
        <v>216</v>
      </c>
      <c r="AU173" s="245" t="s">
        <v>82</v>
      </c>
      <c r="AY173" s="14" t="s">
        <v>213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80</v>
      </c>
      <c r="BK173" s="246">
        <f>ROUND(I173*H173,2)</f>
        <v>0</v>
      </c>
      <c r="BL173" s="14" t="s">
        <v>220</v>
      </c>
      <c r="BM173" s="245" t="s">
        <v>306</v>
      </c>
    </row>
    <row r="174" spans="1:47" s="2" customFormat="1" ht="12">
      <c r="A174" s="35"/>
      <c r="B174" s="36"/>
      <c r="C174" s="37"/>
      <c r="D174" s="247" t="s">
        <v>221</v>
      </c>
      <c r="E174" s="37"/>
      <c r="F174" s="248" t="s">
        <v>354</v>
      </c>
      <c r="G174" s="37"/>
      <c r="H174" s="37"/>
      <c r="I174" s="141"/>
      <c r="J174" s="37"/>
      <c r="K174" s="37"/>
      <c r="L174" s="41"/>
      <c r="M174" s="249"/>
      <c r="N174" s="250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221</v>
      </c>
      <c r="AU174" s="14" t="s">
        <v>82</v>
      </c>
    </row>
    <row r="175" spans="1:65" s="2" customFormat="1" ht="33" customHeight="1">
      <c r="A175" s="35"/>
      <c r="B175" s="36"/>
      <c r="C175" s="233" t="s">
        <v>259</v>
      </c>
      <c r="D175" s="233" t="s">
        <v>216</v>
      </c>
      <c r="E175" s="234" t="s">
        <v>240</v>
      </c>
      <c r="F175" s="235" t="s">
        <v>241</v>
      </c>
      <c r="G175" s="236" t="s">
        <v>237</v>
      </c>
      <c r="H175" s="237">
        <v>20.284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220</v>
      </c>
      <c r="AT175" s="245" t="s">
        <v>216</v>
      </c>
      <c r="AU175" s="245" t="s">
        <v>82</v>
      </c>
      <c r="AY175" s="14" t="s">
        <v>213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80</v>
      </c>
      <c r="BK175" s="246">
        <f>ROUND(I175*H175,2)</f>
        <v>0</v>
      </c>
      <c r="BL175" s="14" t="s">
        <v>220</v>
      </c>
      <c r="BM175" s="245" t="s">
        <v>355</v>
      </c>
    </row>
    <row r="176" spans="1:47" s="2" customFormat="1" ht="12">
      <c r="A176" s="35"/>
      <c r="B176" s="36"/>
      <c r="C176" s="37"/>
      <c r="D176" s="247" t="s">
        <v>221</v>
      </c>
      <c r="E176" s="37"/>
      <c r="F176" s="248" t="s">
        <v>241</v>
      </c>
      <c r="G176" s="37"/>
      <c r="H176" s="37"/>
      <c r="I176" s="141"/>
      <c r="J176" s="37"/>
      <c r="K176" s="37"/>
      <c r="L176" s="41"/>
      <c r="M176" s="249"/>
      <c r="N176" s="250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221</v>
      </c>
      <c r="AU176" s="14" t="s">
        <v>82</v>
      </c>
    </row>
    <row r="177" spans="1:65" s="2" customFormat="1" ht="33" customHeight="1">
      <c r="A177" s="35"/>
      <c r="B177" s="36"/>
      <c r="C177" s="233" t="s">
        <v>356</v>
      </c>
      <c r="D177" s="233" t="s">
        <v>216</v>
      </c>
      <c r="E177" s="234" t="s">
        <v>357</v>
      </c>
      <c r="F177" s="235" t="s">
        <v>358</v>
      </c>
      <c r="G177" s="236" t="s">
        <v>237</v>
      </c>
      <c r="H177" s="237">
        <v>24.402</v>
      </c>
      <c r="I177" s="238"/>
      <c r="J177" s="239">
        <f>ROUND(I177*H177,2)</f>
        <v>0</v>
      </c>
      <c r="K177" s="240"/>
      <c r="L177" s="41"/>
      <c r="M177" s="241" t="s">
        <v>1</v>
      </c>
      <c r="N177" s="242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220</v>
      </c>
      <c r="AT177" s="245" t="s">
        <v>216</v>
      </c>
      <c r="AU177" s="245" t="s">
        <v>82</v>
      </c>
      <c r="AY177" s="14" t="s">
        <v>213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80</v>
      </c>
      <c r="BK177" s="246">
        <f>ROUND(I177*H177,2)</f>
        <v>0</v>
      </c>
      <c r="BL177" s="14" t="s">
        <v>220</v>
      </c>
      <c r="BM177" s="245" t="s">
        <v>359</v>
      </c>
    </row>
    <row r="178" spans="1:47" s="2" customFormat="1" ht="12">
      <c r="A178" s="35"/>
      <c r="B178" s="36"/>
      <c r="C178" s="37"/>
      <c r="D178" s="247" t="s">
        <v>221</v>
      </c>
      <c r="E178" s="37"/>
      <c r="F178" s="248" t="s">
        <v>358</v>
      </c>
      <c r="G178" s="37"/>
      <c r="H178" s="37"/>
      <c r="I178" s="141"/>
      <c r="J178" s="37"/>
      <c r="K178" s="37"/>
      <c r="L178" s="41"/>
      <c r="M178" s="249"/>
      <c r="N178" s="25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221</v>
      </c>
      <c r="AU178" s="14" t="s">
        <v>82</v>
      </c>
    </row>
    <row r="179" spans="1:63" s="12" customFormat="1" ht="22.8" customHeight="1">
      <c r="A179" s="12"/>
      <c r="B179" s="217"/>
      <c r="C179" s="218"/>
      <c r="D179" s="219" t="s">
        <v>72</v>
      </c>
      <c r="E179" s="231" t="s">
        <v>360</v>
      </c>
      <c r="F179" s="231" t="s">
        <v>361</v>
      </c>
      <c r="G179" s="218"/>
      <c r="H179" s="218"/>
      <c r="I179" s="221"/>
      <c r="J179" s="232">
        <f>BK179</f>
        <v>0</v>
      </c>
      <c r="K179" s="218"/>
      <c r="L179" s="223"/>
      <c r="M179" s="224"/>
      <c r="N179" s="225"/>
      <c r="O179" s="225"/>
      <c r="P179" s="226">
        <f>SUM(P180:P185)</f>
        <v>0</v>
      </c>
      <c r="Q179" s="225"/>
      <c r="R179" s="226">
        <f>SUM(R180:R185)</f>
        <v>0</v>
      </c>
      <c r="S179" s="225"/>
      <c r="T179" s="227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8" t="s">
        <v>80</v>
      </c>
      <c r="AT179" s="229" t="s">
        <v>72</v>
      </c>
      <c r="AU179" s="229" t="s">
        <v>80</v>
      </c>
      <c r="AY179" s="228" t="s">
        <v>213</v>
      </c>
      <c r="BK179" s="230">
        <f>SUM(BK180:BK185)</f>
        <v>0</v>
      </c>
    </row>
    <row r="180" spans="1:65" s="2" customFormat="1" ht="21.75" customHeight="1">
      <c r="A180" s="35"/>
      <c r="B180" s="36"/>
      <c r="C180" s="233" t="s">
        <v>262</v>
      </c>
      <c r="D180" s="233" t="s">
        <v>216</v>
      </c>
      <c r="E180" s="234" t="s">
        <v>243</v>
      </c>
      <c r="F180" s="235" t="s">
        <v>244</v>
      </c>
      <c r="G180" s="236" t="s">
        <v>237</v>
      </c>
      <c r="H180" s="237">
        <v>260.883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220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220</v>
      </c>
      <c r="BM180" s="245" t="s">
        <v>362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244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33" customHeight="1">
      <c r="A182" s="35"/>
      <c r="B182" s="36"/>
      <c r="C182" s="233" t="s">
        <v>363</v>
      </c>
      <c r="D182" s="233" t="s">
        <v>216</v>
      </c>
      <c r="E182" s="234" t="s">
        <v>247</v>
      </c>
      <c r="F182" s="235" t="s">
        <v>248</v>
      </c>
      <c r="G182" s="236" t="s">
        <v>237</v>
      </c>
      <c r="H182" s="237">
        <v>698.853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220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220</v>
      </c>
      <c r="BM182" s="245" t="s">
        <v>364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248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33" customHeight="1">
      <c r="A184" s="35"/>
      <c r="B184" s="36"/>
      <c r="C184" s="233" t="s">
        <v>266</v>
      </c>
      <c r="D184" s="233" t="s">
        <v>216</v>
      </c>
      <c r="E184" s="234" t="s">
        <v>365</v>
      </c>
      <c r="F184" s="235" t="s">
        <v>366</v>
      </c>
      <c r="G184" s="236" t="s">
        <v>237</v>
      </c>
      <c r="H184" s="237">
        <v>56.996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220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220</v>
      </c>
      <c r="BM184" s="245" t="s">
        <v>367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366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3" s="12" customFormat="1" ht="22.8" customHeight="1">
      <c r="A186" s="12"/>
      <c r="B186" s="217"/>
      <c r="C186" s="218"/>
      <c r="D186" s="219" t="s">
        <v>72</v>
      </c>
      <c r="E186" s="231" t="s">
        <v>250</v>
      </c>
      <c r="F186" s="231" t="s">
        <v>251</v>
      </c>
      <c r="G186" s="218"/>
      <c r="H186" s="218"/>
      <c r="I186" s="221"/>
      <c r="J186" s="232">
        <f>BK186</f>
        <v>0</v>
      </c>
      <c r="K186" s="218"/>
      <c r="L186" s="223"/>
      <c r="M186" s="224"/>
      <c r="N186" s="225"/>
      <c r="O186" s="225"/>
      <c r="P186" s="226">
        <f>SUM(P187:P202)</f>
        <v>0</v>
      </c>
      <c r="Q186" s="225"/>
      <c r="R186" s="226">
        <f>SUM(R187:R202)</f>
        <v>0</v>
      </c>
      <c r="S186" s="225"/>
      <c r="T186" s="227">
        <f>SUM(T187:T202)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8" t="s">
        <v>80</v>
      </c>
      <c r="AT186" s="229" t="s">
        <v>72</v>
      </c>
      <c r="AU186" s="229" t="s">
        <v>80</v>
      </c>
      <c r="AY186" s="228" t="s">
        <v>213</v>
      </c>
      <c r="BK186" s="230">
        <f>SUM(BK187:BK202)</f>
        <v>0</v>
      </c>
    </row>
    <row r="187" spans="1:65" s="2" customFormat="1" ht="33" customHeight="1">
      <c r="A187" s="35"/>
      <c r="B187" s="36"/>
      <c r="C187" s="233" t="s">
        <v>368</v>
      </c>
      <c r="D187" s="233" t="s">
        <v>216</v>
      </c>
      <c r="E187" s="234" t="s">
        <v>369</v>
      </c>
      <c r="F187" s="235" t="s">
        <v>370</v>
      </c>
      <c r="G187" s="236" t="s">
        <v>254</v>
      </c>
      <c r="H187" s="237">
        <v>175.287</v>
      </c>
      <c r="I187" s="238"/>
      <c r="J187" s="239">
        <f>ROUND(I187*H187,2)</f>
        <v>0</v>
      </c>
      <c r="K187" s="240"/>
      <c r="L187" s="41"/>
      <c r="M187" s="241" t="s">
        <v>1</v>
      </c>
      <c r="N187" s="242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220</v>
      </c>
      <c r="AT187" s="245" t="s">
        <v>216</v>
      </c>
      <c r="AU187" s="245" t="s">
        <v>82</v>
      </c>
      <c r="AY187" s="14" t="s">
        <v>213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80</v>
      </c>
      <c r="BK187" s="246">
        <f>ROUND(I187*H187,2)</f>
        <v>0</v>
      </c>
      <c r="BL187" s="14" t="s">
        <v>220</v>
      </c>
      <c r="BM187" s="245" t="s">
        <v>371</v>
      </c>
    </row>
    <row r="188" spans="1:47" s="2" customFormat="1" ht="12">
      <c r="A188" s="35"/>
      <c r="B188" s="36"/>
      <c r="C188" s="37"/>
      <c r="D188" s="247" t="s">
        <v>221</v>
      </c>
      <c r="E188" s="37"/>
      <c r="F188" s="248" t="s">
        <v>370</v>
      </c>
      <c r="G188" s="37"/>
      <c r="H188" s="37"/>
      <c r="I188" s="141"/>
      <c r="J188" s="37"/>
      <c r="K188" s="37"/>
      <c r="L188" s="41"/>
      <c r="M188" s="249"/>
      <c r="N188" s="25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221</v>
      </c>
      <c r="AU188" s="14" t="s">
        <v>82</v>
      </c>
    </row>
    <row r="189" spans="1:65" s="2" customFormat="1" ht="21.75" customHeight="1">
      <c r="A189" s="35"/>
      <c r="B189" s="36"/>
      <c r="C189" s="233" t="s">
        <v>269</v>
      </c>
      <c r="D189" s="233" t="s">
        <v>216</v>
      </c>
      <c r="E189" s="234" t="s">
        <v>257</v>
      </c>
      <c r="F189" s="235" t="s">
        <v>258</v>
      </c>
      <c r="G189" s="236" t="s">
        <v>254</v>
      </c>
      <c r="H189" s="237">
        <v>175.287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220</v>
      </c>
      <c r="AT189" s="245" t="s">
        <v>216</v>
      </c>
      <c r="AU189" s="245" t="s">
        <v>82</v>
      </c>
      <c r="AY189" s="14" t="s">
        <v>213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80</v>
      </c>
      <c r="BK189" s="246">
        <f>ROUND(I189*H189,2)</f>
        <v>0</v>
      </c>
      <c r="BL189" s="14" t="s">
        <v>220</v>
      </c>
      <c r="BM189" s="245" t="s">
        <v>372</v>
      </c>
    </row>
    <row r="190" spans="1:47" s="2" customFormat="1" ht="12">
      <c r="A190" s="35"/>
      <c r="B190" s="36"/>
      <c r="C190" s="37"/>
      <c r="D190" s="247" t="s">
        <v>221</v>
      </c>
      <c r="E190" s="37"/>
      <c r="F190" s="248" t="s">
        <v>258</v>
      </c>
      <c r="G190" s="37"/>
      <c r="H190" s="37"/>
      <c r="I190" s="141"/>
      <c r="J190" s="37"/>
      <c r="K190" s="37"/>
      <c r="L190" s="41"/>
      <c r="M190" s="249"/>
      <c r="N190" s="25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221</v>
      </c>
      <c r="AU190" s="14" t="s">
        <v>82</v>
      </c>
    </row>
    <row r="191" spans="1:65" s="2" customFormat="1" ht="33" customHeight="1">
      <c r="A191" s="35"/>
      <c r="B191" s="36"/>
      <c r="C191" s="233" t="s">
        <v>373</v>
      </c>
      <c r="D191" s="233" t="s">
        <v>216</v>
      </c>
      <c r="E191" s="234" t="s">
        <v>260</v>
      </c>
      <c r="F191" s="235" t="s">
        <v>261</v>
      </c>
      <c r="G191" s="236" t="s">
        <v>254</v>
      </c>
      <c r="H191" s="237">
        <v>1752.87</v>
      </c>
      <c r="I191" s="238"/>
      <c r="J191" s="239">
        <f>ROUND(I191*H191,2)</f>
        <v>0</v>
      </c>
      <c r="K191" s="240"/>
      <c r="L191" s="41"/>
      <c r="M191" s="241" t="s">
        <v>1</v>
      </c>
      <c r="N191" s="242" t="s">
        <v>38</v>
      </c>
      <c r="O191" s="88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220</v>
      </c>
      <c r="AT191" s="245" t="s">
        <v>216</v>
      </c>
      <c r="AU191" s="245" t="s">
        <v>82</v>
      </c>
      <c r="AY191" s="14" t="s">
        <v>213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4" t="s">
        <v>80</v>
      </c>
      <c r="BK191" s="246">
        <f>ROUND(I191*H191,2)</f>
        <v>0</v>
      </c>
      <c r="BL191" s="14" t="s">
        <v>220</v>
      </c>
      <c r="BM191" s="245" t="s">
        <v>374</v>
      </c>
    </row>
    <row r="192" spans="1:47" s="2" customFormat="1" ht="12">
      <c r="A192" s="35"/>
      <c r="B192" s="36"/>
      <c r="C192" s="37"/>
      <c r="D192" s="247" t="s">
        <v>221</v>
      </c>
      <c r="E192" s="37"/>
      <c r="F192" s="248" t="s">
        <v>261</v>
      </c>
      <c r="G192" s="37"/>
      <c r="H192" s="37"/>
      <c r="I192" s="141"/>
      <c r="J192" s="37"/>
      <c r="K192" s="37"/>
      <c r="L192" s="41"/>
      <c r="M192" s="249"/>
      <c r="N192" s="25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221</v>
      </c>
      <c r="AU192" s="14" t="s">
        <v>82</v>
      </c>
    </row>
    <row r="193" spans="1:65" s="2" customFormat="1" ht="33" customHeight="1">
      <c r="A193" s="35"/>
      <c r="B193" s="36"/>
      <c r="C193" s="233" t="s">
        <v>272</v>
      </c>
      <c r="D193" s="233" t="s">
        <v>216</v>
      </c>
      <c r="E193" s="234" t="s">
        <v>264</v>
      </c>
      <c r="F193" s="235" t="s">
        <v>265</v>
      </c>
      <c r="G193" s="236" t="s">
        <v>254</v>
      </c>
      <c r="H193" s="237">
        <v>59.481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220</v>
      </c>
      <c r="AT193" s="245" t="s">
        <v>216</v>
      </c>
      <c r="AU193" s="245" t="s">
        <v>82</v>
      </c>
      <c r="AY193" s="14" t="s">
        <v>213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80</v>
      </c>
      <c r="BK193" s="246">
        <f>ROUND(I193*H193,2)</f>
        <v>0</v>
      </c>
      <c r="BL193" s="14" t="s">
        <v>220</v>
      </c>
      <c r="BM193" s="245" t="s">
        <v>375</v>
      </c>
    </row>
    <row r="194" spans="1:47" s="2" customFormat="1" ht="12">
      <c r="A194" s="35"/>
      <c r="B194" s="36"/>
      <c r="C194" s="37"/>
      <c r="D194" s="247" t="s">
        <v>221</v>
      </c>
      <c r="E194" s="37"/>
      <c r="F194" s="248" t="s">
        <v>265</v>
      </c>
      <c r="G194" s="37"/>
      <c r="H194" s="37"/>
      <c r="I194" s="141"/>
      <c r="J194" s="37"/>
      <c r="K194" s="37"/>
      <c r="L194" s="41"/>
      <c r="M194" s="249"/>
      <c r="N194" s="25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221</v>
      </c>
      <c r="AU194" s="14" t="s">
        <v>82</v>
      </c>
    </row>
    <row r="195" spans="1:65" s="2" customFormat="1" ht="33" customHeight="1">
      <c r="A195" s="35"/>
      <c r="B195" s="36"/>
      <c r="C195" s="233" t="s">
        <v>376</v>
      </c>
      <c r="D195" s="233" t="s">
        <v>216</v>
      </c>
      <c r="E195" s="234" t="s">
        <v>267</v>
      </c>
      <c r="F195" s="235" t="s">
        <v>268</v>
      </c>
      <c r="G195" s="236" t="s">
        <v>254</v>
      </c>
      <c r="H195" s="237">
        <v>58.295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220</v>
      </c>
      <c r="AT195" s="245" t="s">
        <v>216</v>
      </c>
      <c r="AU195" s="245" t="s">
        <v>82</v>
      </c>
      <c r="AY195" s="14" t="s">
        <v>213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80</v>
      </c>
      <c r="BK195" s="246">
        <f>ROUND(I195*H195,2)</f>
        <v>0</v>
      </c>
      <c r="BL195" s="14" t="s">
        <v>220</v>
      </c>
      <c r="BM195" s="245" t="s">
        <v>377</v>
      </c>
    </row>
    <row r="196" spans="1:47" s="2" customFormat="1" ht="12">
      <c r="A196" s="35"/>
      <c r="B196" s="36"/>
      <c r="C196" s="37"/>
      <c r="D196" s="247" t="s">
        <v>221</v>
      </c>
      <c r="E196" s="37"/>
      <c r="F196" s="248" t="s">
        <v>268</v>
      </c>
      <c r="G196" s="37"/>
      <c r="H196" s="37"/>
      <c r="I196" s="141"/>
      <c r="J196" s="37"/>
      <c r="K196" s="37"/>
      <c r="L196" s="41"/>
      <c r="M196" s="249"/>
      <c r="N196" s="25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221</v>
      </c>
      <c r="AU196" s="14" t="s">
        <v>82</v>
      </c>
    </row>
    <row r="197" spans="1:65" s="2" customFormat="1" ht="33" customHeight="1">
      <c r="A197" s="35"/>
      <c r="B197" s="36"/>
      <c r="C197" s="233" t="s">
        <v>275</v>
      </c>
      <c r="D197" s="233" t="s">
        <v>216</v>
      </c>
      <c r="E197" s="234" t="s">
        <v>378</v>
      </c>
      <c r="F197" s="235" t="s">
        <v>379</v>
      </c>
      <c r="G197" s="236" t="s">
        <v>254</v>
      </c>
      <c r="H197" s="237">
        <v>12.966</v>
      </c>
      <c r="I197" s="238"/>
      <c r="J197" s="239">
        <f>ROUND(I197*H197,2)</f>
        <v>0</v>
      </c>
      <c r="K197" s="240"/>
      <c r="L197" s="41"/>
      <c r="M197" s="241" t="s">
        <v>1</v>
      </c>
      <c r="N197" s="242" t="s">
        <v>38</v>
      </c>
      <c r="O197" s="8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220</v>
      </c>
      <c r="AT197" s="245" t="s">
        <v>216</v>
      </c>
      <c r="AU197" s="245" t="s">
        <v>82</v>
      </c>
      <c r="AY197" s="14" t="s">
        <v>213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4" t="s">
        <v>80</v>
      </c>
      <c r="BK197" s="246">
        <f>ROUND(I197*H197,2)</f>
        <v>0</v>
      </c>
      <c r="BL197" s="14" t="s">
        <v>220</v>
      </c>
      <c r="BM197" s="245" t="s">
        <v>380</v>
      </c>
    </row>
    <row r="198" spans="1:47" s="2" customFormat="1" ht="12">
      <c r="A198" s="35"/>
      <c r="B198" s="36"/>
      <c r="C198" s="37"/>
      <c r="D198" s="247" t="s">
        <v>221</v>
      </c>
      <c r="E198" s="37"/>
      <c r="F198" s="248" t="s">
        <v>379</v>
      </c>
      <c r="G198" s="37"/>
      <c r="H198" s="37"/>
      <c r="I198" s="141"/>
      <c r="J198" s="37"/>
      <c r="K198" s="37"/>
      <c r="L198" s="41"/>
      <c r="M198" s="249"/>
      <c r="N198" s="25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221</v>
      </c>
      <c r="AU198" s="14" t="s">
        <v>82</v>
      </c>
    </row>
    <row r="199" spans="1:65" s="2" customFormat="1" ht="33" customHeight="1">
      <c r="A199" s="35"/>
      <c r="B199" s="36"/>
      <c r="C199" s="233" t="s">
        <v>381</v>
      </c>
      <c r="D199" s="233" t="s">
        <v>216</v>
      </c>
      <c r="E199" s="234" t="s">
        <v>270</v>
      </c>
      <c r="F199" s="235" t="s">
        <v>271</v>
      </c>
      <c r="G199" s="236" t="s">
        <v>254</v>
      </c>
      <c r="H199" s="237">
        <v>3.794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220</v>
      </c>
      <c r="AT199" s="245" t="s">
        <v>216</v>
      </c>
      <c r="AU199" s="245" t="s">
        <v>82</v>
      </c>
      <c r="AY199" s="14" t="s">
        <v>213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80</v>
      </c>
      <c r="BK199" s="246">
        <f>ROUND(I199*H199,2)</f>
        <v>0</v>
      </c>
      <c r="BL199" s="14" t="s">
        <v>220</v>
      </c>
      <c r="BM199" s="245" t="s">
        <v>382</v>
      </c>
    </row>
    <row r="200" spans="1:47" s="2" customFormat="1" ht="12">
      <c r="A200" s="35"/>
      <c r="B200" s="36"/>
      <c r="C200" s="37"/>
      <c r="D200" s="247" t="s">
        <v>221</v>
      </c>
      <c r="E200" s="37"/>
      <c r="F200" s="248" t="s">
        <v>271</v>
      </c>
      <c r="G200" s="37"/>
      <c r="H200" s="37"/>
      <c r="I200" s="141"/>
      <c r="J200" s="37"/>
      <c r="K200" s="37"/>
      <c r="L200" s="41"/>
      <c r="M200" s="249"/>
      <c r="N200" s="25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221</v>
      </c>
      <c r="AU200" s="14" t="s">
        <v>82</v>
      </c>
    </row>
    <row r="201" spans="1:65" s="2" customFormat="1" ht="33" customHeight="1">
      <c r="A201" s="35"/>
      <c r="B201" s="36"/>
      <c r="C201" s="233" t="s">
        <v>284</v>
      </c>
      <c r="D201" s="233" t="s">
        <v>216</v>
      </c>
      <c r="E201" s="234" t="s">
        <v>273</v>
      </c>
      <c r="F201" s="235" t="s">
        <v>274</v>
      </c>
      <c r="G201" s="236" t="s">
        <v>254</v>
      </c>
      <c r="H201" s="237">
        <v>40.751</v>
      </c>
      <c r="I201" s="238"/>
      <c r="J201" s="239">
        <f>ROUND(I201*H201,2)</f>
        <v>0</v>
      </c>
      <c r="K201" s="240"/>
      <c r="L201" s="41"/>
      <c r="M201" s="241" t="s">
        <v>1</v>
      </c>
      <c r="N201" s="242" t="s">
        <v>38</v>
      </c>
      <c r="O201" s="8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220</v>
      </c>
      <c r="AT201" s="245" t="s">
        <v>216</v>
      </c>
      <c r="AU201" s="245" t="s">
        <v>82</v>
      </c>
      <c r="AY201" s="14" t="s">
        <v>213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4" t="s">
        <v>80</v>
      </c>
      <c r="BK201" s="246">
        <f>ROUND(I201*H201,2)</f>
        <v>0</v>
      </c>
      <c r="BL201" s="14" t="s">
        <v>220</v>
      </c>
      <c r="BM201" s="245" t="s">
        <v>383</v>
      </c>
    </row>
    <row r="202" spans="1:47" s="2" customFormat="1" ht="12">
      <c r="A202" s="35"/>
      <c r="B202" s="36"/>
      <c r="C202" s="37"/>
      <c r="D202" s="247" t="s">
        <v>221</v>
      </c>
      <c r="E202" s="37"/>
      <c r="F202" s="248" t="s">
        <v>274</v>
      </c>
      <c r="G202" s="37"/>
      <c r="H202" s="37"/>
      <c r="I202" s="141"/>
      <c r="J202" s="37"/>
      <c r="K202" s="37"/>
      <c r="L202" s="41"/>
      <c r="M202" s="249"/>
      <c r="N202" s="25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221</v>
      </c>
      <c r="AU202" s="14" t="s">
        <v>82</v>
      </c>
    </row>
    <row r="203" spans="1:63" s="12" customFormat="1" ht="25.9" customHeight="1">
      <c r="A203" s="12"/>
      <c r="B203" s="217"/>
      <c r="C203" s="218"/>
      <c r="D203" s="219" t="s">
        <v>72</v>
      </c>
      <c r="E203" s="220" t="s">
        <v>276</v>
      </c>
      <c r="F203" s="220" t="s">
        <v>277</v>
      </c>
      <c r="G203" s="218"/>
      <c r="H203" s="218"/>
      <c r="I203" s="221"/>
      <c r="J203" s="222">
        <f>BK203</f>
        <v>0</v>
      </c>
      <c r="K203" s="218"/>
      <c r="L203" s="223"/>
      <c r="M203" s="224"/>
      <c r="N203" s="225"/>
      <c r="O203" s="225"/>
      <c r="P203" s="226">
        <f>P204+P217+P220</f>
        <v>0</v>
      </c>
      <c r="Q203" s="225"/>
      <c r="R203" s="226">
        <f>R204+R217+R220</f>
        <v>0</v>
      </c>
      <c r="S203" s="225"/>
      <c r="T203" s="227">
        <f>T204+T217+T220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8" t="s">
        <v>82</v>
      </c>
      <c r="AT203" s="229" t="s">
        <v>72</v>
      </c>
      <c r="AU203" s="229" t="s">
        <v>73</v>
      </c>
      <c r="AY203" s="228" t="s">
        <v>213</v>
      </c>
      <c r="BK203" s="230">
        <f>BK204+BK217+BK220</f>
        <v>0</v>
      </c>
    </row>
    <row r="204" spans="1:63" s="12" customFormat="1" ht="22.8" customHeight="1">
      <c r="A204" s="12"/>
      <c r="B204" s="217"/>
      <c r="C204" s="218"/>
      <c r="D204" s="219" t="s">
        <v>72</v>
      </c>
      <c r="E204" s="231" t="s">
        <v>384</v>
      </c>
      <c r="F204" s="231" t="s">
        <v>385</v>
      </c>
      <c r="G204" s="218"/>
      <c r="H204" s="218"/>
      <c r="I204" s="221"/>
      <c r="J204" s="232">
        <f>BK204</f>
        <v>0</v>
      </c>
      <c r="K204" s="218"/>
      <c r="L204" s="223"/>
      <c r="M204" s="224"/>
      <c r="N204" s="225"/>
      <c r="O204" s="225"/>
      <c r="P204" s="226">
        <f>SUM(P205:P216)</f>
        <v>0</v>
      </c>
      <c r="Q204" s="225"/>
      <c r="R204" s="226">
        <f>SUM(R205:R216)</f>
        <v>0</v>
      </c>
      <c r="S204" s="225"/>
      <c r="T204" s="227">
        <f>SUM(T205:T216)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8" t="s">
        <v>82</v>
      </c>
      <c r="AT204" s="229" t="s">
        <v>72</v>
      </c>
      <c r="AU204" s="229" t="s">
        <v>80</v>
      </c>
      <c r="AY204" s="228" t="s">
        <v>213</v>
      </c>
      <c r="BK204" s="230">
        <f>SUM(BK205:BK216)</f>
        <v>0</v>
      </c>
    </row>
    <row r="205" spans="1:65" s="2" customFormat="1" ht="21.75" customHeight="1">
      <c r="A205" s="35"/>
      <c r="B205" s="36"/>
      <c r="C205" s="233" t="s">
        <v>386</v>
      </c>
      <c r="D205" s="233" t="s">
        <v>216</v>
      </c>
      <c r="E205" s="234" t="s">
        <v>387</v>
      </c>
      <c r="F205" s="235" t="s">
        <v>388</v>
      </c>
      <c r="G205" s="236" t="s">
        <v>389</v>
      </c>
      <c r="H205" s="237">
        <v>3</v>
      </c>
      <c r="I205" s="238"/>
      <c r="J205" s="239">
        <f>ROUND(I205*H205,2)</f>
        <v>0</v>
      </c>
      <c r="K205" s="240"/>
      <c r="L205" s="41"/>
      <c r="M205" s="241" t="s">
        <v>1</v>
      </c>
      <c r="N205" s="242" t="s">
        <v>38</v>
      </c>
      <c r="O205" s="8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245</v>
      </c>
      <c r="AT205" s="245" t="s">
        <v>216</v>
      </c>
      <c r="AU205" s="245" t="s">
        <v>82</v>
      </c>
      <c r="AY205" s="14" t="s">
        <v>213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80</v>
      </c>
      <c r="BK205" s="246">
        <f>ROUND(I205*H205,2)</f>
        <v>0</v>
      </c>
      <c r="BL205" s="14" t="s">
        <v>245</v>
      </c>
      <c r="BM205" s="245" t="s">
        <v>390</v>
      </c>
    </row>
    <row r="206" spans="1:47" s="2" customFormat="1" ht="12">
      <c r="A206" s="35"/>
      <c r="B206" s="36"/>
      <c r="C206" s="37"/>
      <c r="D206" s="247" t="s">
        <v>221</v>
      </c>
      <c r="E206" s="37"/>
      <c r="F206" s="248" t="s">
        <v>388</v>
      </c>
      <c r="G206" s="37"/>
      <c r="H206" s="37"/>
      <c r="I206" s="141"/>
      <c r="J206" s="37"/>
      <c r="K206" s="37"/>
      <c r="L206" s="41"/>
      <c r="M206" s="249"/>
      <c r="N206" s="25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221</v>
      </c>
      <c r="AU206" s="14" t="s">
        <v>82</v>
      </c>
    </row>
    <row r="207" spans="1:65" s="2" customFormat="1" ht="16.5" customHeight="1">
      <c r="A207" s="35"/>
      <c r="B207" s="36"/>
      <c r="C207" s="233" t="s">
        <v>290</v>
      </c>
      <c r="D207" s="233" t="s">
        <v>216</v>
      </c>
      <c r="E207" s="234" t="s">
        <v>391</v>
      </c>
      <c r="F207" s="235" t="s">
        <v>392</v>
      </c>
      <c r="G207" s="236" t="s">
        <v>389</v>
      </c>
      <c r="H207" s="237">
        <v>4</v>
      </c>
      <c r="I207" s="238"/>
      <c r="J207" s="239">
        <f>ROUND(I207*H207,2)</f>
        <v>0</v>
      </c>
      <c r="K207" s="240"/>
      <c r="L207" s="41"/>
      <c r="M207" s="241" t="s">
        <v>1</v>
      </c>
      <c r="N207" s="242" t="s">
        <v>38</v>
      </c>
      <c r="O207" s="88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245</v>
      </c>
      <c r="AT207" s="245" t="s">
        <v>216</v>
      </c>
      <c r="AU207" s="245" t="s">
        <v>82</v>
      </c>
      <c r="AY207" s="14" t="s">
        <v>213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4" t="s">
        <v>80</v>
      </c>
      <c r="BK207" s="246">
        <f>ROUND(I207*H207,2)</f>
        <v>0</v>
      </c>
      <c r="BL207" s="14" t="s">
        <v>245</v>
      </c>
      <c r="BM207" s="245" t="s">
        <v>393</v>
      </c>
    </row>
    <row r="208" spans="1:47" s="2" customFormat="1" ht="12">
      <c r="A208" s="35"/>
      <c r="B208" s="36"/>
      <c r="C208" s="37"/>
      <c r="D208" s="247" t="s">
        <v>221</v>
      </c>
      <c r="E208" s="37"/>
      <c r="F208" s="248" t="s">
        <v>392</v>
      </c>
      <c r="G208" s="37"/>
      <c r="H208" s="37"/>
      <c r="I208" s="141"/>
      <c r="J208" s="37"/>
      <c r="K208" s="37"/>
      <c r="L208" s="41"/>
      <c r="M208" s="249"/>
      <c r="N208" s="250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221</v>
      </c>
      <c r="AU208" s="14" t="s">
        <v>82</v>
      </c>
    </row>
    <row r="209" spans="1:65" s="2" customFormat="1" ht="21.75" customHeight="1">
      <c r="A209" s="35"/>
      <c r="B209" s="36"/>
      <c r="C209" s="233" t="s">
        <v>394</v>
      </c>
      <c r="D209" s="233" t="s">
        <v>216</v>
      </c>
      <c r="E209" s="234" t="s">
        <v>395</v>
      </c>
      <c r="F209" s="235" t="s">
        <v>396</v>
      </c>
      <c r="G209" s="236" t="s">
        <v>389</v>
      </c>
      <c r="H209" s="237">
        <v>1</v>
      </c>
      <c r="I209" s="238"/>
      <c r="J209" s="239">
        <f>ROUND(I209*H209,2)</f>
        <v>0</v>
      </c>
      <c r="K209" s="240"/>
      <c r="L209" s="41"/>
      <c r="M209" s="241" t="s">
        <v>1</v>
      </c>
      <c r="N209" s="242" t="s">
        <v>38</v>
      </c>
      <c r="O209" s="8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245</v>
      </c>
      <c r="AT209" s="245" t="s">
        <v>216</v>
      </c>
      <c r="AU209" s="245" t="s">
        <v>82</v>
      </c>
      <c r="AY209" s="14" t="s">
        <v>213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4" t="s">
        <v>80</v>
      </c>
      <c r="BK209" s="246">
        <f>ROUND(I209*H209,2)</f>
        <v>0</v>
      </c>
      <c r="BL209" s="14" t="s">
        <v>245</v>
      </c>
      <c r="BM209" s="245" t="s">
        <v>397</v>
      </c>
    </row>
    <row r="210" spans="1:47" s="2" customFormat="1" ht="12">
      <c r="A210" s="35"/>
      <c r="B210" s="36"/>
      <c r="C210" s="37"/>
      <c r="D210" s="247" t="s">
        <v>221</v>
      </c>
      <c r="E210" s="37"/>
      <c r="F210" s="248" t="s">
        <v>396</v>
      </c>
      <c r="G210" s="37"/>
      <c r="H210" s="37"/>
      <c r="I210" s="141"/>
      <c r="J210" s="37"/>
      <c r="K210" s="37"/>
      <c r="L210" s="41"/>
      <c r="M210" s="249"/>
      <c r="N210" s="25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221</v>
      </c>
      <c r="AU210" s="14" t="s">
        <v>82</v>
      </c>
    </row>
    <row r="211" spans="1:65" s="2" customFormat="1" ht="21.75" customHeight="1">
      <c r="A211" s="35"/>
      <c r="B211" s="36"/>
      <c r="C211" s="233" t="s">
        <v>296</v>
      </c>
      <c r="D211" s="233" t="s">
        <v>216</v>
      </c>
      <c r="E211" s="234" t="s">
        <v>398</v>
      </c>
      <c r="F211" s="235" t="s">
        <v>399</v>
      </c>
      <c r="G211" s="236" t="s">
        <v>389</v>
      </c>
      <c r="H211" s="237">
        <v>1</v>
      </c>
      <c r="I211" s="238"/>
      <c r="J211" s="239">
        <f>ROUND(I211*H211,2)</f>
        <v>0</v>
      </c>
      <c r="K211" s="240"/>
      <c r="L211" s="41"/>
      <c r="M211" s="241" t="s">
        <v>1</v>
      </c>
      <c r="N211" s="242" t="s">
        <v>38</v>
      </c>
      <c r="O211" s="88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245</v>
      </c>
      <c r="AT211" s="245" t="s">
        <v>216</v>
      </c>
      <c r="AU211" s="245" t="s">
        <v>82</v>
      </c>
      <c r="AY211" s="14" t="s">
        <v>213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4" t="s">
        <v>80</v>
      </c>
      <c r="BK211" s="246">
        <f>ROUND(I211*H211,2)</f>
        <v>0</v>
      </c>
      <c r="BL211" s="14" t="s">
        <v>245</v>
      </c>
      <c r="BM211" s="245" t="s">
        <v>400</v>
      </c>
    </row>
    <row r="212" spans="1:47" s="2" customFormat="1" ht="12">
      <c r="A212" s="35"/>
      <c r="B212" s="36"/>
      <c r="C212" s="37"/>
      <c r="D212" s="247" t="s">
        <v>221</v>
      </c>
      <c r="E212" s="37"/>
      <c r="F212" s="248" t="s">
        <v>399</v>
      </c>
      <c r="G212" s="37"/>
      <c r="H212" s="37"/>
      <c r="I212" s="141"/>
      <c r="J212" s="37"/>
      <c r="K212" s="37"/>
      <c r="L212" s="41"/>
      <c r="M212" s="249"/>
      <c r="N212" s="250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221</v>
      </c>
      <c r="AU212" s="14" t="s">
        <v>82</v>
      </c>
    </row>
    <row r="213" spans="1:65" s="2" customFormat="1" ht="21.75" customHeight="1">
      <c r="A213" s="35"/>
      <c r="B213" s="36"/>
      <c r="C213" s="233" t="s">
        <v>401</v>
      </c>
      <c r="D213" s="233" t="s">
        <v>216</v>
      </c>
      <c r="E213" s="234" t="s">
        <v>402</v>
      </c>
      <c r="F213" s="235" t="s">
        <v>403</v>
      </c>
      <c r="G213" s="236" t="s">
        <v>389</v>
      </c>
      <c r="H213" s="237">
        <v>1</v>
      </c>
      <c r="I213" s="238"/>
      <c r="J213" s="239">
        <f>ROUND(I213*H213,2)</f>
        <v>0</v>
      </c>
      <c r="K213" s="240"/>
      <c r="L213" s="41"/>
      <c r="M213" s="241" t="s">
        <v>1</v>
      </c>
      <c r="N213" s="242" t="s">
        <v>38</v>
      </c>
      <c r="O213" s="88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5" t="s">
        <v>245</v>
      </c>
      <c r="AT213" s="245" t="s">
        <v>216</v>
      </c>
      <c r="AU213" s="245" t="s">
        <v>82</v>
      </c>
      <c r="AY213" s="14" t="s">
        <v>213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4" t="s">
        <v>80</v>
      </c>
      <c r="BK213" s="246">
        <f>ROUND(I213*H213,2)</f>
        <v>0</v>
      </c>
      <c r="BL213" s="14" t="s">
        <v>245</v>
      </c>
      <c r="BM213" s="245" t="s">
        <v>404</v>
      </c>
    </row>
    <row r="214" spans="1:47" s="2" customFormat="1" ht="12">
      <c r="A214" s="35"/>
      <c r="B214" s="36"/>
      <c r="C214" s="37"/>
      <c r="D214" s="247" t="s">
        <v>221</v>
      </c>
      <c r="E214" s="37"/>
      <c r="F214" s="248" t="s">
        <v>403</v>
      </c>
      <c r="G214" s="37"/>
      <c r="H214" s="37"/>
      <c r="I214" s="141"/>
      <c r="J214" s="37"/>
      <c r="K214" s="37"/>
      <c r="L214" s="41"/>
      <c r="M214" s="249"/>
      <c r="N214" s="250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221</v>
      </c>
      <c r="AU214" s="14" t="s">
        <v>82</v>
      </c>
    </row>
    <row r="215" spans="1:65" s="2" customFormat="1" ht="16.5" customHeight="1">
      <c r="A215" s="35"/>
      <c r="B215" s="36"/>
      <c r="C215" s="233" t="s">
        <v>303</v>
      </c>
      <c r="D215" s="233" t="s">
        <v>216</v>
      </c>
      <c r="E215" s="234" t="s">
        <v>405</v>
      </c>
      <c r="F215" s="235" t="s">
        <v>406</v>
      </c>
      <c r="G215" s="236" t="s">
        <v>389</v>
      </c>
      <c r="H215" s="237">
        <v>6</v>
      </c>
      <c r="I215" s="238"/>
      <c r="J215" s="239">
        <f>ROUND(I215*H215,2)</f>
        <v>0</v>
      </c>
      <c r="K215" s="240"/>
      <c r="L215" s="41"/>
      <c r="M215" s="241" t="s">
        <v>1</v>
      </c>
      <c r="N215" s="242" t="s">
        <v>38</v>
      </c>
      <c r="O215" s="88"/>
      <c r="P215" s="243">
        <f>O215*H215</f>
        <v>0</v>
      </c>
      <c r="Q215" s="243">
        <v>0</v>
      </c>
      <c r="R215" s="243">
        <f>Q215*H215</f>
        <v>0</v>
      </c>
      <c r="S215" s="243">
        <v>0</v>
      </c>
      <c r="T215" s="24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5" t="s">
        <v>245</v>
      </c>
      <c r="AT215" s="245" t="s">
        <v>216</v>
      </c>
      <c r="AU215" s="245" t="s">
        <v>82</v>
      </c>
      <c r="AY215" s="14" t="s">
        <v>213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4" t="s">
        <v>80</v>
      </c>
      <c r="BK215" s="246">
        <f>ROUND(I215*H215,2)</f>
        <v>0</v>
      </c>
      <c r="BL215" s="14" t="s">
        <v>245</v>
      </c>
      <c r="BM215" s="245" t="s">
        <v>407</v>
      </c>
    </row>
    <row r="216" spans="1:47" s="2" customFormat="1" ht="12">
      <c r="A216" s="35"/>
      <c r="B216" s="36"/>
      <c r="C216" s="37"/>
      <c r="D216" s="247" t="s">
        <v>221</v>
      </c>
      <c r="E216" s="37"/>
      <c r="F216" s="248" t="s">
        <v>406</v>
      </c>
      <c r="G216" s="37"/>
      <c r="H216" s="37"/>
      <c r="I216" s="141"/>
      <c r="J216" s="37"/>
      <c r="K216" s="37"/>
      <c r="L216" s="41"/>
      <c r="M216" s="249"/>
      <c r="N216" s="250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221</v>
      </c>
      <c r="AU216" s="14" t="s">
        <v>82</v>
      </c>
    </row>
    <row r="217" spans="1:63" s="12" customFormat="1" ht="22.8" customHeight="1">
      <c r="A217" s="12"/>
      <c r="B217" s="217"/>
      <c r="C217" s="218"/>
      <c r="D217" s="219" t="s">
        <v>72</v>
      </c>
      <c r="E217" s="231" t="s">
        <v>278</v>
      </c>
      <c r="F217" s="231" t="s">
        <v>279</v>
      </c>
      <c r="G217" s="218"/>
      <c r="H217" s="218"/>
      <c r="I217" s="221"/>
      <c r="J217" s="232">
        <f>BK217</f>
        <v>0</v>
      </c>
      <c r="K217" s="218"/>
      <c r="L217" s="223"/>
      <c r="M217" s="224"/>
      <c r="N217" s="225"/>
      <c r="O217" s="225"/>
      <c r="P217" s="226">
        <f>SUM(P218:P219)</f>
        <v>0</v>
      </c>
      <c r="Q217" s="225"/>
      <c r="R217" s="226">
        <f>SUM(R218:R219)</f>
        <v>0</v>
      </c>
      <c r="S217" s="225"/>
      <c r="T217" s="227">
        <f>SUM(T218:T219)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8" t="s">
        <v>82</v>
      </c>
      <c r="AT217" s="229" t="s">
        <v>72</v>
      </c>
      <c r="AU217" s="229" t="s">
        <v>80</v>
      </c>
      <c r="AY217" s="228" t="s">
        <v>213</v>
      </c>
      <c r="BK217" s="230">
        <f>SUM(BK218:BK219)</f>
        <v>0</v>
      </c>
    </row>
    <row r="218" spans="1:65" s="2" customFormat="1" ht="21.75" customHeight="1">
      <c r="A218" s="35"/>
      <c r="B218" s="36"/>
      <c r="C218" s="233" t="s">
        <v>408</v>
      </c>
      <c r="D218" s="233" t="s">
        <v>216</v>
      </c>
      <c r="E218" s="234" t="s">
        <v>281</v>
      </c>
      <c r="F218" s="235" t="s">
        <v>282</v>
      </c>
      <c r="G218" s="236" t="s">
        <v>283</v>
      </c>
      <c r="H218" s="237">
        <v>24.2</v>
      </c>
      <c r="I218" s="238"/>
      <c r="J218" s="239">
        <f>ROUND(I218*H218,2)</f>
        <v>0</v>
      </c>
      <c r="K218" s="240"/>
      <c r="L218" s="41"/>
      <c r="M218" s="241" t="s">
        <v>1</v>
      </c>
      <c r="N218" s="242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245</v>
      </c>
      <c r="AT218" s="245" t="s">
        <v>216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245</v>
      </c>
      <c r="BM218" s="245" t="s">
        <v>409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282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3" s="12" customFormat="1" ht="22.8" customHeight="1">
      <c r="A220" s="12"/>
      <c r="B220" s="217"/>
      <c r="C220" s="218"/>
      <c r="D220" s="219" t="s">
        <v>72</v>
      </c>
      <c r="E220" s="231" t="s">
        <v>285</v>
      </c>
      <c r="F220" s="231" t="s">
        <v>286</v>
      </c>
      <c r="G220" s="218"/>
      <c r="H220" s="218"/>
      <c r="I220" s="221"/>
      <c r="J220" s="232">
        <f>BK220</f>
        <v>0</v>
      </c>
      <c r="K220" s="218"/>
      <c r="L220" s="223"/>
      <c r="M220" s="224"/>
      <c r="N220" s="225"/>
      <c r="O220" s="225"/>
      <c r="P220" s="226">
        <f>SUM(P221:P230)</f>
        <v>0</v>
      </c>
      <c r="Q220" s="225"/>
      <c r="R220" s="226">
        <f>SUM(R221:R230)</f>
        <v>0</v>
      </c>
      <c r="S220" s="225"/>
      <c r="T220" s="227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8" t="s">
        <v>82</v>
      </c>
      <c r="AT220" s="229" t="s">
        <v>72</v>
      </c>
      <c r="AU220" s="229" t="s">
        <v>80</v>
      </c>
      <c r="AY220" s="228" t="s">
        <v>213</v>
      </c>
      <c r="BK220" s="230">
        <f>SUM(BK221:BK230)</f>
        <v>0</v>
      </c>
    </row>
    <row r="221" spans="1:65" s="2" customFormat="1" ht="21.75" customHeight="1">
      <c r="A221" s="35"/>
      <c r="B221" s="36"/>
      <c r="C221" s="233" t="s">
        <v>306</v>
      </c>
      <c r="D221" s="233" t="s">
        <v>216</v>
      </c>
      <c r="E221" s="234" t="s">
        <v>410</v>
      </c>
      <c r="F221" s="235" t="s">
        <v>411</v>
      </c>
      <c r="G221" s="236" t="s">
        <v>289</v>
      </c>
      <c r="H221" s="237">
        <v>24</v>
      </c>
      <c r="I221" s="238"/>
      <c r="J221" s="239">
        <f>ROUND(I221*H221,2)</f>
        <v>0</v>
      </c>
      <c r="K221" s="240"/>
      <c r="L221" s="41"/>
      <c r="M221" s="241" t="s">
        <v>1</v>
      </c>
      <c r="N221" s="242" t="s">
        <v>38</v>
      </c>
      <c r="O221" s="88"/>
      <c r="P221" s="243">
        <f>O221*H221</f>
        <v>0</v>
      </c>
      <c r="Q221" s="243">
        <v>0</v>
      </c>
      <c r="R221" s="243">
        <f>Q221*H221</f>
        <v>0</v>
      </c>
      <c r="S221" s="243">
        <v>0</v>
      </c>
      <c r="T221" s="24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5" t="s">
        <v>245</v>
      </c>
      <c r="AT221" s="245" t="s">
        <v>216</v>
      </c>
      <c r="AU221" s="245" t="s">
        <v>82</v>
      </c>
      <c r="AY221" s="14" t="s">
        <v>213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4" t="s">
        <v>80</v>
      </c>
      <c r="BK221" s="246">
        <f>ROUND(I221*H221,2)</f>
        <v>0</v>
      </c>
      <c r="BL221" s="14" t="s">
        <v>245</v>
      </c>
      <c r="BM221" s="245" t="s">
        <v>412</v>
      </c>
    </row>
    <row r="222" spans="1:47" s="2" customFormat="1" ht="12">
      <c r="A222" s="35"/>
      <c r="B222" s="36"/>
      <c r="C222" s="37"/>
      <c r="D222" s="247" t="s">
        <v>221</v>
      </c>
      <c r="E222" s="37"/>
      <c r="F222" s="248" t="s">
        <v>411</v>
      </c>
      <c r="G222" s="37"/>
      <c r="H222" s="37"/>
      <c r="I222" s="141"/>
      <c r="J222" s="37"/>
      <c r="K222" s="37"/>
      <c r="L222" s="41"/>
      <c r="M222" s="249"/>
      <c r="N222" s="250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221</v>
      </c>
      <c r="AU222" s="14" t="s">
        <v>82</v>
      </c>
    </row>
    <row r="223" spans="1:65" s="2" customFormat="1" ht="21.75" customHeight="1">
      <c r="A223" s="35"/>
      <c r="B223" s="36"/>
      <c r="C223" s="233" t="s">
        <v>413</v>
      </c>
      <c r="D223" s="233" t="s">
        <v>216</v>
      </c>
      <c r="E223" s="234" t="s">
        <v>414</v>
      </c>
      <c r="F223" s="235" t="s">
        <v>415</v>
      </c>
      <c r="G223" s="236" t="s">
        <v>289</v>
      </c>
      <c r="H223" s="237">
        <v>1</v>
      </c>
      <c r="I223" s="238"/>
      <c r="J223" s="239">
        <f>ROUND(I223*H223,2)</f>
        <v>0</v>
      </c>
      <c r="K223" s="240"/>
      <c r="L223" s="41"/>
      <c r="M223" s="241" t="s">
        <v>1</v>
      </c>
      <c r="N223" s="242" t="s">
        <v>38</v>
      </c>
      <c r="O223" s="88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245</v>
      </c>
      <c r="AT223" s="245" t="s">
        <v>216</v>
      </c>
      <c r="AU223" s="245" t="s">
        <v>82</v>
      </c>
      <c r="AY223" s="14" t="s">
        <v>213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4" t="s">
        <v>80</v>
      </c>
      <c r="BK223" s="246">
        <f>ROUND(I223*H223,2)</f>
        <v>0</v>
      </c>
      <c r="BL223" s="14" t="s">
        <v>245</v>
      </c>
      <c r="BM223" s="245" t="s">
        <v>416</v>
      </c>
    </row>
    <row r="224" spans="1:47" s="2" customFormat="1" ht="12">
      <c r="A224" s="35"/>
      <c r="B224" s="36"/>
      <c r="C224" s="37"/>
      <c r="D224" s="247" t="s">
        <v>221</v>
      </c>
      <c r="E224" s="37"/>
      <c r="F224" s="248" t="s">
        <v>415</v>
      </c>
      <c r="G224" s="37"/>
      <c r="H224" s="37"/>
      <c r="I224" s="141"/>
      <c r="J224" s="37"/>
      <c r="K224" s="37"/>
      <c r="L224" s="41"/>
      <c r="M224" s="249"/>
      <c r="N224" s="250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221</v>
      </c>
      <c r="AU224" s="14" t="s">
        <v>82</v>
      </c>
    </row>
    <row r="225" spans="1:65" s="2" customFormat="1" ht="44.25" customHeight="1">
      <c r="A225" s="35"/>
      <c r="B225" s="36"/>
      <c r="C225" s="233" t="s">
        <v>355</v>
      </c>
      <c r="D225" s="233" t="s">
        <v>216</v>
      </c>
      <c r="E225" s="234" t="s">
        <v>417</v>
      </c>
      <c r="F225" s="235" t="s">
        <v>418</v>
      </c>
      <c r="G225" s="236" t="s">
        <v>289</v>
      </c>
      <c r="H225" s="237">
        <v>2</v>
      </c>
      <c r="I225" s="238"/>
      <c r="J225" s="239">
        <f>ROUND(I225*H225,2)</f>
        <v>0</v>
      </c>
      <c r="K225" s="240"/>
      <c r="L225" s="41"/>
      <c r="M225" s="241" t="s">
        <v>1</v>
      </c>
      <c r="N225" s="242" t="s">
        <v>38</v>
      </c>
      <c r="O225" s="8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5" t="s">
        <v>245</v>
      </c>
      <c r="AT225" s="245" t="s">
        <v>216</v>
      </c>
      <c r="AU225" s="245" t="s">
        <v>82</v>
      </c>
      <c r="AY225" s="14" t="s">
        <v>213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14" t="s">
        <v>80</v>
      </c>
      <c r="BK225" s="246">
        <f>ROUND(I225*H225,2)</f>
        <v>0</v>
      </c>
      <c r="BL225" s="14" t="s">
        <v>245</v>
      </c>
      <c r="BM225" s="245" t="s">
        <v>419</v>
      </c>
    </row>
    <row r="226" spans="1:47" s="2" customFormat="1" ht="12">
      <c r="A226" s="35"/>
      <c r="B226" s="36"/>
      <c r="C226" s="37"/>
      <c r="D226" s="247" t="s">
        <v>221</v>
      </c>
      <c r="E226" s="37"/>
      <c r="F226" s="248" t="s">
        <v>418</v>
      </c>
      <c r="G226" s="37"/>
      <c r="H226" s="37"/>
      <c r="I226" s="141"/>
      <c r="J226" s="37"/>
      <c r="K226" s="37"/>
      <c r="L226" s="41"/>
      <c r="M226" s="249"/>
      <c r="N226" s="25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221</v>
      </c>
      <c r="AU226" s="14" t="s">
        <v>82</v>
      </c>
    </row>
    <row r="227" spans="1:65" s="2" customFormat="1" ht="44.25" customHeight="1">
      <c r="A227" s="35"/>
      <c r="B227" s="36"/>
      <c r="C227" s="233" t="s">
        <v>420</v>
      </c>
      <c r="D227" s="233" t="s">
        <v>216</v>
      </c>
      <c r="E227" s="234" t="s">
        <v>421</v>
      </c>
      <c r="F227" s="235" t="s">
        <v>422</v>
      </c>
      <c r="G227" s="236" t="s">
        <v>289</v>
      </c>
      <c r="H227" s="237">
        <v>24</v>
      </c>
      <c r="I227" s="238"/>
      <c r="J227" s="239">
        <f>ROUND(I227*H227,2)</f>
        <v>0</v>
      </c>
      <c r="K227" s="240"/>
      <c r="L227" s="41"/>
      <c r="M227" s="241" t="s">
        <v>1</v>
      </c>
      <c r="N227" s="242" t="s">
        <v>38</v>
      </c>
      <c r="O227" s="88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5" t="s">
        <v>245</v>
      </c>
      <c r="AT227" s="245" t="s">
        <v>216</v>
      </c>
      <c r="AU227" s="245" t="s">
        <v>82</v>
      </c>
      <c r="AY227" s="14" t="s">
        <v>213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4" t="s">
        <v>80</v>
      </c>
      <c r="BK227" s="246">
        <f>ROUND(I227*H227,2)</f>
        <v>0</v>
      </c>
      <c r="BL227" s="14" t="s">
        <v>245</v>
      </c>
      <c r="BM227" s="245" t="s">
        <v>423</v>
      </c>
    </row>
    <row r="228" spans="1:47" s="2" customFormat="1" ht="12">
      <c r="A228" s="35"/>
      <c r="B228" s="36"/>
      <c r="C228" s="37"/>
      <c r="D228" s="247" t="s">
        <v>221</v>
      </c>
      <c r="E228" s="37"/>
      <c r="F228" s="248" t="s">
        <v>422</v>
      </c>
      <c r="G228" s="37"/>
      <c r="H228" s="37"/>
      <c r="I228" s="141"/>
      <c r="J228" s="37"/>
      <c r="K228" s="37"/>
      <c r="L228" s="41"/>
      <c r="M228" s="249"/>
      <c r="N228" s="250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221</v>
      </c>
      <c r="AU228" s="14" t="s">
        <v>82</v>
      </c>
    </row>
    <row r="229" spans="1:65" s="2" customFormat="1" ht="21.75" customHeight="1">
      <c r="A229" s="35"/>
      <c r="B229" s="36"/>
      <c r="C229" s="233" t="s">
        <v>359</v>
      </c>
      <c r="D229" s="233" t="s">
        <v>216</v>
      </c>
      <c r="E229" s="234" t="s">
        <v>287</v>
      </c>
      <c r="F229" s="235" t="s">
        <v>288</v>
      </c>
      <c r="G229" s="236" t="s">
        <v>289</v>
      </c>
      <c r="H229" s="237">
        <v>28</v>
      </c>
      <c r="I229" s="238"/>
      <c r="J229" s="239">
        <f>ROUND(I229*H229,2)</f>
        <v>0</v>
      </c>
      <c r="K229" s="240"/>
      <c r="L229" s="41"/>
      <c r="M229" s="241" t="s">
        <v>1</v>
      </c>
      <c r="N229" s="242" t="s">
        <v>38</v>
      </c>
      <c r="O229" s="8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5" t="s">
        <v>245</v>
      </c>
      <c r="AT229" s="245" t="s">
        <v>216</v>
      </c>
      <c r="AU229" s="245" t="s">
        <v>82</v>
      </c>
      <c r="AY229" s="14" t="s">
        <v>213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4" t="s">
        <v>80</v>
      </c>
      <c r="BK229" s="246">
        <f>ROUND(I229*H229,2)</f>
        <v>0</v>
      </c>
      <c r="BL229" s="14" t="s">
        <v>245</v>
      </c>
      <c r="BM229" s="245" t="s">
        <v>424</v>
      </c>
    </row>
    <row r="230" spans="1:47" s="2" customFormat="1" ht="12">
      <c r="A230" s="35"/>
      <c r="B230" s="36"/>
      <c r="C230" s="37"/>
      <c r="D230" s="247" t="s">
        <v>221</v>
      </c>
      <c r="E230" s="37"/>
      <c r="F230" s="248" t="s">
        <v>288</v>
      </c>
      <c r="G230" s="37"/>
      <c r="H230" s="37"/>
      <c r="I230" s="141"/>
      <c r="J230" s="37"/>
      <c r="K230" s="37"/>
      <c r="L230" s="41"/>
      <c r="M230" s="251"/>
      <c r="N230" s="252"/>
      <c r="O230" s="253"/>
      <c r="P230" s="253"/>
      <c r="Q230" s="253"/>
      <c r="R230" s="253"/>
      <c r="S230" s="253"/>
      <c r="T230" s="254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221</v>
      </c>
      <c r="AU230" s="14" t="s">
        <v>82</v>
      </c>
    </row>
    <row r="231" spans="1:31" s="2" customFormat="1" ht="6.95" customHeight="1">
      <c r="A231" s="35"/>
      <c r="B231" s="63"/>
      <c r="C231" s="64"/>
      <c r="D231" s="64"/>
      <c r="E231" s="64"/>
      <c r="F231" s="64"/>
      <c r="G231" s="64"/>
      <c r="H231" s="64"/>
      <c r="I231" s="180"/>
      <c r="J231" s="64"/>
      <c r="K231" s="64"/>
      <c r="L231" s="41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sheetProtection password="CC35" sheet="1" objects="1" scenarios="1" formatColumns="0" formatRows="0" autoFilter="0"/>
  <autoFilter ref="C126:K23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1328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ROUND((SUM(BE118:BE124)),2)</f>
        <v>0</v>
      </c>
      <c r="G33" s="35"/>
      <c r="H33" s="35"/>
      <c r="I33" s="159">
        <v>0.21</v>
      </c>
      <c r="J33" s="158">
        <f>ROUND(((SUM(BE118:BE124))*I33),2)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ROUND((SUM(BF118:BF124)),2)</f>
        <v>0</v>
      </c>
      <c r="G34" s="35"/>
      <c r="H34" s="35"/>
      <c r="I34" s="159">
        <v>0.15</v>
      </c>
      <c r="J34" s="158">
        <f>ROUND(((SUM(BF118:BF124))*I34),2)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ROUND((SUM(BG118:BG124)),2)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ROUND((SUM(BH118:BH124)),2)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ROUND((SUM(BI118:BI124)),2)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2019-138-30 -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196</v>
      </c>
      <c r="E98" s="200"/>
      <c r="F98" s="200"/>
      <c r="G98" s="200"/>
      <c r="H98" s="200"/>
      <c r="I98" s="201"/>
      <c r="J98" s="202">
        <f>J120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198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84" t="str">
        <f>E7</f>
        <v xml:space="preserve">OTEVŘENÝ  pavilon D (zadání) - DO KROSU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183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2019-138-30 - Nové kce - ...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144" t="s">
        <v>22</v>
      </c>
      <c r="J112" s="76" t="str">
        <f>IF(J12="","",J12)</f>
        <v>20. 12. 2019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144" t="s">
        <v>29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144" t="s">
        <v>30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204"/>
      <c r="B117" s="205"/>
      <c r="C117" s="206" t="s">
        <v>199</v>
      </c>
      <c r="D117" s="207" t="s">
        <v>58</v>
      </c>
      <c r="E117" s="207" t="s">
        <v>54</v>
      </c>
      <c r="F117" s="207" t="s">
        <v>55</v>
      </c>
      <c r="G117" s="207" t="s">
        <v>200</v>
      </c>
      <c r="H117" s="207" t="s">
        <v>201</v>
      </c>
      <c r="I117" s="208" t="s">
        <v>202</v>
      </c>
      <c r="J117" s="209" t="s">
        <v>187</v>
      </c>
      <c r="K117" s="210" t="s">
        <v>203</v>
      </c>
      <c r="L117" s="211"/>
      <c r="M117" s="97" t="s">
        <v>1</v>
      </c>
      <c r="N117" s="98" t="s">
        <v>37</v>
      </c>
      <c r="O117" s="98" t="s">
        <v>204</v>
      </c>
      <c r="P117" s="98" t="s">
        <v>205</v>
      </c>
      <c r="Q117" s="98" t="s">
        <v>206</v>
      </c>
      <c r="R117" s="98" t="s">
        <v>207</v>
      </c>
      <c r="S117" s="98" t="s">
        <v>208</v>
      </c>
      <c r="T117" s="99" t="s">
        <v>209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63" s="2" customFormat="1" ht="22.8" customHeight="1">
      <c r="A118" s="35"/>
      <c r="B118" s="36"/>
      <c r="C118" s="104" t="s">
        <v>210</v>
      </c>
      <c r="D118" s="37"/>
      <c r="E118" s="37"/>
      <c r="F118" s="37"/>
      <c r="G118" s="37"/>
      <c r="H118" s="37"/>
      <c r="I118" s="141"/>
      <c r="J118" s="212">
        <f>BK118</f>
        <v>0</v>
      </c>
      <c r="K118" s="37"/>
      <c r="L118" s="41"/>
      <c r="M118" s="100"/>
      <c r="N118" s="213"/>
      <c r="O118" s="101"/>
      <c r="P118" s="214">
        <f>P119</f>
        <v>0</v>
      </c>
      <c r="Q118" s="101"/>
      <c r="R118" s="214">
        <f>R119</f>
        <v>0</v>
      </c>
      <c r="S118" s="101"/>
      <c r="T118" s="215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72</v>
      </c>
      <c r="AU118" s="14" t="s">
        <v>189</v>
      </c>
      <c r="BK118" s="216">
        <f>BK119</f>
        <v>0</v>
      </c>
    </row>
    <row r="119" spans="1:63" s="12" customFormat="1" ht="25.9" customHeight="1">
      <c r="A119" s="12"/>
      <c r="B119" s="217"/>
      <c r="C119" s="218"/>
      <c r="D119" s="219" t="s">
        <v>72</v>
      </c>
      <c r="E119" s="220" t="s">
        <v>276</v>
      </c>
      <c r="F119" s="220" t="s">
        <v>277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P120</f>
        <v>0</v>
      </c>
      <c r="Q119" s="225"/>
      <c r="R119" s="226">
        <f>R120</f>
        <v>0</v>
      </c>
      <c r="S119" s="225"/>
      <c r="T119" s="227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82</v>
      </c>
      <c r="AT119" s="229" t="s">
        <v>72</v>
      </c>
      <c r="AU119" s="229" t="s">
        <v>73</v>
      </c>
      <c r="AY119" s="228" t="s">
        <v>213</v>
      </c>
      <c r="BK119" s="230">
        <f>BK120</f>
        <v>0</v>
      </c>
    </row>
    <row r="120" spans="1:63" s="12" customFormat="1" ht="22.8" customHeight="1">
      <c r="A120" s="12"/>
      <c r="B120" s="217"/>
      <c r="C120" s="218"/>
      <c r="D120" s="219" t="s">
        <v>72</v>
      </c>
      <c r="E120" s="231" t="s">
        <v>291</v>
      </c>
      <c r="F120" s="231" t="s">
        <v>292</v>
      </c>
      <c r="G120" s="218"/>
      <c r="H120" s="218"/>
      <c r="I120" s="221"/>
      <c r="J120" s="232">
        <f>BK120</f>
        <v>0</v>
      </c>
      <c r="K120" s="218"/>
      <c r="L120" s="223"/>
      <c r="M120" s="224"/>
      <c r="N120" s="225"/>
      <c r="O120" s="225"/>
      <c r="P120" s="226">
        <f>SUM(P121:P124)</f>
        <v>0</v>
      </c>
      <c r="Q120" s="225"/>
      <c r="R120" s="226">
        <f>SUM(R121:R124)</f>
        <v>0</v>
      </c>
      <c r="S120" s="225"/>
      <c r="T120" s="227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82</v>
      </c>
      <c r="AT120" s="229" t="s">
        <v>72</v>
      </c>
      <c r="AU120" s="229" t="s">
        <v>80</v>
      </c>
      <c r="AY120" s="228" t="s">
        <v>213</v>
      </c>
      <c r="BK120" s="230">
        <f>SUM(BK121:BK124)</f>
        <v>0</v>
      </c>
    </row>
    <row r="121" spans="1:65" s="2" customFormat="1" ht="55.5" customHeight="1">
      <c r="A121" s="35"/>
      <c r="B121" s="36"/>
      <c r="C121" s="233" t="s">
        <v>80</v>
      </c>
      <c r="D121" s="233" t="s">
        <v>216</v>
      </c>
      <c r="E121" s="234" t="s">
        <v>1329</v>
      </c>
      <c r="F121" s="235" t="s">
        <v>1330</v>
      </c>
      <c r="G121" s="236" t="s">
        <v>1157</v>
      </c>
      <c r="H121" s="237">
        <v>1</v>
      </c>
      <c r="I121" s="238"/>
      <c r="J121" s="239">
        <f>ROUND(I121*H121,2)</f>
        <v>0</v>
      </c>
      <c r="K121" s="240"/>
      <c r="L121" s="41"/>
      <c r="M121" s="241" t="s">
        <v>1</v>
      </c>
      <c r="N121" s="242" t="s">
        <v>38</v>
      </c>
      <c r="O121" s="8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5" t="s">
        <v>245</v>
      </c>
      <c r="AT121" s="245" t="s">
        <v>216</v>
      </c>
      <c r="AU121" s="245" t="s">
        <v>82</v>
      </c>
      <c r="AY121" s="14" t="s">
        <v>213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4" t="s">
        <v>80</v>
      </c>
      <c r="BK121" s="246">
        <f>ROUND(I121*H121,2)</f>
        <v>0</v>
      </c>
      <c r="BL121" s="14" t="s">
        <v>245</v>
      </c>
      <c r="BM121" s="245" t="s">
        <v>82</v>
      </c>
    </row>
    <row r="122" spans="1:47" s="2" customFormat="1" ht="12">
      <c r="A122" s="35"/>
      <c r="B122" s="36"/>
      <c r="C122" s="37"/>
      <c r="D122" s="247" t="s">
        <v>221</v>
      </c>
      <c r="E122" s="37"/>
      <c r="F122" s="248" t="s">
        <v>1331</v>
      </c>
      <c r="G122" s="37"/>
      <c r="H122" s="37"/>
      <c r="I122" s="141"/>
      <c r="J122" s="37"/>
      <c r="K122" s="37"/>
      <c r="L122" s="41"/>
      <c r="M122" s="249"/>
      <c r="N122" s="250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221</v>
      </c>
      <c r="AU122" s="14" t="s">
        <v>82</v>
      </c>
    </row>
    <row r="123" spans="1:65" s="2" customFormat="1" ht="33" customHeight="1">
      <c r="A123" s="35"/>
      <c r="B123" s="36"/>
      <c r="C123" s="233" t="s">
        <v>82</v>
      </c>
      <c r="D123" s="233" t="s">
        <v>216</v>
      </c>
      <c r="E123" s="234" t="s">
        <v>1332</v>
      </c>
      <c r="F123" s="235" t="s">
        <v>1333</v>
      </c>
      <c r="G123" s="236" t="s">
        <v>1334</v>
      </c>
      <c r="H123" s="266"/>
      <c r="I123" s="238"/>
      <c r="J123" s="239">
        <f>ROUND(I123*H123,2)</f>
        <v>0</v>
      </c>
      <c r="K123" s="240"/>
      <c r="L123" s="41"/>
      <c r="M123" s="241" t="s">
        <v>1</v>
      </c>
      <c r="N123" s="242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245</v>
      </c>
      <c r="AT123" s="245" t="s">
        <v>216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245</v>
      </c>
      <c r="BM123" s="245" t="s">
        <v>220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1333</v>
      </c>
      <c r="G124" s="37"/>
      <c r="H124" s="37"/>
      <c r="I124" s="141"/>
      <c r="J124" s="37"/>
      <c r="K124" s="37"/>
      <c r="L124" s="41"/>
      <c r="M124" s="251"/>
      <c r="N124" s="252"/>
      <c r="O124" s="253"/>
      <c r="P124" s="253"/>
      <c r="Q124" s="253"/>
      <c r="R124" s="253"/>
      <c r="S124" s="253"/>
      <c r="T124" s="254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31" s="2" customFormat="1" ht="6.95" customHeight="1">
      <c r="A125" s="35"/>
      <c r="B125" s="63"/>
      <c r="C125" s="64"/>
      <c r="D125" s="64"/>
      <c r="E125" s="64"/>
      <c r="F125" s="64"/>
      <c r="G125" s="64"/>
      <c r="H125" s="64"/>
      <c r="I125" s="180"/>
      <c r="J125" s="64"/>
      <c r="K125" s="64"/>
      <c r="L125" s="41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password="CC35" sheet="1" objects="1" scenarios="1" formatColumns="0" formatRows="0" autoFilter="0"/>
  <autoFilter ref="C117:K12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1335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ROUND((SUM(BE123:BE162)),2)</f>
        <v>0</v>
      </c>
      <c r="G33" s="35"/>
      <c r="H33" s="35"/>
      <c r="I33" s="159">
        <v>0.21</v>
      </c>
      <c r="J33" s="158">
        <f>ROUND(((SUM(BE123:BE162))*I33),2)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ROUND((SUM(BF123:BF162)),2)</f>
        <v>0</v>
      </c>
      <c r="G34" s="35"/>
      <c r="H34" s="35"/>
      <c r="I34" s="159">
        <v>0.15</v>
      </c>
      <c r="J34" s="158">
        <f>ROUND(((SUM(BF123:BF162))*I34),2)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ROUND((SUM(BG123:BG162)),2)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ROUND((SUM(BH123:BH162)),2)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ROUND((SUM(BI123:BI162)),2)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2019-138-31 - Nové kce -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1336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1337</v>
      </c>
      <c r="E99" s="200"/>
      <c r="F99" s="200"/>
      <c r="G99" s="200"/>
      <c r="H99" s="200"/>
      <c r="I99" s="201"/>
      <c r="J99" s="202">
        <f>J128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1338</v>
      </c>
      <c r="E100" s="200"/>
      <c r="F100" s="200"/>
      <c r="G100" s="200"/>
      <c r="H100" s="200"/>
      <c r="I100" s="201"/>
      <c r="J100" s="202">
        <f>J141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587</v>
      </c>
      <c r="E101" s="200"/>
      <c r="F101" s="200"/>
      <c r="G101" s="200"/>
      <c r="H101" s="200"/>
      <c r="I101" s="201"/>
      <c r="J101" s="202">
        <f>J152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0"/>
      <c r="C102" s="191"/>
      <c r="D102" s="192" t="s">
        <v>193</v>
      </c>
      <c r="E102" s="193"/>
      <c r="F102" s="193"/>
      <c r="G102" s="193"/>
      <c r="H102" s="193"/>
      <c r="I102" s="194"/>
      <c r="J102" s="195">
        <f>J155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7"/>
      <c r="C103" s="198"/>
      <c r="D103" s="199" t="s">
        <v>1073</v>
      </c>
      <c r="E103" s="200"/>
      <c r="F103" s="200"/>
      <c r="G103" s="200"/>
      <c r="H103" s="200"/>
      <c r="I103" s="201"/>
      <c r="J103" s="202">
        <f>J156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198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 xml:space="preserve">OTEVŘENÝ  pavilon D (zadání) - DO KROSU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183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2019-138-31 - Nové kce - ...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20. 12. 2019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30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199</v>
      </c>
      <c r="D122" s="207" t="s">
        <v>58</v>
      </c>
      <c r="E122" s="207" t="s">
        <v>54</v>
      </c>
      <c r="F122" s="207" t="s">
        <v>55</v>
      </c>
      <c r="G122" s="207" t="s">
        <v>200</v>
      </c>
      <c r="H122" s="207" t="s">
        <v>201</v>
      </c>
      <c r="I122" s="208" t="s">
        <v>202</v>
      </c>
      <c r="J122" s="209" t="s">
        <v>187</v>
      </c>
      <c r="K122" s="210" t="s">
        <v>203</v>
      </c>
      <c r="L122" s="211"/>
      <c r="M122" s="97" t="s">
        <v>1</v>
      </c>
      <c r="N122" s="98" t="s">
        <v>37</v>
      </c>
      <c r="O122" s="98" t="s">
        <v>204</v>
      </c>
      <c r="P122" s="98" t="s">
        <v>205</v>
      </c>
      <c r="Q122" s="98" t="s">
        <v>206</v>
      </c>
      <c r="R122" s="98" t="s">
        <v>207</v>
      </c>
      <c r="S122" s="98" t="s">
        <v>208</v>
      </c>
      <c r="T122" s="99" t="s">
        <v>209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210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P124+P155</f>
        <v>0</v>
      </c>
      <c r="Q123" s="101"/>
      <c r="R123" s="214">
        <f>R124+R155</f>
        <v>0</v>
      </c>
      <c r="S123" s="101"/>
      <c r="T123" s="215">
        <f>T124+T155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189</v>
      </c>
      <c r="BK123" s="216">
        <f>BK124+BK155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211</v>
      </c>
      <c r="F124" s="220" t="s">
        <v>212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P125+P128+P141+P152</f>
        <v>0</v>
      </c>
      <c r="Q124" s="225"/>
      <c r="R124" s="226">
        <f>R125+R128+R141+R152</f>
        <v>0</v>
      </c>
      <c r="S124" s="225"/>
      <c r="T124" s="227">
        <f>T125+T128+T141+T152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80</v>
      </c>
      <c r="AT124" s="229" t="s">
        <v>72</v>
      </c>
      <c r="AU124" s="229" t="s">
        <v>73</v>
      </c>
      <c r="AY124" s="228" t="s">
        <v>213</v>
      </c>
      <c r="BK124" s="230">
        <f>BK125+BK128+BK141+BK152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377</v>
      </c>
      <c r="F125" s="231" t="s">
        <v>1339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SUM(P126:P127)</f>
        <v>0</v>
      </c>
      <c r="Q125" s="225"/>
      <c r="R125" s="226">
        <f>SUM(R126:R127)</f>
        <v>0</v>
      </c>
      <c r="S125" s="225"/>
      <c r="T125" s="22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80</v>
      </c>
      <c r="AY125" s="228" t="s">
        <v>213</v>
      </c>
      <c r="BK125" s="230">
        <f>SUM(BK126:BK127)</f>
        <v>0</v>
      </c>
    </row>
    <row r="126" spans="1:65" s="2" customFormat="1" ht="33" customHeight="1">
      <c r="A126" s="35"/>
      <c r="B126" s="36"/>
      <c r="C126" s="233" t="s">
        <v>80</v>
      </c>
      <c r="D126" s="233" t="s">
        <v>216</v>
      </c>
      <c r="E126" s="234" t="s">
        <v>1340</v>
      </c>
      <c r="F126" s="235" t="s">
        <v>1341</v>
      </c>
      <c r="G126" s="236" t="s">
        <v>237</v>
      </c>
      <c r="H126" s="237">
        <v>120.243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82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1341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3" s="12" customFormat="1" ht="22.8" customHeight="1">
      <c r="A128" s="12"/>
      <c r="B128" s="217"/>
      <c r="C128" s="218"/>
      <c r="D128" s="219" t="s">
        <v>72</v>
      </c>
      <c r="E128" s="231" t="s">
        <v>1342</v>
      </c>
      <c r="F128" s="231" t="s">
        <v>1343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SUM(P129:P140)</f>
        <v>0</v>
      </c>
      <c r="Q128" s="225"/>
      <c r="R128" s="226">
        <f>SUM(R129:R140)</f>
        <v>0</v>
      </c>
      <c r="S128" s="225"/>
      <c r="T128" s="227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80</v>
      </c>
      <c r="AT128" s="229" t="s">
        <v>72</v>
      </c>
      <c r="AU128" s="229" t="s">
        <v>80</v>
      </c>
      <c r="AY128" s="228" t="s">
        <v>213</v>
      </c>
      <c r="BK128" s="230">
        <f>SUM(BK129:BK140)</f>
        <v>0</v>
      </c>
    </row>
    <row r="129" spans="1:65" s="2" customFormat="1" ht="16.5" customHeight="1">
      <c r="A129" s="35"/>
      <c r="B129" s="36"/>
      <c r="C129" s="233" t="s">
        <v>82</v>
      </c>
      <c r="D129" s="233" t="s">
        <v>216</v>
      </c>
      <c r="E129" s="234" t="s">
        <v>1344</v>
      </c>
      <c r="F129" s="235" t="s">
        <v>1345</v>
      </c>
      <c r="G129" s="236" t="s">
        <v>237</v>
      </c>
      <c r="H129" s="237">
        <v>129.063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220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220</v>
      </c>
      <c r="BM129" s="245" t="s">
        <v>220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1345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44.25" customHeight="1">
      <c r="A131" s="35"/>
      <c r="B131" s="36"/>
      <c r="C131" s="233" t="s">
        <v>224</v>
      </c>
      <c r="D131" s="233" t="s">
        <v>216</v>
      </c>
      <c r="E131" s="234" t="s">
        <v>1346</v>
      </c>
      <c r="F131" s="235" t="s">
        <v>1347</v>
      </c>
      <c r="G131" s="236" t="s">
        <v>237</v>
      </c>
      <c r="H131" s="237">
        <v>129.063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227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1347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21.75" customHeight="1">
      <c r="A133" s="35"/>
      <c r="B133" s="36"/>
      <c r="C133" s="233" t="s">
        <v>220</v>
      </c>
      <c r="D133" s="233" t="s">
        <v>216</v>
      </c>
      <c r="E133" s="234" t="s">
        <v>1348</v>
      </c>
      <c r="F133" s="235" t="s">
        <v>1349</v>
      </c>
      <c r="G133" s="236" t="s">
        <v>237</v>
      </c>
      <c r="H133" s="237">
        <v>129.063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220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220</v>
      </c>
      <c r="BM133" s="245" t="s">
        <v>230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1349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44.25" customHeight="1">
      <c r="A135" s="35"/>
      <c r="B135" s="36"/>
      <c r="C135" s="233" t="s">
        <v>231</v>
      </c>
      <c r="D135" s="233" t="s">
        <v>216</v>
      </c>
      <c r="E135" s="234" t="s">
        <v>1350</v>
      </c>
      <c r="F135" s="235" t="s">
        <v>1351</v>
      </c>
      <c r="G135" s="236" t="s">
        <v>237</v>
      </c>
      <c r="H135" s="237">
        <v>129.063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220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220</v>
      </c>
      <c r="BM135" s="245" t="s">
        <v>234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1351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33" customHeight="1">
      <c r="A137" s="35"/>
      <c r="B137" s="36"/>
      <c r="C137" s="233" t="s">
        <v>227</v>
      </c>
      <c r="D137" s="233" t="s">
        <v>216</v>
      </c>
      <c r="E137" s="234" t="s">
        <v>1352</v>
      </c>
      <c r="F137" s="235" t="s">
        <v>1353</v>
      </c>
      <c r="G137" s="236" t="s">
        <v>237</v>
      </c>
      <c r="H137" s="237">
        <v>129.063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238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1353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33" customHeight="1">
      <c r="A139" s="35"/>
      <c r="B139" s="36"/>
      <c r="C139" s="233" t="s">
        <v>239</v>
      </c>
      <c r="D139" s="233" t="s">
        <v>216</v>
      </c>
      <c r="E139" s="234" t="s">
        <v>1354</v>
      </c>
      <c r="F139" s="235" t="s">
        <v>1355</v>
      </c>
      <c r="G139" s="236" t="s">
        <v>237</v>
      </c>
      <c r="H139" s="237">
        <v>129.063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242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1355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3" s="12" customFormat="1" ht="22.8" customHeight="1">
      <c r="A141" s="12"/>
      <c r="B141" s="217"/>
      <c r="C141" s="218"/>
      <c r="D141" s="219" t="s">
        <v>72</v>
      </c>
      <c r="E141" s="231" t="s">
        <v>1356</v>
      </c>
      <c r="F141" s="231" t="s">
        <v>1357</v>
      </c>
      <c r="G141" s="218"/>
      <c r="H141" s="218"/>
      <c r="I141" s="221"/>
      <c r="J141" s="232">
        <f>BK141</f>
        <v>0</v>
      </c>
      <c r="K141" s="218"/>
      <c r="L141" s="223"/>
      <c r="M141" s="224"/>
      <c r="N141" s="225"/>
      <c r="O141" s="225"/>
      <c r="P141" s="226">
        <f>SUM(P142:P151)</f>
        <v>0</v>
      </c>
      <c r="Q141" s="225"/>
      <c r="R141" s="226">
        <f>SUM(R142:R151)</f>
        <v>0</v>
      </c>
      <c r="S141" s="225"/>
      <c r="T141" s="227">
        <f>SUM(T142:T151)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8" t="s">
        <v>80</v>
      </c>
      <c r="AT141" s="229" t="s">
        <v>72</v>
      </c>
      <c r="AU141" s="229" t="s">
        <v>80</v>
      </c>
      <c r="AY141" s="228" t="s">
        <v>213</v>
      </c>
      <c r="BK141" s="230">
        <f>SUM(BK142:BK151)</f>
        <v>0</v>
      </c>
    </row>
    <row r="142" spans="1:65" s="2" customFormat="1" ht="16.5" customHeight="1">
      <c r="A142" s="35"/>
      <c r="B142" s="36"/>
      <c r="C142" s="233" t="s">
        <v>230</v>
      </c>
      <c r="D142" s="233" t="s">
        <v>216</v>
      </c>
      <c r="E142" s="234" t="s">
        <v>1344</v>
      </c>
      <c r="F142" s="235" t="s">
        <v>1345</v>
      </c>
      <c r="G142" s="236" t="s">
        <v>237</v>
      </c>
      <c r="H142" s="237">
        <v>813.181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220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220</v>
      </c>
      <c r="BM142" s="245" t="s">
        <v>245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1345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33" customHeight="1">
      <c r="A144" s="35"/>
      <c r="B144" s="36"/>
      <c r="C144" s="233" t="s">
        <v>246</v>
      </c>
      <c r="D144" s="233" t="s">
        <v>216</v>
      </c>
      <c r="E144" s="234" t="s">
        <v>1358</v>
      </c>
      <c r="F144" s="235" t="s">
        <v>1359</v>
      </c>
      <c r="G144" s="236" t="s">
        <v>237</v>
      </c>
      <c r="H144" s="237">
        <v>9.95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220</v>
      </c>
      <c r="AT144" s="245" t="s">
        <v>216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220</v>
      </c>
      <c r="BM144" s="245" t="s">
        <v>249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1359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33" customHeight="1">
      <c r="A146" s="35"/>
      <c r="B146" s="36"/>
      <c r="C146" s="233" t="s">
        <v>234</v>
      </c>
      <c r="D146" s="233" t="s">
        <v>216</v>
      </c>
      <c r="E146" s="234" t="s">
        <v>1360</v>
      </c>
      <c r="F146" s="235" t="s">
        <v>1361</v>
      </c>
      <c r="G146" s="236" t="s">
        <v>237</v>
      </c>
      <c r="H146" s="237">
        <v>803.231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220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220</v>
      </c>
      <c r="BM146" s="245" t="s">
        <v>255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1361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44.25" customHeight="1">
      <c r="A148" s="35"/>
      <c r="B148" s="36"/>
      <c r="C148" s="233" t="s">
        <v>256</v>
      </c>
      <c r="D148" s="233" t="s">
        <v>216</v>
      </c>
      <c r="E148" s="234" t="s">
        <v>1362</v>
      </c>
      <c r="F148" s="235" t="s">
        <v>1363</v>
      </c>
      <c r="G148" s="236" t="s">
        <v>283</v>
      </c>
      <c r="H148" s="237">
        <v>254.64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259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1363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21.75" customHeight="1">
      <c r="A150" s="35"/>
      <c r="B150" s="36"/>
      <c r="C150" s="255" t="s">
        <v>238</v>
      </c>
      <c r="D150" s="255" t="s">
        <v>571</v>
      </c>
      <c r="E150" s="256" t="s">
        <v>1364</v>
      </c>
      <c r="F150" s="257" t="s">
        <v>1365</v>
      </c>
      <c r="G150" s="258" t="s">
        <v>283</v>
      </c>
      <c r="H150" s="259">
        <v>267.372</v>
      </c>
      <c r="I150" s="260"/>
      <c r="J150" s="261">
        <f>ROUND(I150*H150,2)</f>
        <v>0</v>
      </c>
      <c r="K150" s="262"/>
      <c r="L150" s="263"/>
      <c r="M150" s="264" t="s">
        <v>1</v>
      </c>
      <c r="N150" s="265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230</v>
      </c>
      <c r="AT150" s="245" t="s">
        <v>571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262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1365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3" s="12" customFormat="1" ht="22.8" customHeight="1">
      <c r="A152" s="12"/>
      <c r="B152" s="217"/>
      <c r="C152" s="218"/>
      <c r="D152" s="219" t="s">
        <v>72</v>
      </c>
      <c r="E152" s="231" t="s">
        <v>617</v>
      </c>
      <c r="F152" s="231" t="s">
        <v>618</v>
      </c>
      <c r="G152" s="218"/>
      <c r="H152" s="218"/>
      <c r="I152" s="221"/>
      <c r="J152" s="232">
        <f>BK152</f>
        <v>0</v>
      </c>
      <c r="K152" s="218"/>
      <c r="L152" s="223"/>
      <c r="M152" s="224"/>
      <c r="N152" s="225"/>
      <c r="O152" s="225"/>
      <c r="P152" s="226">
        <f>SUM(P153:P154)</f>
        <v>0</v>
      </c>
      <c r="Q152" s="225"/>
      <c r="R152" s="226">
        <f>SUM(R153:R154)</f>
        <v>0</v>
      </c>
      <c r="S152" s="225"/>
      <c r="T152" s="227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80</v>
      </c>
      <c r="AT152" s="229" t="s">
        <v>72</v>
      </c>
      <c r="AU152" s="229" t="s">
        <v>80</v>
      </c>
      <c r="AY152" s="228" t="s">
        <v>213</v>
      </c>
      <c r="BK152" s="230">
        <f>SUM(BK153:BK154)</f>
        <v>0</v>
      </c>
    </row>
    <row r="153" spans="1:65" s="2" customFormat="1" ht="44.25" customHeight="1">
      <c r="A153" s="35"/>
      <c r="B153" s="36"/>
      <c r="C153" s="233" t="s">
        <v>263</v>
      </c>
      <c r="D153" s="233" t="s">
        <v>216</v>
      </c>
      <c r="E153" s="234" t="s">
        <v>970</v>
      </c>
      <c r="F153" s="235" t="s">
        <v>971</v>
      </c>
      <c r="G153" s="236" t="s">
        <v>254</v>
      </c>
      <c r="H153" s="237">
        <v>18.976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220</v>
      </c>
      <c r="AT153" s="245" t="s">
        <v>216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220</v>
      </c>
      <c r="BM153" s="245" t="s">
        <v>266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971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3" s="12" customFormat="1" ht="25.9" customHeight="1">
      <c r="A155" s="12"/>
      <c r="B155" s="217"/>
      <c r="C155" s="218"/>
      <c r="D155" s="219" t="s">
        <v>72</v>
      </c>
      <c r="E155" s="220" t="s">
        <v>276</v>
      </c>
      <c r="F155" s="220" t="s">
        <v>277</v>
      </c>
      <c r="G155" s="218"/>
      <c r="H155" s="218"/>
      <c r="I155" s="221"/>
      <c r="J155" s="222">
        <f>BK155</f>
        <v>0</v>
      </c>
      <c r="K155" s="218"/>
      <c r="L155" s="223"/>
      <c r="M155" s="224"/>
      <c r="N155" s="225"/>
      <c r="O155" s="225"/>
      <c r="P155" s="226">
        <f>P156</f>
        <v>0</v>
      </c>
      <c r="Q155" s="225"/>
      <c r="R155" s="226">
        <f>R156</f>
        <v>0</v>
      </c>
      <c r="S155" s="225"/>
      <c r="T155" s="227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8" t="s">
        <v>82</v>
      </c>
      <c r="AT155" s="229" t="s">
        <v>72</v>
      </c>
      <c r="AU155" s="229" t="s">
        <v>73</v>
      </c>
      <c r="AY155" s="228" t="s">
        <v>213</v>
      </c>
      <c r="BK155" s="230">
        <f>BK156</f>
        <v>0</v>
      </c>
    </row>
    <row r="156" spans="1:63" s="12" customFormat="1" ht="22.8" customHeight="1">
      <c r="A156" s="12"/>
      <c r="B156" s="217"/>
      <c r="C156" s="218"/>
      <c r="D156" s="219" t="s">
        <v>72</v>
      </c>
      <c r="E156" s="231" t="s">
        <v>1082</v>
      </c>
      <c r="F156" s="231" t="s">
        <v>1083</v>
      </c>
      <c r="G156" s="218"/>
      <c r="H156" s="218"/>
      <c r="I156" s="221"/>
      <c r="J156" s="232">
        <f>BK156</f>
        <v>0</v>
      </c>
      <c r="K156" s="218"/>
      <c r="L156" s="223"/>
      <c r="M156" s="224"/>
      <c r="N156" s="225"/>
      <c r="O156" s="225"/>
      <c r="P156" s="226">
        <f>SUM(P157:P162)</f>
        <v>0</v>
      </c>
      <c r="Q156" s="225"/>
      <c r="R156" s="226">
        <f>SUM(R157:R162)</f>
        <v>0</v>
      </c>
      <c r="S156" s="225"/>
      <c r="T156" s="227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82</v>
      </c>
      <c r="AT156" s="229" t="s">
        <v>72</v>
      </c>
      <c r="AU156" s="229" t="s">
        <v>80</v>
      </c>
      <c r="AY156" s="228" t="s">
        <v>213</v>
      </c>
      <c r="BK156" s="230">
        <f>SUM(BK157:BK162)</f>
        <v>0</v>
      </c>
    </row>
    <row r="157" spans="1:65" s="2" customFormat="1" ht="33" customHeight="1">
      <c r="A157" s="35"/>
      <c r="B157" s="36"/>
      <c r="C157" s="233" t="s">
        <v>242</v>
      </c>
      <c r="D157" s="233" t="s">
        <v>216</v>
      </c>
      <c r="E157" s="234" t="s">
        <v>1366</v>
      </c>
      <c r="F157" s="235" t="s">
        <v>1367</v>
      </c>
      <c r="G157" s="236" t="s">
        <v>237</v>
      </c>
      <c r="H157" s="237">
        <v>813.181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245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245</v>
      </c>
      <c r="BM157" s="245" t="s">
        <v>269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1367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33" customHeight="1">
      <c r="A159" s="35"/>
      <c r="B159" s="36"/>
      <c r="C159" s="233" t="s">
        <v>8</v>
      </c>
      <c r="D159" s="233" t="s">
        <v>216</v>
      </c>
      <c r="E159" s="234" t="s">
        <v>1368</v>
      </c>
      <c r="F159" s="235" t="s">
        <v>1369</v>
      </c>
      <c r="G159" s="236" t="s">
        <v>237</v>
      </c>
      <c r="H159" s="237">
        <v>813.181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245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245</v>
      </c>
      <c r="BM159" s="245" t="s">
        <v>272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1369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33" customHeight="1">
      <c r="A161" s="35"/>
      <c r="B161" s="36"/>
      <c r="C161" s="233" t="s">
        <v>245</v>
      </c>
      <c r="D161" s="233" t="s">
        <v>216</v>
      </c>
      <c r="E161" s="234" t="s">
        <v>1370</v>
      </c>
      <c r="F161" s="235" t="s">
        <v>1371</v>
      </c>
      <c r="G161" s="236" t="s">
        <v>237</v>
      </c>
      <c r="H161" s="237">
        <v>813.181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245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245</v>
      </c>
      <c r="BM161" s="245" t="s">
        <v>275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1371</v>
      </c>
      <c r="G162" s="37"/>
      <c r="H162" s="37"/>
      <c r="I162" s="141"/>
      <c r="J162" s="37"/>
      <c r="K162" s="37"/>
      <c r="L162" s="41"/>
      <c r="M162" s="251"/>
      <c r="N162" s="252"/>
      <c r="O162" s="253"/>
      <c r="P162" s="253"/>
      <c r="Q162" s="253"/>
      <c r="R162" s="253"/>
      <c r="S162" s="253"/>
      <c r="T162" s="254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31" s="2" customFormat="1" ht="6.95" customHeight="1">
      <c r="A163" s="35"/>
      <c r="B163" s="63"/>
      <c r="C163" s="64"/>
      <c r="D163" s="64"/>
      <c r="E163" s="64"/>
      <c r="F163" s="64"/>
      <c r="G163" s="64"/>
      <c r="H163" s="64"/>
      <c r="I163" s="180"/>
      <c r="J163" s="64"/>
      <c r="K163" s="64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password="CC35" sheet="1" objects="1" scenarios="1" formatColumns="0" formatRows="0" autoFilter="0"/>
  <autoFilter ref="C122:K16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1372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ROUND((SUM(BE118:BE140)),2)</f>
        <v>0</v>
      </c>
      <c r="G33" s="35"/>
      <c r="H33" s="35"/>
      <c r="I33" s="159">
        <v>0.21</v>
      </c>
      <c r="J33" s="158">
        <f>ROUND(((SUM(BE118:BE140))*I33),2)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ROUND((SUM(BF118:BF140)),2)</f>
        <v>0</v>
      </c>
      <c r="G34" s="35"/>
      <c r="H34" s="35"/>
      <c r="I34" s="159">
        <v>0.15</v>
      </c>
      <c r="J34" s="158">
        <f>ROUND(((SUM(BF118:BF140))*I34),2)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ROUND((SUM(BG118:BG140)),2)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ROUND((SUM(BH118:BH140)),2)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ROUND((SUM(BI118:BI140)),2)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2019-138-32 - Klempířské kce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194</v>
      </c>
      <c r="E98" s="200"/>
      <c r="F98" s="200"/>
      <c r="G98" s="200"/>
      <c r="H98" s="200"/>
      <c r="I98" s="201"/>
      <c r="J98" s="202">
        <f>J120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198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84" t="str">
        <f>E7</f>
        <v xml:space="preserve">OTEVŘENÝ  pavilon D (zadání) - DO KROSU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183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2019-138-32 - Klempířské kce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144" t="s">
        <v>22</v>
      </c>
      <c r="J112" s="76" t="str">
        <f>IF(J12="","",J12)</f>
        <v>20. 12. 2019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144" t="s">
        <v>29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144" t="s">
        <v>30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204"/>
      <c r="B117" s="205"/>
      <c r="C117" s="206" t="s">
        <v>199</v>
      </c>
      <c r="D117" s="207" t="s">
        <v>58</v>
      </c>
      <c r="E117" s="207" t="s">
        <v>54</v>
      </c>
      <c r="F117" s="207" t="s">
        <v>55</v>
      </c>
      <c r="G117" s="207" t="s">
        <v>200</v>
      </c>
      <c r="H117" s="207" t="s">
        <v>201</v>
      </c>
      <c r="I117" s="208" t="s">
        <v>202</v>
      </c>
      <c r="J117" s="209" t="s">
        <v>187</v>
      </c>
      <c r="K117" s="210" t="s">
        <v>203</v>
      </c>
      <c r="L117" s="211"/>
      <c r="M117" s="97" t="s">
        <v>1</v>
      </c>
      <c r="N117" s="98" t="s">
        <v>37</v>
      </c>
      <c r="O117" s="98" t="s">
        <v>204</v>
      </c>
      <c r="P117" s="98" t="s">
        <v>205</v>
      </c>
      <c r="Q117" s="98" t="s">
        <v>206</v>
      </c>
      <c r="R117" s="98" t="s">
        <v>207</v>
      </c>
      <c r="S117" s="98" t="s">
        <v>208</v>
      </c>
      <c r="T117" s="99" t="s">
        <v>209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63" s="2" customFormat="1" ht="22.8" customHeight="1">
      <c r="A118" s="35"/>
      <c r="B118" s="36"/>
      <c r="C118" s="104" t="s">
        <v>210</v>
      </c>
      <c r="D118" s="37"/>
      <c r="E118" s="37"/>
      <c r="F118" s="37"/>
      <c r="G118" s="37"/>
      <c r="H118" s="37"/>
      <c r="I118" s="141"/>
      <c r="J118" s="212">
        <f>BK118</f>
        <v>0</v>
      </c>
      <c r="K118" s="37"/>
      <c r="L118" s="41"/>
      <c r="M118" s="100"/>
      <c r="N118" s="213"/>
      <c r="O118" s="101"/>
      <c r="P118" s="214">
        <f>P119</f>
        <v>0</v>
      </c>
      <c r="Q118" s="101"/>
      <c r="R118" s="214">
        <f>R119</f>
        <v>0</v>
      </c>
      <c r="S118" s="101"/>
      <c r="T118" s="215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72</v>
      </c>
      <c r="AU118" s="14" t="s">
        <v>189</v>
      </c>
      <c r="BK118" s="216">
        <f>BK119</f>
        <v>0</v>
      </c>
    </row>
    <row r="119" spans="1:63" s="12" customFormat="1" ht="25.9" customHeight="1">
      <c r="A119" s="12"/>
      <c r="B119" s="217"/>
      <c r="C119" s="218"/>
      <c r="D119" s="219" t="s">
        <v>72</v>
      </c>
      <c r="E119" s="220" t="s">
        <v>276</v>
      </c>
      <c r="F119" s="220" t="s">
        <v>277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P120</f>
        <v>0</v>
      </c>
      <c r="Q119" s="225"/>
      <c r="R119" s="226">
        <f>R120</f>
        <v>0</v>
      </c>
      <c r="S119" s="225"/>
      <c r="T119" s="227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82</v>
      </c>
      <c r="AT119" s="229" t="s">
        <v>72</v>
      </c>
      <c r="AU119" s="229" t="s">
        <v>73</v>
      </c>
      <c r="AY119" s="228" t="s">
        <v>213</v>
      </c>
      <c r="BK119" s="230">
        <f>BK120</f>
        <v>0</v>
      </c>
    </row>
    <row r="120" spans="1:63" s="12" customFormat="1" ht="22.8" customHeight="1">
      <c r="A120" s="12"/>
      <c r="B120" s="217"/>
      <c r="C120" s="218"/>
      <c r="D120" s="219" t="s">
        <v>72</v>
      </c>
      <c r="E120" s="231" t="s">
        <v>278</v>
      </c>
      <c r="F120" s="231" t="s">
        <v>279</v>
      </c>
      <c r="G120" s="218"/>
      <c r="H120" s="218"/>
      <c r="I120" s="221"/>
      <c r="J120" s="232">
        <f>BK120</f>
        <v>0</v>
      </c>
      <c r="K120" s="218"/>
      <c r="L120" s="223"/>
      <c r="M120" s="224"/>
      <c r="N120" s="225"/>
      <c r="O120" s="225"/>
      <c r="P120" s="226">
        <f>SUM(P121:P140)</f>
        <v>0</v>
      </c>
      <c r="Q120" s="225"/>
      <c r="R120" s="226">
        <f>SUM(R121:R140)</f>
        <v>0</v>
      </c>
      <c r="S120" s="225"/>
      <c r="T120" s="227">
        <f>SUM(T121:T140)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82</v>
      </c>
      <c r="AT120" s="229" t="s">
        <v>72</v>
      </c>
      <c r="AU120" s="229" t="s">
        <v>80</v>
      </c>
      <c r="AY120" s="228" t="s">
        <v>213</v>
      </c>
      <c r="BK120" s="230">
        <f>SUM(BK121:BK140)</f>
        <v>0</v>
      </c>
    </row>
    <row r="121" spans="1:65" s="2" customFormat="1" ht="21.75" customHeight="1">
      <c r="A121" s="35"/>
      <c r="B121" s="36"/>
      <c r="C121" s="233" t="s">
        <v>80</v>
      </c>
      <c r="D121" s="233" t="s">
        <v>216</v>
      </c>
      <c r="E121" s="234" t="s">
        <v>1373</v>
      </c>
      <c r="F121" s="235" t="s">
        <v>1374</v>
      </c>
      <c r="G121" s="236" t="s">
        <v>283</v>
      </c>
      <c r="H121" s="237">
        <v>48.65</v>
      </c>
      <c r="I121" s="238"/>
      <c r="J121" s="239">
        <f>ROUND(I121*H121,2)</f>
        <v>0</v>
      </c>
      <c r="K121" s="240"/>
      <c r="L121" s="41"/>
      <c r="M121" s="241" t="s">
        <v>1</v>
      </c>
      <c r="N121" s="242" t="s">
        <v>38</v>
      </c>
      <c r="O121" s="8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5" t="s">
        <v>245</v>
      </c>
      <c r="AT121" s="245" t="s">
        <v>216</v>
      </c>
      <c r="AU121" s="245" t="s">
        <v>82</v>
      </c>
      <c r="AY121" s="14" t="s">
        <v>213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4" t="s">
        <v>80</v>
      </c>
      <c r="BK121" s="246">
        <f>ROUND(I121*H121,2)</f>
        <v>0</v>
      </c>
      <c r="BL121" s="14" t="s">
        <v>245</v>
      </c>
      <c r="BM121" s="245" t="s">
        <v>82</v>
      </c>
    </row>
    <row r="122" spans="1:47" s="2" customFormat="1" ht="12">
      <c r="A122" s="35"/>
      <c r="B122" s="36"/>
      <c r="C122" s="37"/>
      <c r="D122" s="247" t="s">
        <v>221</v>
      </c>
      <c r="E122" s="37"/>
      <c r="F122" s="248" t="s">
        <v>1374</v>
      </c>
      <c r="G122" s="37"/>
      <c r="H122" s="37"/>
      <c r="I122" s="141"/>
      <c r="J122" s="37"/>
      <c r="K122" s="37"/>
      <c r="L122" s="41"/>
      <c r="M122" s="249"/>
      <c r="N122" s="250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221</v>
      </c>
      <c r="AU122" s="14" t="s">
        <v>82</v>
      </c>
    </row>
    <row r="123" spans="1:65" s="2" customFormat="1" ht="33" customHeight="1">
      <c r="A123" s="35"/>
      <c r="B123" s="36"/>
      <c r="C123" s="233" t="s">
        <v>82</v>
      </c>
      <c r="D123" s="233" t="s">
        <v>216</v>
      </c>
      <c r="E123" s="234" t="s">
        <v>1375</v>
      </c>
      <c r="F123" s="235" t="s">
        <v>1376</v>
      </c>
      <c r="G123" s="236" t="s">
        <v>283</v>
      </c>
      <c r="H123" s="237">
        <v>60.05</v>
      </c>
      <c r="I123" s="238"/>
      <c r="J123" s="239">
        <f>ROUND(I123*H123,2)</f>
        <v>0</v>
      </c>
      <c r="K123" s="240"/>
      <c r="L123" s="41"/>
      <c r="M123" s="241" t="s">
        <v>1</v>
      </c>
      <c r="N123" s="242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245</v>
      </c>
      <c r="AT123" s="245" t="s">
        <v>216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245</v>
      </c>
      <c r="BM123" s="245" t="s">
        <v>220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1376</v>
      </c>
      <c r="G124" s="37"/>
      <c r="H124" s="37"/>
      <c r="I124" s="141"/>
      <c r="J124" s="37"/>
      <c r="K124" s="37"/>
      <c r="L124" s="41"/>
      <c r="M124" s="249"/>
      <c r="N124" s="25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65" s="2" customFormat="1" ht="33" customHeight="1">
      <c r="A125" s="35"/>
      <c r="B125" s="36"/>
      <c r="C125" s="233" t="s">
        <v>224</v>
      </c>
      <c r="D125" s="233" t="s">
        <v>216</v>
      </c>
      <c r="E125" s="234" t="s">
        <v>1377</v>
      </c>
      <c r="F125" s="235" t="s">
        <v>1378</v>
      </c>
      <c r="G125" s="236" t="s">
        <v>283</v>
      </c>
      <c r="H125" s="237">
        <v>3.2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245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245</v>
      </c>
      <c r="BM125" s="245" t="s">
        <v>227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1378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33" customHeight="1">
      <c r="A127" s="35"/>
      <c r="B127" s="36"/>
      <c r="C127" s="233" t="s">
        <v>220</v>
      </c>
      <c r="D127" s="233" t="s">
        <v>216</v>
      </c>
      <c r="E127" s="234" t="s">
        <v>1379</v>
      </c>
      <c r="F127" s="235" t="s">
        <v>1380</v>
      </c>
      <c r="G127" s="236" t="s">
        <v>283</v>
      </c>
      <c r="H127" s="237">
        <v>55.9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245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245</v>
      </c>
      <c r="BM127" s="245" t="s">
        <v>230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1380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33" customHeight="1">
      <c r="A129" s="35"/>
      <c r="B129" s="36"/>
      <c r="C129" s="233" t="s">
        <v>227</v>
      </c>
      <c r="D129" s="233" t="s">
        <v>216</v>
      </c>
      <c r="E129" s="234" t="s">
        <v>1381</v>
      </c>
      <c r="F129" s="235" t="s">
        <v>1382</v>
      </c>
      <c r="G129" s="236" t="s">
        <v>283</v>
      </c>
      <c r="H129" s="237">
        <v>17.95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245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245</v>
      </c>
      <c r="BM129" s="245" t="s">
        <v>234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1382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33" customHeight="1">
      <c r="A131" s="35"/>
      <c r="B131" s="36"/>
      <c r="C131" s="233" t="s">
        <v>239</v>
      </c>
      <c r="D131" s="233" t="s">
        <v>216</v>
      </c>
      <c r="E131" s="234" t="s">
        <v>1383</v>
      </c>
      <c r="F131" s="235" t="s">
        <v>1384</v>
      </c>
      <c r="G131" s="236" t="s">
        <v>283</v>
      </c>
      <c r="H131" s="237">
        <v>66.3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245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245</v>
      </c>
      <c r="BM131" s="245" t="s">
        <v>238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1384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33" customHeight="1">
      <c r="A133" s="35"/>
      <c r="B133" s="36"/>
      <c r="C133" s="233" t="s">
        <v>230</v>
      </c>
      <c r="D133" s="233" t="s">
        <v>216</v>
      </c>
      <c r="E133" s="234" t="s">
        <v>1385</v>
      </c>
      <c r="F133" s="235" t="s">
        <v>1386</v>
      </c>
      <c r="G133" s="236" t="s">
        <v>283</v>
      </c>
      <c r="H133" s="237">
        <v>17.5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245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245</v>
      </c>
      <c r="BM133" s="245" t="s">
        <v>242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1386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33" customHeight="1">
      <c r="A135" s="35"/>
      <c r="B135" s="36"/>
      <c r="C135" s="233" t="s">
        <v>246</v>
      </c>
      <c r="D135" s="233" t="s">
        <v>216</v>
      </c>
      <c r="E135" s="234" t="s">
        <v>1387</v>
      </c>
      <c r="F135" s="235" t="s">
        <v>1388</v>
      </c>
      <c r="G135" s="236" t="s">
        <v>283</v>
      </c>
      <c r="H135" s="237">
        <v>56.75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245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245</v>
      </c>
      <c r="BM135" s="245" t="s">
        <v>245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1388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44.25" customHeight="1">
      <c r="A137" s="35"/>
      <c r="B137" s="36"/>
      <c r="C137" s="233" t="s">
        <v>234</v>
      </c>
      <c r="D137" s="233" t="s">
        <v>216</v>
      </c>
      <c r="E137" s="234" t="s">
        <v>1389</v>
      </c>
      <c r="F137" s="235" t="s">
        <v>1390</v>
      </c>
      <c r="G137" s="236" t="s">
        <v>254</v>
      </c>
      <c r="H137" s="237">
        <v>1.073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245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245</v>
      </c>
      <c r="BM137" s="245" t="s">
        <v>249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1390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44.25" customHeight="1">
      <c r="A139" s="35"/>
      <c r="B139" s="36"/>
      <c r="C139" s="233" t="s">
        <v>256</v>
      </c>
      <c r="D139" s="233" t="s">
        <v>216</v>
      </c>
      <c r="E139" s="234" t="s">
        <v>1391</v>
      </c>
      <c r="F139" s="235" t="s">
        <v>1392</v>
      </c>
      <c r="G139" s="236" t="s">
        <v>254</v>
      </c>
      <c r="H139" s="237">
        <v>1.073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245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245</v>
      </c>
      <c r="BM139" s="245" t="s">
        <v>255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1392</v>
      </c>
      <c r="G140" s="37"/>
      <c r="H140" s="37"/>
      <c r="I140" s="141"/>
      <c r="J140" s="37"/>
      <c r="K140" s="37"/>
      <c r="L140" s="41"/>
      <c r="M140" s="251"/>
      <c r="N140" s="252"/>
      <c r="O140" s="253"/>
      <c r="P140" s="253"/>
      <c r="Q140" s="253"/>
      <c r="R140" s="253"/>
      <c r="S140" s="253"/>
      <c r="T140" s="254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31" s="2" customFormat="1" ht="6.95" customHeight="1">
      <c r="A141" s="35"/>
      <c r="B141" s="63"/>
      <c r="C141" s="64"/>
      <c r="D141" s="64"/>
      <c r="E141" s="64"/>
      <c r="F141" s="64"/>
      <c r="G141" s="64"/>
      <c r="H141" s="64"/>
      <c r="I141" s="180"/>
      <c r="J141" s="64"/>
      <c r="K141" s="64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password="CC35" sheet="1" objects="1" scenarios="1" formatColumns="0" formatRows="0" autoFilter="0"/>
  <autoFilter ref="C117:K14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1393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ROUND((SUM(BE123:BE182)),2)</f>
        <v>0</v>
      </c>
      <c r="G33" s="35"/>
      <c r="H33" s="35"/>
      <c r="I33" s="159">
        <v>0.21</v>
      </c>
      <c r="J33" s="158">
        <f>ROUND(((SUM(BE123:BE182))*I33),2)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ROUND((SUM(BF123:BF182)),2)</f>
        <v>0</v>
      </c>
      <c r="G34" s="35"/>
      <c r="H34" s="35"/>
      <c r="I34" s="159">
        <v>0.15</v>
      </c>
      <c r="J34" s="158">
        <f>ROUND(((SUM(BF123:BF182))*I34),2)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ROUND((SUM(BG123:BG182)),2)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ROUND((SUM(BH123:BH182)),2)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ROUND((SUM(BI123:BI182)),2)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2019-138-33 - Zámečnické kce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308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585</v>
      </c>
      <c r="E99" s="200"/>
      <c r="F99" s="200"/>
      <c r="G99" s="200"/>
      <c r="H99" s="200"/>
      <c r="I99" s="201"/>
      <c r="J99" s="202">
        <f>J140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192</v>
      </c>
      <c r="E100" s="200"/>
      <c r="F100" s="200"/>
      <c r="G100" s="200"/>
      <c r="H100" s="200"/>
      <c r="I100" s="201"/>
      <c r="J100" s="202">
        <f>J147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0"/>
      <c r="C101" s="191"/>
      <c r="D101" s="192" t="s">
        <v>193</v>
      </c>
      <c r="E101" s="193"/>
      <c r="F101" s="193"/>
      <c r="G101" s="193"/>
      <c r="H101" s="193"/>
      <c r="I101" s="194"/>
      <c r="J101" s="195">
        <f>J156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7"/>
      <c r="C102" s="198"/>
      <c r="D102" s="199" t="s">
        <v>196</v>
      </c>
      <c r="E102" s="200"/>
      <c r="F102" s="200"/>
      <c r="G102" s="200"/>
      <c r="H102" s="200"/>
      <c r="I102" s="201"/>
      <c r="J102" s="202">
        <f>J157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1394</v>
      </c>
      <c r="E103" s="200"/>
      <c r="F103" s="200"/>
      <c r="G103" s="200"/>
      <c r="H103" s="200"/>
      <c r="I103" s="201"/>
      <c r="J103" s="202">
        <f>J178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198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 xml:space="preserve">OTEVŘENÝ  pavilon D (zadání) - DO KROSU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183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2019-138-33 - Zámečnické kce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20. 12. 2019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30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199</v>
      </c>
      <c r="D122" s="207" t="s">
        <v>58</v>
      </c>
      <c r="E122" s="207" t="s">
        <v>54</v>
      </c>
      <c r="F122" s="207" t="s">
        <v>55</v>
      </c>
      <c r="G122" s="207" t="s">
        <v>200</v>
      </c>
      <c r="H122" s="207" t="s">
        <v>201</v>
      </c>
      <c r="I122" s="208" t="s">
        <v>202</v>
      </c>
      <c r="J122" s="209" t="s">
        <v>187</v>
      </c>
      <c r="K122" s="210" t="s">
        <v>203</v>
      </c>
      <c r="L122" s="211"/>
      <c r="M122" s="97" t="s">
        <v>1</v>
      </c>
      <c r="N122" s="98" t="s">
        <v>37</v>
      </c>
      <c r="O122" s="98" t="s">
        <v>204</v>
      </c>
      <c r="P122" s="98" t="s">
        <v>205</v>
      </c>
      <c r="Q122" s="98" t="s">
        <v>206</v>
      </c>
      <c r="R122" s="98" t="s">
        <v>207</v>
      </c>
      <c r="S122" s="98" t="s">
        <v>208</v>
      </c>
      <c r="T122" s="99" t="s">
        <v>209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210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P124+P156</f>
        <v>0</v>
      </c>
      <c r="Q123" s="101"/>
      <c r="R123" s="214">
        <f>R124+R156</f>
        <v>0</v>
      </c>
      <c r="S123" s="101"/>
      <c r="T123" s="215">
        <f>T124+T156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189</v>
      </c>
      <c r="BK123" s="216">
        <f>BK124+BK156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211</v>
      </c>
      <c r="F124" s="220" t="s">
        <v>212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P125+P140+P147</f>
        <v>0</v>
      </c>
      <c r="Q124" s="225"/>
      <c r="R124" s="226">
        <f>R125+R140+R147</f>
        <v>0</v>
      </c>
      <c r="S124" s="225"/>
      <c r="T124" s="227">
        <f>T125+T140+T147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80</v>
      </c>
      <c r="AT124" s="229" t="s">
        <v>72</v>
      </c>
      <c r="AU124" s="229" t="s">
        <v>73</v>
      </c>
      <c r="AY124" s="228" t="s">
        <v>213</v>
      </c>
      <c r="BK124" s="230">
        <f>BK125+BK140+BK147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80</v>
      </c>
      <c r="F125" s="231" t="s">
        <v>313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SUM(P126:P139)</f>
        <v>0</v>
      </c>
      <c r="Q125" s="225"/>
      <c r="R125" s="226">
        <f>SUM(R126:R139)</f>
        <v>0</v>
      </c>
      <c r="S125" s="225"/>
      <c r="T125" s="227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80</v>
      </c>
      <c r="AY125" s="228" t="s">
        <v>213</v>
      </c>
      <c r="BK125" s="230">
        <f>SUM(BK126:BK139)</f>
        <v>0</v>
      </c>
    </row>
    <row r="126" spans="1:65" s="2" customFormat="1" ht="44.25" customHeight="1">
      <c r="A126" s="35"/>
      <c r="B126" s="36"/>
      <c r="C126" s="233" t="s">
        <v>80</v>
      </c>
      <c r="D126" s="233" t="s">
        <v>216</v>
      </c>
      <c r="E126" s="234" t="s">
        <v>1395</v>
      </c>
      <c r="F126" s="235" t="s">
        <v>1396</v>
      </c>
      <c r="G126" s="236" t="s">
        <v>219</v>
      </c>
      <c r="H126" s="237">
        <v>1.014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82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1396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44.25" customHeight="1">
      <c r="A128" s="35"/>
      <c r="B128" s="36"/>
      <c r="C128" s="233" t="s">
        <v>82</v>
      </c>
      <c r="D128" s="233" t="s">
        <v>216</v>
      </c>
      <c r="E128" s="234" t="s">
        <v>316</v>
      </c>
      <c r="F128" s="235" t="s">
        <v>317</v>
      </c>
      <c r="G128" s="236" t="s">
        <v>219</v>
      </c>
      <c r="H128" s="237">
        <v>1.014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220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317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44.25" customHeight="1">
      <c r="A130" s="35"/>
      <c r="B130" s="36"/>
      <c r="C130" s="233" t="s">
        <v>224</v>
      </c>
      <c r="D130" s="233" t="s">
        <v>216</v>
      </c>
      <c r="E130" s="234" t="s">
        <v>318</v>
      </c>
      <c r="F130" s="235" t="s">
        <v>319</v>
      </c>
      <c r="G130" s="236" t="s">
        <v>219</v>
      </c>
      <c r="H130" s="237">
        <v>1.014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227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319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55.5" customHeight="1">
      <c r="A132" s="35"/>
      <c r="B132" s="36"/>
      <c r="C132" s="233" t="s">
        <v>220</v>
      </c>
      <c r="D132" s="233" t="s">
        <v>216</v>
      </c>
      <c r="E132" s="234" t="s">
        <v>320</v>
      </c>
      <c r="F132" s="235" t="s">
        <v>321</v>
      </c>
      <c r="G132" s="236" t="s">
        <v>219</v>
      </c>
      <c r="H132" s="237">
        <v>1.014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230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321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33" customHeight="1">
      <c r="A134" s="35"/>
      <c r="B134" s="36"/>
      <c r="C134" s="233" t="s">
        <v>231</v>
      </c>
      <c r="D134" s="233" t="s">
        <v>216</v>
      </c>
      <c r="E134" s="234" t="s">
        <v>322</v>
      </c>
      <c r="F134" s="235" t="s">
        <v>323</v>
      </c>
      <c r="G134" s="236" t="s">
        <v>219</v>
      </c>
      <c r="H134" s="237">
        <v>1.014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234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323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16.5" customHeight="1">
      <c r="A136" s="35"/>
      <c r="B136" s="36"/>
      <c r="C136" s="233" t="s">
        <v>227</v>
      </c>
      <c r="D136" s="233" t="s">
        <v>216</v>
      </c>
      <c r="E136" s="234" t="s">
        <v>324</v>
      </c>
      <c r="F136" s="235" t="s">
        <v>325</v>
      </c>
      <c r="G136" s="236" t="s">
        <v>219</v>
      </c>
      <c r="H136" s="237">
        <v>1.014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238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325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33" customHeight="1">
      <c r="A138" s="35"/>
      <c r="B138" s="36"/>
      <c r="C138" s="233" t="s">
        <v>239</v>
      </c>
      <c r="D138" s="233" t="s">
        <v>216</v>
      </c>
      <c r="E138" s="234" t="s">
        <v>326</v>
      </c>
      <c r="F138" s="235" t="s">
        <v>327</v>
      </c>
      <c r="G138" s="236" t="s">
        <v>254</v>
      </c>
      <c r="H138" s="237">
        <v>1.825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242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327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3" s="12" customFormat="1" ht="22.8" customHeight="1">
      <c r="A140" s="12"/>
      <c r="B140" s="217"/>
      <c r="C140" s="218"/>
      <c r="D140" s="219" t="s">
        <v>72</v>
      </c>
      <c r="E140" s="231" t="s">
        <v>82</v>
      </c>
      <c r="F140" s="231" t="s">
        <v>594</v>
      </c>
      <c r="G140" s="218"/>
      <c r="H140" s="218"/>
      <c r="I140" s="221"/>
      <c r="J140" s="232">
        <f>BK140</f>
        <v>0</v>
      </c>
      <c r="K140" s="218"/>
      <c r="L140" s="223"/>
      <c r="M140" s="224"/>
      <c r="N140" s="225"/>
      <c r="O140" s="225"/>
      <c r="P140" s="226">
        <f>SUM(P141:P146)</f>
        <v>0</v>
      </c>
      <c r="Q140" s="225"/>
      <c r="R140" s="226">
        <f>SUM(R141:R146)</f>
        <v>0</v>
      </c>
      <c r="S140" s="225"/>
      <c r="T140" s="227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8" t="s">
        <v>80</v>
      </c>
      <c r="AT140" s="229" t="s">
        <v>72</v>
      </c>
      <c r="AU140" s="229" t="s">
        <v>80</v>
      </c>
      <c r="AY140" s="228" t="s">
        <v>213</v>
      </c>
      <c r="BK140" s="230">
        <f>SUM(BK141:BK146)</f>
        <v>0</v>
      </c>
    </row>
    <row r="141" spans="1:65" s="2" customFormat="1" ht="21.75" customHeight="1">
      <c r="A141" s="35"/>
      <c r="B141" s="36"/>
      <c r="C141" s="233" t="s">
        <v>230</v>
      </c>
      <c r="D141" s="233" t="s">
        <v>216</v>
      </c>
      <c r="E141" s="234" t="s">
        <v>1397</v>
      </c>
      <c r="F141" s="235" t="s">
        <v>1398</v>
      </c>
      <c r="G141" s="236" t="s">
        <v>219</v>
      </c>
      <c r="H141" s="237">
        <v>1.014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245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1398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16.5" customHeight="1">
      <c r="A143" s="35"/>
      <c r="B143" s="36"/>
      <c r="C143" s="233" t="s">
        <v>246</v>
      </c>
      <c r="D143" s="233" t="s">
        <v>216</v>
      </c>
      <c r="E143" s="234" t="s">
        <v>725</v>
      </c>
      <c r="F143" s="235" t="s">
        <v>726</v>
      </c>
      <c r="G143" s="236" t="s">
        <v>237</v>
      </c>
      <c r="H143" s="237">
        <v>7.27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249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726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16.5" customHeight="1">
      <c r="A145" s="35"/>
      <c r="B145" s="36"/>
      <c r="C145" s="233" t="s">
        <v>234</v>
      </c>
      <c r="D145" s="233" t="s">
        <v>216</v>
      </c>
      <c r="E145" s="234" t="s">
        <v>727</v>
      </c>
      <c r="F145" s="235" t="s">
        <v>728</v>
      </c>
      <c r="G145" s="236" t="s">
        <v>237</v>
      </c>
      <c r="H145" s="237">
        <v>7.27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255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728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250</v>
      </c>
      <c r="F147" s="231" t="s">
        <v>251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SUM(P148:P155)</f>
        <v>0</v>
      </c>
      <c r="Q147" s="225"/>
      <c r="R147" s="226">
        <f>SUM(R148:R155)</f>
        <v>0</v>
      </c>
      <c r="S147" s="225"/>
      <c r="T147" s="227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80</v>
      </c>
      <c r="AT147" s="229" t="s">
        <v>72</v>
      </c>
      <c r="AU147" s="229" t="s">
        <v>80</v>
      </c>
      <c r="AY147" s="228" t="s">
        <v>213</v>
      </c>
      <c r="BK147" s="230">
        <f>SUM(BK148:BK155)</f>
        <v>0</v>
      </c>
    </row>
    <row r="148" spans="1:65" s="2" customFormat="1" ht="33" customHeight="1">
      <c r="A148" s="35"/>
      <c r="B148" s="36"/>
      <c r="C148" s="233" t="s">
        <v>256</v>
      </c>
      <c r="D148" s="233" t="s">
        <v>216</v>
      </c>
      <c r="E148" s="234" t="s">
        <v>1399</v>
      </c>
      <c r="F148" s="235" t="s">
        <v>1400</v>
      </c>
      <c r="G148" s="236" t="s">
        <v>254</v>
      </c>
      <c r="H148" s="237">
        <v>0.149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259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1400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21.75" customHeight="1">
      <c r="A150" s="35"/>
      <c r="B150" s="36"/>
      <c r="C150" s="233" t="s">
        <v>238</v>
      </c>
      <c r="D150" s="233" t="s">
        <v>216</v>
      </c>
      <c r="E150" s="234" t="s">
        <v>257</v>
      </c>
      <c r="F150" s="235" t="s">
        <v>258</v>
      </c>
      <c r="G150" s="236" t="s">
        <v>254</v>
      </c>
      <c r="H150" s="237">
        <v>0.149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262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258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33" customHeight="1">
      <c r="A152" s="35"/>
      <c r="B152" s="36"/>
      <c r="C152" s="233" t="s">
        <v>263</v>
      </c>
      <c r="D152" s="233" t="s">
        <v>216</v>
      </c>
      <c r="E152" s="234" t="s">
        <v>260</v>
      </c>
      <c r="F152" s="235" t="s">
        <v>261</v>
      </c>
      <c r="G152" s="236" t="s">
        <v>254</v>
      </c>
      <c r="H152" s="237">
        <v>1.49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266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261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33" customHeight="1">
      <c r="A154" s="35"/>
      <c r="B154" s="36"/>
      <c r="C154" s="233" t="s">
        <v>242</v>
      </c>
      <c r="D154" s="233" t="s">
        <v>216</v>
      </c>
      <c r="E154" s="234" t="s">
        <v>273</v>
      </c>
      <c r="F154" s="235" t="s">
        <v>274</v>
      </c>
      <c r="G154" s="236" t="s">
        <v>254</v>
      </c>
      <c r="H154" s="237">
        <v>0.149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269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274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3" s="12" customFormat="1" ht="25.9" customHeight="1">
      <c r="A156" s="12"/>
      <c r="B156" s="217"/>
      <c r="C156" s="218"/>
      <c r="D156" s="219" t="s">
        <v>72</v>
      </c>
      <c r="E156" s="220" t="s">
        <v>276</v>
      </c>
      <c r="F156" s="220" t="s">
        <v>277</v>
      </c>
      <c r="G156" s="218"/>
      <c r="H156" s="218"/>
      <c r="I156" s="221"/>
      <c r="J156" s="222">
        <f>BK156</f>
        <v>0</v>
      </c>
      <c r="K156" s="218"/>
      <c r="L156" s="223"/>
      <c r="M156" s="224"/>
      <c r="N156" s="225"/>
      <c r="O156" s="225"/>
      <c r="P156" s="226">
        <f>P157+P178</f>
        <v>0</v>
      </c>
      <c r="Q156" s="225"/>
      <c r="R156" s="226">
        <f>R157+R178</f>
        <v>0</v>
      </c>
      <c r="S156" s="225"/>
      <c r="T156" s="227">
        <f>T157+T178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82</v>
      </c>
      <c r="AT156" s="229" t="s">
        <v>72</v>
      </c>
      <c r="AU156" s="229" t="s">
        <v>73</v>
      </c>
      <c r="AY156" s="228" t="s">
        <v>213</v>
      </c>
      <c r="BK156" s="230">
        <f>BK157+BK178</f>
        <v>0</v>
      </c>
    </row>
    <row r="157" spans="1:63" s="12" customFormat="1" ht="22.8" customHeight="1">
      <c r="A157" s="12"/>
      <c r="B157" s="217"/>
      <c r="C157" s="218"/>
      <c r="D157" s="219" t="s">
        <v>72</v>
      </c>
      <c r="E157" s="231" t="s">
        <v>291</v>
      </c>
      <c r="F157" s="231" t="s">
        <v>292</v>
      </c>
      <c r="G157" s="218"/>
      <c r="H157" s="218"/>
      <c r="I157" s="221"/>
      <c r="J157" s="232">
        <f>BK157</f>
        <v>0</v>
      </c>
      <c r="K157" s="218"/>
      <c r="L157" s="223"/>
      <c r="M157" s="224"/>
      <c r="N157" s="225"/>
      <c r="O157" s="225"/>
      <c r="P157" s="226">
        <f>SUM(P158:P177)</f>
        <v>0</v>
      </c>
      <c r="Q157" s="225"/>
      <c r="R157" s="226">
        <f>SUM(R158:R177)</f>
        <v>0</v>
      </c>
      <c r="S157" s="225"/>
      <c r="T157" s="227">
        <f>SUM(T158:T177)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8" t="s">
        <v>82</v>
      </c>
      <c r="AT157" s="229" t="s">
        <v>72</v>
      </c>
      <c r="AU157" s="229" t="s">
        <v>80</v>
      </c>
      <c r="AY157" s="228" t="s">
        <v>213</v>
      </c>
      <c r="BK157" s="230">
        <f>SUM(BK158:BK177)</f>
        <v>0</v>
      </c>
    </row>
    <row r="158" spans="1:65" s="2" customFormat="1" ht="21.75" customHeight="1">
      <c r="A158" s="35"/>
      <c r="B158" s="36"/>
      <c r="C158" s="233" t="s">
        <v>8</v>
      </c>
      <c r="D158" s="233" t="s">
        <v>216</v>
      </c>
      <c r="E158" s="234" t="s">
        <v>1401</v>
      </c>
      <c r="F158" s="235" t="s">
        <v>1402</v>
      </c>
      <c r="G158" s="236" t="s">
        <v>283</v>
      </c>
      <c r="H158" s="237">
        <v>12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245</v>
      </c>
      <c r="AT158" s="245" t="s">
        <v>216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245</v>
      </c>
      <c r="BM158" s="245" t="s">
        <v>272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1402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5" s="2" customFormat="1" ht="21.75" customHeight="1">
      <c r="A160" s="35"/>
      <c r="B160" s="36"/>
      <c r="C160" s="233" t="s">
        <v>245</v>
      </c>
      <c r="D160" s="233" t="s">
        <v>216</v>
      </c>
      <c r="E160" s="234" t="s">
        <v>1403</v>
      </c>
      <c r="F160" s="235" t="s">
        <v>1404</v>
      </c>
      <c r="G160" s="236" t="s">
        <v>1157</v>
      </c>
      <c r="H160" s="237">
        <v>1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245</v>
      </c>
      <c r="AT160" s="245" t="s">
        <v>216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245</v>
      </c>
      <c r="BM160" s="245" t="s">
        <v>275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1404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5" s="2" customFormat="1" ht="21.75" customHeight="1">
      <c r="A162" s="35"/>
      <c r="B162" s="36"/>
      <c r="C162" s="233" t="s">
        <v>280</v>
      </c>
      <c r="D162" s="233" t="s">
        <v>216</v>
      </c>
      <c r="E162" s="234" t="s">
        <v>1405</v>
      </c>
      <c r="F162" s="235" t="s">
        <v>1406</v>
      </c>
      <c r="G162" s="236" t="s">
        <v>1157</v>
      </c>
      <c r="H162" s="237">
        <v>1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245</v>
      </c>
      <c r="AT162" s="245" t="s">
        <v>216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245</v>
      </c>
      <c r="BM162" s="245" t="s">
        <v>284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1406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5" s="2" customFormat="1" ht="21.75" customHeight="1">
      <c r="A164" s="35"/>
      <c r="B164" s="36"/>
      <c r="C164" s="233" t="s">
        <v>249</v>
      </c>
      <c r="D164" s="233" t="s">
        <v>216</v>
      </c>
      <c r="E164" s="234" t="s">
        <v>1407</v>
      </c>
      <c r="F164" s="235" t="s">
        <v>1408</v>
      </c>
      <c r="G164" s="236" t="s">
        <v>237</v>
      </c>
      <c r="H164" s="237">
        <v>35.92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245</v>
      </c>
      <c r="AT164" s="245" t="s">
        <v>216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245</v>
      </c>
      <c r="BM164" s="245" t="s">
        <v>290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1408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33" customHeight="1">
      <c r="A166" s="35"/>
      <c r="B166" s="36"/>
      <c r="C166" s="233" t="s">
        <v>293</v>
      </c>
      <c r="D166" s="233" t="s">
        <v>216</v>
      </c>
      <c r="E166" s="234" t="s">
        <v>1409</v>
      </c>
      <c r="F166" s="235" t="s">
        <v>1410</v>
      </c>
      <c r="G166" s="236" t="s">
        <v>283</v>
      </c>
      <c r="H166" s="237">
        <v>20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245</v>
      </c>
      <c r="AT166" s="245" t="s">
        <v>216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245</v>
      </c>
      <c r="BM166" s="245" t="s">
        <v>296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1410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5" s="2" customFormat="1" ht="33" customHeight="1">
      <c r="A168" s="35"/>
      <c r="B168" s="36"/>
      <c r="C168" s="233" t="s">
        <v>255</v>
      </c>
      <c r="D168" s="233" t="s">
        <v>216</v>
      </c>
      <c r="E168" s="234" t="s">
        <v>1411</v>
      </c>
      <c r="F168" s="235" t="s">
        <v>1412</v>
      </c>
      <c r="G168" s="236" t="s">
        <v>283</v>
      </c>
      <c r="H168" s="237">
        <v>3.9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245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303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1412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21.75" customHeight="1">
      <c r="A170" s="35"/>
      <c r="B170" s="36"/>
      <c r="C170" s="233" t="s">
        <v>7</v>
      </c>
      <c r="D170" s="233" t="s">
        <v>216</v>
      </c>
      <c r="E170" s="234" t="s">
        <v>1413</v>
      </c>
      <c r="F170" s="235" t="s">
        <v>1414</v>
      </c>
      <c r="G170" s="236" t="s">
        <v>283</v>
      </c>
      <c r="H170" s="237">
        <v>4.5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245</v>
      </c>
      <c r="AT170" s="245" t="s">
        <v>216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245</v>
      </c>
      <c r="BM170" s="245" t="s">
        <v>306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1414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21.75" customHeight="1">
      <c r="A172" s="35"/>
      <c r="B172" s="36"/>
      <c r="C172" s="233" t="s">
        <v>259</v>
      </c>
      <c r="D172" s="233" t="s">
        <v>216</v>
      </c>
      <c r="E172" s="234" t="s">
        <v>1415</v>
      </c>
      <c r="F172" s="235" t="s">
        <v>1416</v>
      </c>
      <c r="G172" s="236" t="s">
        <v>283</v>
      </c>
      <c r="H172" s="237">
        <v>1.05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245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245</v>
      </c>
      <c r="BM172" s="245" t="s">
        <v>355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1416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21.75" customHeight="1">
      <c r="A174" s="35"/>
      <c r="B174" s="36"/>
      <c r="C174" s="233" t="s">
        <v>356</v>
      </c>
      <c r="D174" s="233" t="s">
        <v>216</v>
      </c>
      <c r="E174" s="234" t="s">
        <v>1417</v>
      </c>
      <c r="F174" s="235" t="s">
        <v>1418</v>
      </c>
      <c r="G174" s="236" t="s">
        <v>283</v>
      </c>
      <c r="H174" s="237">
        <v>1.05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245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245</v>
      </c>
      <c r="BM174" s="245" t="s">
        <v>359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1418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33" customHeight="1">
      <c r="A176" s="35"/>
      <c r="B176" s="36"/>
      <c r="C176" s="233" t="s">
        <v>262</v>
      </c>
      <c r="D176" s="233" t="s">
        <v>216</v>
      </c>
      <c r="E176" s="234" t="s">
        <v>1332</v>
      </c>
      <c r="F176" s="235" t="s">
        <v>1333</v>
      </c>
      <c r="G176" s="236" t="s">
        <v>1334</v>
      </c>
      <c r="H176" s="266"/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245</v>
      </c>
      <c r="AT176" s="245" t="s">
        <v>216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245</v>
      </c>
      <c r="BM176" s="245" t="s">
        <v>362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1333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3" s="12" customFormat="1" ht="22.8" customHeight="1">
      <c r="A178" s="12"/>
      <c r="B178" s="217"/>
      <c r="C178" s="218"/>
      <c r="D178" s="219" t="s">
        <v>72</v>
      </c>
      <c r="E178" s="231" t="s">
        <v>1419</v>
      </c>
      <c r="F178" s="231" t="s">
        <v>1420</v>
      </c>
      <c r="G178" s="218"/>
      <c r="H178" s="218"/>
      <c r="I178" s="221"/>
      <c r="J178" s="232">
        <f>BK178</f>
        <v>0</v>
      </c>
      <c r="K178" s="218"/>
      <c r="L178" s="223"/>
      <c r="M178" s="224"/>
      <c r="N178" s="225"/>
      <c r="O178" s="225"/>
      <c r="P178" s="226">
        <f>SUM(P179:P182)</f>
        <v>0</v>
      </c>
      <c r="Q178" s="225"/>
      <c r="R178" s="226">
        <f>SUM(R179:R182)</f>
        <v>0</v>
      </c>
      <c r="S178" s="225"/>
      <c r="T178" s="227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8" t="s">
        <v>80</v>
      </c>
      <c r="AT178" s="229" t="s">
        <v>72</v>
      </c>
      <c r="AU178" s="229" t="s">
        <v>80</v>
      </c>
      <c r="AY178" s="228" t="s">
        <v>213</v>
      </c>
      <c r="BK178" s="230">
        <f>SUM(BK179:BK182)</f>
        <v>0</v>
      </c>
    </row>
    <row r="179" spans="1:65" s="2" customFormat="1" ht="21.75" customHeight="1">
      <c r="A179" s="35"/>
      <c r="B179" s="36"/>
      <c r="C179" s="233" t="s">
        <v>363</v>
      </c>
      <c r="D179" s="233" t="s">
        <v>216</v>
      </c>
      <c r="E179" s="234" t="s">
        <v>577</v>
      </c>
      <c r="F179" s="235" t="s">
        <v>578</v>
      </c>
      <c r="G179" s="236" t="s">
        <v>283</v>
      </c>
      <c r="H179" s="237">
        <v>4.5</v>
      </c>
      <c r="I179" s="238"/>
      <c r="J179" s="239">
        <f>ROUND(I179*H179,2)</f>
        <v>0</v>
      </c>
      <c r="K179" s="240"/>
      <c r="L179" s="41"/>
      <c r="M179" s="241" t="s">
        <v>1</v>
      </c>
      <c r="N179" s="242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220</v>
      </c>
      <c r="AT179" s="245" t="s">
        <v>216</v>
      </c>
      <c r="AU179" s="245" t="s">
        <v>82</v>
      </c>
      <c r="AY179" s="14" t="s">
        <v>213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80</v>
      </c>
      <c r="BK179" s="246">
        <f>ROUND(I179*H179,2)</f>
        <v>0</v>
      </c>
      <c r="BL179" s="14" t="s">
        <v>220</v>
      </c>
      <c r="BM179" s="245" t="s">
        <v>364</v>
      </c>
    </row>
    <row r="180" spans="1:47" s="2" customFormat="1" ht="12">
      <c r="A180" s="35"/>
      <c r="B180" s="36"/>
      <c r="C180" s="37"/>
      <c r="D180" s="247" t="s">
        <v>221</v>
      </c>
      <c r="E180" s="37"/>
      <c r="F180" s="248" t="s">
        <v>578</v>
      </c>
      <c r="G180" s="37"/>
      <c r="H180" s="37"/>
      <c r="I180" s="141"/>
      <c r="J180" s="37"/>
      <c r="K180" s="37"/>
      <c r="L180" s="41"/>
      <c r="M180" s="249"/>
      <c r="N180" s="250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221</v>
      </c>
      <c r="AU180" s="14" t="s">
        <v>82</v>
      </c>
    </row>
    <row r="181" spans="1:65" s="2" customFormat="1" ht="16.5" customHeight="1">
      <c r="A181" s="35"/>
      <c r="B181" s="36"/>
      <c r="C181" s="233" t="s">
        <v>266</v>
      </c>
      <c r="D181" s="233" t="s">
        <v>216</v>
      </c>
      <c r="E181" s="234" t="s">
        <v>1421</v>
      </c>
      <c r="F181" s="235" t="s">
        <v>1422</v>
      </c>
      <c r="G181" s="236" t="s">
        <v>283</v>
      </c>
      <c r="H181" s="237">
        <v>12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220</v>
      </c>
      <c r="AT181" s="245" t="s">
        <v>216</v>
      </c>
      <c r="AU181" s="245" t="s">
        <v>82</v>
      </c>
      <c r="AY181" s="14" t="s">
        <v>213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80</v>
      </c>
      <c r="BK181" s="246">
        <f>ROUND(I181*H181,2)</f>
        <v>0</v>
      </c>
      <c r="BL181" s="14" t="s">
        <v>220</v>
      </c>
      <c r="BM181" s="245" t="s">
        <v>367</v>
      </c>
    </row>
    <row r="182" spans="1:47" s="2" customFormat="1" ht="12">
      <c r="A182" s="35"/>
      <c r="B182" s="36"/>
      <c r="C182" s="37"/>
      <c r="D182" s="247" t="s">
        <v>221</v>
      </c>
      <c r="E182" s="37"/>
      <c r="F182" s="248" t="s">
        <v>1422</v>
      </c>
      <c r="G182" s="37"/>
      <c r="H182" s="37"/>
      <c r="I182" s="141"/>
      <c r="J182" s="37"/>
      <c r="K182" s="37"/>
      <c r="L182" s="41"/>
      <c r="M182" s="251"/>
      <c r="N182" s="252"/>
      <c r="O182" s="253"/>
      <c r="P182" s="253"/>
      <c r="Q182" s="253"/>
      <c r="R182" s="253"/>
      <c r="S182" s="253"/>
      <c r="T182" s="254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221</v>
      </c>
      <c r="AU182" s="14" t="s">
        <v>82</v>
      </c>
    </row>
    <row r="183" spans="1:31" s="2" customFormat="1" ht="6.95" customHeight="1">
      <c r="A183" s="35"/>
      <c r="B183" s="63"/>
      <c r="C183" s="64"/>
      <c r="D183" s="64"/>
      <c r="E183" s="64"/>
      <c r="F183" s="64"/>
      <c r="G183" s="64"/>
      <c r="H183" s="64"/>
      <c r="I183" s="180"/>
      <c r="J183" s="64"/>
      <c r="K183" s="64"/>
      <c r="L183" s="41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password="CC35" sheet="1" objects="1" scenarios="1" formatColumns="0" formatRows="0" autoFilter="0"/>
  <autoFilter ref="C122:K18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1423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ROUND((SUM(BE125:BE316)),2)</f>
        <v>0</v>
      </c>
      <c r="G33" s="35"/>
      <c r="H33" s="35"/>
      <c r="I33" s="159">
        <v>0.21</v>
      </c>
      <c r="J33" s="158">
        <f>ROUND(((SUM(BE125:BE316))*I33),2)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ROUND((SUM(BF125:BF316)),2)</f>
        <v>0</v>
      </c>
      <c r="G34" s="35"/>
      <c r="H34" s="35"/>
      <c r="I34" s="159">
        <v>0.15</v>
      </c>
      <c r="J34" s="158">
        <f>ROUND(((SUM(BF125:BF316))*I34),2)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ROUND((SUM(BG125:BG316)),2)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ROUND((SUM(BH125:BH316)),2)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ROUND((SUM(BI125:BI316)),2)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2019-138-34 - Otvorové vý...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J126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1336</v>
      </c>
      <c r="E98" s="200"/>
      <c r="F98" s="200"/>
      <c r="G98" s="200"/>
      <c r="H98" s="200"/>
      <c r="I98" s="201"/>
      <c r="J98" s="202">
        <f>J127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587</v>
      </c>
      <c r="E99" s="200"/>
      <c r="F99" s="200"/>
      <c r="G99" s="200"/>
      <c r="H99" s="200"/>
      <c r="I99" s="201"/>
      <c r="J99" s="202">
        <f>J130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0"/>
      <c r="C100" s="191"/>
      <c r="D100" s="192" t="s">
        <v>193</v>
      </c>
      <c r="E100" s="193"/>
      <c r="F100" s="193"/>
      <c r="G100" s="193"/>
      <c r="H100" s="193"/>
      <c r="I100" s="194"/>
      <c r="J100" s="195">
        <f>J133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97"/>
      <c r="C101" s="198"/>
      <c r="D101" s="199" t="s">
        <v>1424</v>
      </c>
      <c r="E101" s="200"/>
      <c r="F101" s="200"/>
      <c r="G101" s="200"/>
      <c r="H101" s="200"/>
      <c r="I101" s="201"/>
      <c r="J101" s="202">
        <f>J134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1425</v>
      </c>
      <c r="E102" s="200"/>
      <c r="F102" s="200"/>
      <c r="G102" s="200"/>
      <c r="H102" s="200"/>
      <c r="I102" s="201"/>
      <c r="J102" s="202">
        <f>J159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1426</v>
      </c>
      <c r="E103" s="200"/>
      <c r="F103" s="200"/>
      <c r="G103" s="200"/>
      <c r="H103" s="200"/>
      <c r="I103" s="201"/>
      <c r="J103" s="202">
        <f>J282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196</v>
      </c>
      <c r="E104" s="200"/>
      <c r="F104" s="200"/>
      <c r="G104" s="200"/>
      <c r="H104" s="200"/>
      <c r="I104" s="201"/>
      <c r="J104" s="202">
        <f>J293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1427</v>
      </c>
      <c r="E105" s="200"/>
      <c r="F105" s="200"/>
      <c r="G105" s="200"/>
      <c r="H105" s="200"/>
      <c r="I105" s="201"/>
      <c r="J105" s="202">
        <f>J302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180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183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198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84" t="str">
        <f>E7</f>
        <v xml:space="preserve">OTEVŘENÝ  pavilon D (zadání) - DO KROSU</v>
      </c>
      <c r="F115" s="29"/>
      <c r="G115" s="29"/>
      <c r="H115" s="29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183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E9</f>
        <v>2019-138-34 - Otvorové vý...</v>
      </c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144" t="s">
        <v>22</v>
      </c>
      <c r="J119" s="76" t="str">
        <f>IF(J12="","",J12)</f>
        <v>20. 12. 2019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144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144" t="s">
        <v>30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204"/>
      <c r="B124" s="205"/>
      <c r="C124" s="206" t="s">
        <v>199</v>
      </c>
      <c r="D124" s="207" t="s">
        <v>58</v>
      </c>
      <c r="E124" s="207" t="s">
        <v>54</v>
      </c>
      <c r="F124" s="207" t="s">
        <v>55</v>
      </c>
      <c r="G124" s="207" t="s">
        <v>200</v>
      </c>
      <c r="H124" s="207" t="s">
        <v>201</v>
      </c>
      <c r="I124" s="208" t="s">
        <v>202</v>
      </c>
      <c r="J124" s="209" t="s">
        <v>187</v>
      </c>
      <c r="K124" s="210" t="s">
        <v>203</v>
      </c>
      <c r="L124" s="211"/>
      <c r="M124" s="97" t="s">
        <v>1</v>
      </c>
      <c r="N124" s="98" t="s">
        <v>37</v>
      </c>
      <c r="O124" s="98" t="s">
        <v>204</v>
      </c>
      <c r="P124" s="98" t="s">
        <v>205</v>
      </c>
      <c r="Q124" s="98" t="s">
        <v>206</v>
      </c>
      <c r="R124" s="98" t="s">
        <v>207</v>
      </c>
      <c r="S124" s="98" t="s">
        <v>208</v>
      </c>
      <c r="T124" s="99" t="s">
        <v>209</v>
      </c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</row>
    <row r="125" spans="1:63" s="2" customFormat="1" ht="22.8" customHeight="1">
      <c r="A125" s="35"/>
      <c r="B125" s="36"/>
      <c r="C125" s="104" t="s">
        <v>210</v>
      </c>
      <c r="D125" s="37"/>
      <c r="E125" s="37"/>
      <c r="F125" s="37"/>
      <c r="G125" s="37"/>
      <c r="H125" s="37"/>
      <c r="I125" s="141"/>
      <c r="J125" s="212">
        <f>BK125</f>
        <v>0</v>
      </c>
      <c r="K125" s="37"/>
      <c r="L125" s="41"/>
      <c r="M125" s="100"/>
      <c r="N125" s="213"/>
      <c r="O125" s="101"/>
      <c r="P125" s="214">
        <f>P126+P133</f>
        <v>0</v>
      </c>
      <c r="Q125" s="101"/>
      <c r="R125" s="214">
        <f>R126+R133</f>
        <v>0</v>
      </c>
      <c r="S125" s="101"/>
      <c r="T125" s="215">
        <f>T126+T133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189</v>
      </c>
      <c r="BK125" s="216">
        <f>BK126+BK133</f>
        <v>0</v>
      </c>
    </row>
    <row r="126" spans="1:63" s="12" customFormat="1" ht="25.9" customHeight="1">
      <c r="A126" s="12"/>
      <c r="B126" s="217"/>
      <c r="C126" s="218"/>
      <c r="D126" s="219" t="s">
        <v>72</v>
      </c>
      <c r="E126" s="220" t="s">
        <v>211</v>
      </c>
      <c r="F126" s="220" t="s">
        <v>212</v>
      </c>
      <c r="G126" s="218"/>
      <c r="H126" s="218"/>
      <c r="I126" s="221"/>
      <c r="J126" s="222">
        <f>BK126</f>
        <v>0</v>
      </c>
      <c r="K126" s="218"/>
      <c r="L126" s="223"/>
      <c r="M126" s="224"/>
      <c r="N126" s="225"/>
      <c r="O126" s="225"/>
      <c r="P126" s="226">
        <f>P127+P130</f>
        <v>0</v>
      </c>
      <c r="Q126" s="225"/>
      <c r="R126" s="226">
        <f>R127+R130</f>
        <v>0</v>
      </c>
      <c r="S126" s="225"/>
      <c r="T126" s="227">
        <f>T127+T130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80</v>
      </c>
      <c r="AT126" s="229" t="s">
        <v>72</v>
      </c>
      <c r="AU126" s="229" t="s">
        <v>73</v>
      </c>
      <c r="AY126" s="228" t="s">
        <v>213</v>
      </c>
      <c r="BK126" s="230">
        <f>BK127+BK130</f>
        <v>0</v>
      </c>
    </row>
    <row r="127" spans="1:63" s="12" customFormat="1" ht="22.8" customHeight="1">
      <c r="A127" s="12"/>
      <c r="B127" s="217"/>
      <c r="C127" s="218"/>
      <c r="D127" s="219" t="s">
        <v>72</v>
      </c>
      <c r="E127" s="231" t="s">
        <v>377</v>
      </c>
      <c r="F127" s="231" t="s">
        <v>1339</v>
      </c>
      <c r="G127" s="218"/>
      <c r="H127" s="218"/>
      <c r="I127" s="221"/>
      <c r="J127" s="232">
        <f>BK127</f>
        <v>0</v>
      </c>
      <c r="K127" s="218"/>
      <c r="L127" s="223"/>
      <c r="M127" s="224"/>
      <c r="N127" s="225"/>
      <c r="O127" s="225"/>
      <c r="P127" s="226">
        <f>SUM(P128:P129)</f>
        <v>0</v>
      </c>
      <c r="Q127" s="225"/>
      <c r="R127" s="226">
        <f>SUM(R128:R129)</f>
        <v>0</v>
      </c>
      <c r="S127" s="225"/>
      <c r="T127" s="227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80</v>
      </c>
      <c r="AT127" s="229" t="s">
        <v>72</v>
      </c>
      <c r="AU127" s="229" t="s">
        <v>80</v>
      </c>
      <c r="AY127" s="228" t="s">
        <v>213</v>
      </c>
      <c r="BK127" s="230">
        <f>SUM(BK128:BK129)</f>
        <v>0</v>
      </c>
    </row>
    <row r="128" spans="1:65" s="2" customFormat="1" ht="21.75" customHeight="1">
      <c r="A128" s="35"/>
      <c r="B128" s="36"/>
      <c r="C128" s="233" t="s">
        <v>80</v>
      </c>
      <c r="D128" s="233" t="s">
        <v>216</v>
      </c>
      <c r="E128" s="234" t="s">
        <v>1428</v>
      </c>
      <c r="F128" s="235" t="s">
        <v>1429</v>
      </c>
      <c r="G128" s="236" t="s">
        <v>283</v>
      </c>
      <c r="H128" s="237">
        <v>60.05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82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1429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3" s="12" customFormat="1" ht="22.8" customHeight="1">
      <c r="A130" s="12"/>
      <c r="B130" s="217"/>
      <c r="C130" s="218"/>
      <c r="D130" s="219" t="s">
        <v>72</v>
      </c>
      <c r="E130" s="231" t="s">
        <v>617</v>
      </c>
      <c r="F130" s="231" t="s">
        <v>618</v>
      </c>
      <c r="G130" s="218"/>
      <c r="H130" s="218"/>
      <c r="I130" s="221"/>
      <c r="J130" s="232">
        <f>BK130</f>
        <v>0</v>
      </c>
      <c r="K130" s="218"/>
      <c r="L130" s="223"/>
      <c r="M130" s="224"/>
      <c r="N130" s="225"/>
      <c r="O130" s="225"/>
      <c r="P130" s="226">
        <f>SUM(P131:P132)</f>
        <v>0</v>
      </c>
      <c r="Q130" s="225"/>
      <c r="R130" s="226">
        <f>SUM(R131:R132)</f>
        <v>0</v>
      </c>
      <c r="S130" s="225"/>
      <c r="T130" s="227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80</v>
      </c>
      <c r="AT130" s="229" t="s">
        <v>72</v>
      </c>
      <c r="AU130" s="229" t="s">
        <v>80</v>
      </c>
      <c r="AY130" s="228" t="s">
        <v>213</v>
      </c>
      <c r="BK130" s="230">
        <f>SUM(BK131:BK132)</f>
        <v>0</v>
      </c>
    </row>
    <row r="131" spans="1:65" s="2" customFormat="1" ht="44.25" customHeight="1">
      <c r="A131" s="35"/>
      <c r="B131" s="36"/>
      <c r="C131" s="233" t="s">
        <v>82</v>
      </c>
      <c r="D131" s="233" t="s">
        <v>216</v>
      </c>
      <c r="E131" s="234" t="s">
        <v>970</v>
      </c>
      <c r="F131" s="235" t="s">
        <v>971</v>
      </c>
      <c r="G131" s="236" t="s">
        <v>254</v>
      </c>
      <c r="H131" s="237">
        <v>1.24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220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971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3" s="12" customFormat="1" ht="25.9" customHeight="1">
      <c r="A133" s="12"/>
      <c r="B133" s="217"/>
      <c r="C133" s="218"/>
      <c r="D133" s="219" t="s">
        <v>72</v>
      </c>
      <c r="E133" s="220" t="s">
        <v>276</v>
      </c>
      <c r="F133" s="220" t="s">
        <v>277</v>
      </c>
      <c r="G133" s="218"/>
      <c r="H133" s="218"/>
      <c r="I133" s="221"/>
      <c r="J133" s="222">
        <f>BK133</f>
        <v>0</v>
      </c>
      <c r="K133" s="218"/>
      <c r="L133" s="223"/>
      <c r="M133" s="224"/>
      <c r="N133" s="225"/>
      <c r="O133" s="225"/>
      <c r="P133" s="226">
        <f>P134+P159+P282+P293+P302</f>
        <v>0</v>
      </c>
      <c r="Q133" s="225"/>
      <c r="R133" s="226">
        <f>R134+R159+R282+R293+R302</f>
        <v>0</v>
      </c>
      <c r="S133" s="225"/>
      <c r="T133" s="227">
        <f>T134+T159+T282+T293+T302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82</v>
      </c>
      <c r="AT133" s="229" t="s">
        <v>72</v>
      </c>
      <c r="AU133" s="229" t="s">
        <v>73</v>
      </c>
      <c r="AY133" s="228" t="s">
        <v>213</v>
      </c>
      <c r="BK133" s="230">
        <f>BK134+BK159+BK282+BK293+BK302</f>
        <v>0</v>
      </c>
    </row>
    <row r="134" spans="1:63" s="12" customFormat="1" ht="22.8" customHeight="1">
      <c r="A134" s="12"/>
      <c r="B134" s="217"/>
      <c r="C134" s="218"/>
      <c r="D134" s="219" t="s">
        <v>72</v>
      </c>
      <c r="E134" s="231" t="s">
        <v>285</v>
      </c>
      <c r="F134" s="231" t="s">
        <v>1430</v>
      </c>
      <c r="G134" s="218"/>
      <c r="H134" s="218"/>
      <c r="I134" s="221"/>
      <c r="J134" s="232">
        <f>BK134</f>
        <v>0</v>
      </c>
      <c r="K134" s="218"/>
      <c r="L134" s="223"/>
      <c r="M134" s="224"/>
      <c r="N134" s="225"/>
      <c r="O134" s="225"/>
      <c r="P134" s="226">
        <f>SUM(P135:P158)</f>
        <v>0</v>
      </c>
      <c r="Q134" s="225"/>
      <c r="R134" s="226">
        <f>SUM(R135:R158)</f>
        <v>0</v>
      </c>
      <c r="S134" s="225"/>
      <c r="T134" s="227">
        <f>SUM(T135:T158)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8" t="s">
        <v>82</v>
      </c>
      <c r="AT134" s="229" t="s">
        <v>72</v>
      </c>
      <c r="AU134" s="229" t="s">
        <v>80</v>
      </c>
      <c r="AY134" s="228" t="s">
        <v>213</v>
      </c>
      <c r="BK134" s="230">
        <f>SUM(BK135:BK158)</f>
        <v>0</v>
      </c>
    </row>
    <row r="135" spans="1:65" s="2" customFormat="1" ht="21.75" customHeight="1">
      <c r="A135" s="35"/>
      <c r="B135" s="36"/>
      <c r="C135" s="233" t="s">
        <v>224</v>
      </c>
      <c r="D135" s="233" t="s">
        <v>216</v>
      </c>
      <c r="E135" s="234" t="s">
        <v>1431</v>
      </c>
      <c r="F135" s="235" t="s">
        <v>1432</v>
      </c>
      <c r="G135" s="236" t="s">
        <v>289</v>
      </c>
      <c r="H135" s="237">
        <v>6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245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245</v>
      </c>
      <c r="BM135" s="245" t="s">
        <v>227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1432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21.75" customHeight="1">
      <c r="A137" s="35"/>
      <c r="B137" s="36"/>
      <c r="C137" s="255" t="s">
        <v>220</v>
      </c>
      <c r="D137" s="255" t="s">
        <v>571</v>
      </c>
      <c r="E137" s="256" t="s">
        <v>1433</v>
      </c>
      <c r="F137" s="257" t="s">
        <v>1434</v>
      </c>
      <c r="G137" s="258" t="s">
        <v>1157</v>
      </c>
      <c r="H137" s="259">
        <v>1</v>
      </c>
      <c r="I137" s="260"/>
      <c r="J137" s="261">
        <f>ROUND(I137*H137,2)</f>
        <v>0</v>
      </c>
      <c r="K137" s="262"/>
      <c r="L137" s="263"/>
      <c r="M137" s="264" t="s">
        <v>1</v>
      </c>
      <c r="N137" s="265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275</v>
      </c>
      <c r="AT137" s="245" t="s">
        <v>571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245</v>
      </c>
      <c r="BM137" s="245" t="s">
        <v>230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1434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21.75" customHeight="1">
      <c r="A139" s="35"/>
      <c r="B139" s="36"/>
      <c r="C139" s="255" t="s">
        <v>231</v>
      </c>
      <c r="D139" s="255" t="s">
        <v>571</v>
      </c>
      <c r="E139" s="256" t="s">
        <v>1435</v>
      </c>
      <c r="F139" s="257" t="s">
        <v>1436</v>
      </c>
      <c r="G139" s="258" t="s">
        <v>1157</v>
      </c>
      <c r="H139" s="259">
        <v>1</v>
      </c>
      <c r="I139" s="260"/>
      <c r="J139" s="261">
        <f>ROUND(I139*H139,2)</f>
        <v>0</v>
      </c>
      <c r="K139" s="262"/>
      <c r="L139" s="263"/>
      <c r="M139" s="264" t="s">
        <v>1</v>
      </c>
      <c r="N139" s="265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275</v>
      </c>
      <c r="AT139" s="245" t="s">
        <v>571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245</v>
      </c>
      <c r="BM139" s="245" t="s">
        <v>234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1436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21.75" customHeight="1">
      <c r="A141" s="35"/>
      <c r="B141" s="36"/>
      <c r="C141" s="255" t="s">
        <v>227</v>
      </c>
      <c r="D141" s="255" t="s">
        <v>571</v>
      </c>
      <c r="E141" s="256" t="s">
        <v>1437</v>
      </c>
      <c r="F141" s="257" t="s">
        <v>1436</v>
      </c>
      <c r="G141" s="258" t="s">
        <v>1157</v>
      </c>
      <c r="H141" s="259">
        <v>1</v>
      </c>
      <c r="I141" s="260"/>
      <c r="J141" s="261">
        <f>ROUND(I141*H141,2)</f>
        <v>0</v>
      </c>
      <c r="K141" s="262"/>
      <c r="L141" s="263"/>
      <c r="M141" s="264" t="s">
        <v>1</v>
      </c>
      <c r="N141" s="265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275</v>
      </c>
      <c r="AT141" s="245" t="s">
        <v>571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245</v>
      </c>
      <c r="BM141" s="245" t="s">
        <v>238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1436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21.75" customHeight="1">
      <c r="A143" s="35"/>
      <c r="B143" s="36"/>
      <c r="C143" s="255" t="s">
        <v>239</v>
      </c>
      <c r="D143" s="255" t="s">
        <v>571</v>
      </c>
      <c r="E143" s="256" t="s">
        <v>1438</v>
      </c>
      <c r="F143" s="257" t="s">
        <v>1436</v>
      </c>
      <c r="G143" s="258" t="s">
        <v>1157</v>
      </c>
      <c r="H143" s="259">
        <v>1</v>
      </c>
      <c r="I143" s="260"/>
      <c r="J143" s="261">
        <f>ROUND(I143*H143,2)</f>
        <v>0</v>
      </c>
      <c r="K143" s="262"/>
      <c r="L143" s="263"/>
      <c r="M143" s="264" t="s">
        <v>1</v>
      </c>
      <c r="N143" s="265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275</v>
      </c>
      <c r="AT143" s="245" t="s">
        <v>571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245</v>
      </c>
      <c r="BM143" s="245" t="s">
        <v>242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1436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21.75" customHeight="1">
      <c r="A145" s="35"/>
      <c r="B145" s="36"/>
      <c r="C145" s="255" t="s">
        <v>230</v>
      </c>
      <c r="D145" s="255" t="s">
        <v>571</v>
      </c>
      <c r="E145" s="256" t="s">
        <v>1439</v>
      </c>
      <c r="F145" s="257" t="s">
        <v>1440</v>
      </c>
      <c r="G145" s="258" t="s">
        <v>1157</v>
      </c>
      <c r="H145" s="259">
        <v>1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275</v>
      </c>
      <c r="AT145" s="245" t="s">
        <v>571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245</v>
      </c>
      <c r="BM145" s="245" t="s">
        <v>245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1440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21.75" customHeight="1">
      <c r="A147" s="35"/>
      <c r="B147" s="36"/>
      <c r="C147" s="255" t="s">
        <v>246</v>
      </c>
      <c r="D147" s="255" t="s">
        <v>571</v>
      </c>
      <c r="E147" s="256" t="s">
        <v>1441</v>
      </c>
      <c r="F147" s="257" t="s">
        <v>1440</v>
      </c>
      <c r="G147" s="258" t="s">
        <v>1157</v>
      </c>
      <c r="H147" s="259">
        <v>1</v>
      </c>
      <c r="I147" s="260"/>
      <c r="J147" s="261">
        <f>ROUND(I147*H147,2)</f>
        <v>0</v>
      </c>
      <c r="K147" s="262"/>
      <c r="L147" s="263"/>
      <c r="M147" s="264" t="s">
        <v>1</v>
      </c>
      <c r="N147" s="265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275</v>
      </c>
      <c r="AT147" s="245" t="s">
        <v>571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245</v>
      </c>
      <c r="BM147" s="245" t="s">
        <v>249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1440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5" s="2" customFormat="1" ht="33" customHeight="1">
      <c r="A149" s="35"/>
      <c r="B149" s="36"/>
      <c r="C149" s="233" t="s">
        <v>234</v>
      </c>
      <c r="D149" s="233" t="s">
        <v>216</v>
      </c>
      <c r="E149" s="234" t="s">
        <v>1442</v>
      </c>
      <c r="F149" s="235" t="s">
        <v>1443</v>
      </c>
      <c r="G149" s="236" t="s">
        <v>289</v>
      </c>
      <c r="H149" s="237">
        <v>6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245</v>
      </c>
      <c r="AT149" s="245" t="s">
        <v>216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245</v>
      </c>
      <c r="BM149" s="245" t="s">
        <v>255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1443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5" s="2" customFormat="1" ht="21.75" customHeight="1">
      <c r="A151" s="35"/>
      <c r="B151" s="36"/>
      <c r="C151" s="255" t="s">
        <v>256</v>
      </c>
      <c r="D151" s="255" t="s">
        <v>571</v>
      </c>
      <c r="E151" s="256" t="s">
        <v>1444</v>
      </c>
      <c r="F151" s="257" t="s">
        <v>1445</v>
      </c>
      <c r="G151" s="258" t="s">
        <v>283</v>
      </c>
      <c r="H151" s="259">
        <v>4.2</v>
      </c>
      <c r="I151" s="260"/>
      <c r="J151" s="261">
        <f>ROUND(I151*H151,2)</f>
        <v>0</v>
      </c>
      <c r="K151" s="262"/>
      <c r="L151" s="263"/>
      <c r="M151" s="264" t="s">
        <v>1</v>
      </c>
      <c r="N151" s="265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275</v>
      </c>
      <c r="AT151" s="245" t="s">
        <v>571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245</v>
      </c>
      <c r="BM151" s="245" t="s">
        <v>259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1445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5" s="2" customFormat="1" ht="16.5" customHeight="1">
      <c r="A153" s="35"/>
      <c r="B153" s="36"/>
      <c r="C153" s="255" t="s">
        <v>238</v>
      </c>
      <c r="D153" s="255" t="s">
        <v>571</v>
      </c>
      <c r="E153" s="256" t="s">
        <v>1446</v>
      </c>
      <c r="F153" s="257" t="s">
        <v>1447</v>
      </c>
      <c r="G153" s="258" t="s">
        <v>1448</v>
      </c>
      <c r="H153" s="259">
        <v>6</v>
      </c>
      <c r="I153" s="260"/>
      <c r="J153" s="261">
        <f>ROUND(I153*H153,2)</f>
        <v>0</v>
      </c>
      <c r="K153" s="262"/>
      <c r="L153" s="263"/>
      <c r="M153" s="264" t="s">
        <v>1</v>
      </c>
      <c r="N153" s="265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275</v>
      </c>
      <c r="AT153" s="245" t="s">
        <v>571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245</v>
      </c>
      <c r="BM153" s="245" t="s">
        <v>262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1447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33" customHeight="1">
      <c r="A155" s="35"/>
      <c r="B155" s="36"/>
      <c r="C155" s="233" t="s">
        <v>263</v>
      </c>
      <c r="D155" s="233" t="s">
        <v>216</v>
      </c>
      <c r="E155" s="234" t="s">
        <v>1449</v>
      </c>
      <c r="F155" s="235" t="s">
        <v>1450</v>
      </c>
      <c r="G155" s="236" t="s">
        <v>254</v>
      </c>
      <c r="H155" s="237">
        <v>0.04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245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245</v>
      </c>
      <c r="BM155" s="245" t="s">
        <v>266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1450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44.25" customHeight="1">
      <c r="A157" s="35"/>
      <c r="B157" s="36"/>
      <c r="C157" s="233" t="s">
        <v>242</v>
      </c>
      <c r="D157" s="233" t="s">
        <v>216</v>
      </c>
      <c r="E157" s="234" t="s">
        <v>1451</v>
      </c>
      <c r="F157" s="235" t="s">
        <v>1452</v>
      </c>
      <c r="G157" s="236" t="s">
        <v>254</v>
      </c>
      <c r="H157" s="237">
        <v>0.04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245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245</v>
      </c>
      <c r="BM157" s="245" t="s">
        <v>269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1452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3" s="12" customFormat="1" ht="22.8" customHeight="1">
      <c r="A159" s="12"/>
      <c r="B159" s="217"/>
      <c r="C159" s="218"/>
      <c r="D159" s="219" t="s">
        <v>72</v>
      </c>
      <c r="E159" s="231" t="s">
        <v>1453</v>
      </c>
      <c r="F159" s="231" t="s">
        <v>1454</v>
      </c>
      <c r="G159" s="218"/>
      <c r="H159" s="218"/>
      <c r="I159" s="221"/>
      <c r="J159" s="232">
        <f>BK159</f>
        <v>0</v>
      </c>
      <c r="K159" s="218"/>
      <c r="L159" s="223"/>
      <c r="M159" s="224"/>
      <c r="N159" s="225"/>
      <c r="O159" s="225"/>
      <c r="P159" s="226">
        <f>SUM(P160:P281)</f>
        <v>0</v>
      </c>
      <c r="Q159" s="225"/>
      <c r="R159" s="226">
        <f>SUM(R160:R281)</f>
        <v>0</v>
      </c>
      <c r="S159" s="225"/>
      <c r="T159" s="227">
        <f>SUM(T160:T281)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8" t="s">
        <v>80</v>
      </c>
      <c r="AT159" s="229" t="s">
        <v>72</v>
      </c>
      <c r="AU159" s="229" t="s">
        <v>80</v>
      </c>
      <c r="AY159" s="228" t="s">
        <v>213</v>
      </c>
      <c r="BK159" s="230">
        <f>SUM(BK160:BK281)</f>
        <v>0</v>
      </c>
    </row>
    <row r="160" spans="1:65" s="2" customFormat="1" ht="21.75" customHeight="1">
      <c r="A160" s="35"/>
      <c r="B160" s="36"/>
      <c r="C160" s="233" t="s">
        <v>8</v>
      </c>
      <c r="D160" s="233" t="s">
        <v>216</v>
      </c>
      <c r="E160" s="234" t="s">
        <v>1455</v>
      </c>
      <c r="F160" s="235" t="s">
        <v>1456</v>
      </c>
      <c r="G160" s="236" t="s">
        <v>237</v>
      </c>
      <c r="H160" s="237">
        <v>10.48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220</v>
      </c>
      <c r="AT160" s="245" t="s">
        <v>216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220</v>
      </c>
      <c r="BM160" s="245" t="s">
        <v>272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1456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5" s="2" customFormat="1" ht="21.75" customHeight="1">
      <c r="A162" s="35"/>
      <c r="B162" s="36"/>
      <c r="C162" s="255" t="s">
        <v>245</v>
      </c>
      <c r="D162" s="255" t="s">
        <v>571</v>
      </c>
      <c r="E162" s="256" t="s">
        <v>1457</v>
      </c>
      <c r="F162" s="257" t="s">
        <v>1458</v>
      </c>
      <c r="G162" s="258" t="s">
        <v>1157</v>
      </c>
      <c r="H162" s="259">
        <v>1</v>
      </c>
      <c r="I162" s="260"/>
      <c r="J162" s="261">
        <f>ROUND(I162*H162,2)</f>
        <v>0</v>
      </c>
      <c r="K162" s="262"/>
      <c r="L162" s="263"/>
      <c r="M162" s="264" t="s">
        <v>1</v>
      </c>
      <c r="N162" s="265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230</v>
      </c>
      <c r="AT162" s="245" t="s">
        <v>571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220</v>
      </c>
      <c r="BM162" s="245" t="s">
        <v>275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1458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5" s="2" customFormat="1" ht="21.75" customHeight="1">
      <c r="A164" s="35"/>
      <c r="B164" s="36"/>
      <c r="C164" s="255" t="s">
        <v>280</v>
      </c>
      <c r="D164" s="255" t="s">
        <v>571</v>
      </c>
      <c r="E164" s="256" t="s">
        <v>1459</v>
      </c>
      <c r="F164" s="257" t="s">
        <v>1460</v>
      </c>
      <c r="G164" s="258" t="s">
        <v>1157</v>
      </c>
      <c r="H164" s="259">
        <v>1</v>
      </c>
      <c r="I164" s="260"/>
      <c r="J164" s="261">
        <f>ROUND(I164*H164,2)</f>
        <v>0</v>
      </c>
      <c r="K164" s="262"/>
      <c r="L164" s="263"/>
      <c r="M164" s="264" t="s">
        <v>1</v>
      </c>
      <c r="N164" s="265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230</v>
      </c>
      <c r="AT164" s="245" t="s">
        <v>571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220</v>
      </c>
      <c r="BM164" s="245" t="s">
        <v>284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1460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21.75" customHeight="1">
      <c r="A166" s="35"/>
      <c r="B166" s="36"/>
      <c r="C166" s="255" t="s">
        <v>249</v>
      </c>
      <c r="D166" s="255" t="s">
        <v>571</v>
      </c>
      <c r="E166" s="256" t="s">
        <v>1461</v>
      </c>
      <c r="F166" s="257" t="s">
        <v>1462</v>
      </c>
      <c r="G166" s="258" t="s">
        <v>1157</v>
      </c>
      <c r="H166" s="259">
        <v>1</v>
      </c>
      <c r="I166" s="260"/>
      <c r="J166" s="261">
        <f>ROUND(I166*H166,2)</f>
        <v>0</v>
      </c>
      <c r="K166" s="262"/>
      <c r="L166" s="263"/>
      <c r="M166" s="264" t="s">
        <v>1</v>
      </c>
      <c r="N166" s="265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230</v>
      </c>
      <c r="AT166" s="245" t="s">
        <v>571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220</v>
      </c>
      <c r="BM166" s="245" t="s">
        <v>290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1462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5" s="2" customFormat="1" ht="21.75" customHeight="1">
      <c r="A168" s="35"/>
      <c r="B168" s="36"/>
      <c r="C168" s="255" t="s">
        <v>293</v>
      </c>
      <c r="D168" s="255" t="s">
        <v>571</v>
      </c>
      <c r="E168" s="256" t="s">
        <v>1463</v>
      </c>
      <c r="F168" s="257" t="s">
        <v>1464</v>
      </c>
      <c r="G168" s="258" t="s">
        <v>1157</v>
      </c>
      <c r="H168" s="259">
        <v>1</v>
      </c>
      <c r="I168" s="260"/>
      <c r="J168" s="261">
        <f>ROUND(I168*H168,2)</f>
        <v>0</v>
      </c>
      <c r="K168" s="262"/>
      <c r="L168" s="263"/>
      <c r="M168" s="264" t="s">
        <v>1</v>
      </c>
      <c r="N168" s="265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230</v>
      </c>
      <c r="AT168" s="245" t="s">
        <v>571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220</v>
      </c>
      <c r="BM168" s="245" t="s">
        <v>296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1465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21.75" customHeight="1">
      <c r="A170" s="35"/>
      <c r="B170" s="36"/>
      <c r="C170" s="255" t="s">
        <v>255</v>
      </c>
      <c r="D170" s="255" t="s">
        <v>571</v>
      </c>
      <c r="E170" s="256" t="s">
        <v>1466</v>
      </c>
      <c r="F170" s="257" t="s">
        <v>1464</v>
      </c>
      <c r="G170" s="258" t="s">
        <v>1157</v>
      </c>
      <c r="H170" s="259">
        <v>1</v>
      </c>
      <c r="I170" s="260"/>
      <c r="J170" s="261">
        <f>ROUND(I170*H170,2)</f>
        <v>0</v>
      </c>
      <c r="K170" s="262"/>
      <c r="L170" s="263"/>
      <c r="M170" s="264" t="s">
        <v>1</v>
      </c>
      <c r="N170" s="265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230</v>
      </c>
      <c r="AT170" s="245" t="s">
        <v>571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220</v>
      </c>
      <c r="BM170" s="245" t="s">
        <v>303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1465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21.75" customHeight="1">
      <c r="A172" s="35"/>
      <c r="B172" s="36"/>
      <c r="C172" s="255" t="s">
        <v>7</v>
      </c>
      <c r="D172" s="255" t="s">
        <v>571</v>
      </c>
      <c r="E172" s="256" t="s">
        <v>1467</v>
      </c>
      <c r="F172" s="257" t="s">
        <v>1468</v>
      </c>
      <c r="G172" s="258" t="s">
        <v>1157</v>
      </c>
      <c r="H172" s="259">
        <v>1</v>
      </c>
      <c r="I172" s="260"/>
      <c r="J172" s="261">
        <f>ROUND(I172*H172,2)</f>
        <v>0</v>
      </c>
      <c r="K172" s="262"/>
      <c r="L172" s="263"/>
      <c r="M172" s="264" t="s">
        <v>1</v>
      </c>
      <c r="N172" s="265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230</v>
      </c>
      <c r="AT172" s="245" t="s">
        <v>571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220</v>
      </c>
      <c r="BM172" s="245" t="s">
        <v>306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1468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21.75" customHeight="1">
      <c r="A174" s="35"/>
      <c r="B174" s="36"/>
      <c r="C174" s="255" t="s">
        <v>259</v>
      </c>
      <c r="D174" s="255" t="s">
        <v>571</v>
      </c>
      <c r="E174" s="256" t="s">
        <v>1469</v>
      </c>
      <c r="F174" s="257" t="s">
        <v>1470</v>
      </c>
      <c r="G174" s="258" t="s">
        <v>1157</v>
      </c>
      <c r="H174" s="259">
        <v>1</v>
      </c>
      <c r="I174" s="260"/>
      <c r="J174" s="261">
        <f>ROUND(I174*H174,2)</f>
        <v>0</v>
      </c>
      <c r="K174" s="262"/>
      <c r="L174" s="263"/>
      <c r="M174" s="264" t="s">
        <v>1</v>
      </c>
      <c r="N174" s="265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230</v>
      </c>
      <c r="AT174" s="245" t="s">
        <v>571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220</v>
      </c>
      <c r="BM174" s="245" t="s">
        <v>355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1470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21.75" customHeight="1">
      <c r="A176" s="35"/>
      <c r="B176" s="36"/>
      <c r="C176" s="255" t="s">
        <v>356</v>
      </c>
      <c r="D176" s="255" t="s">
        <v>571</v>
      </c>
      <c r="E176" s="256" t="s">
        <v>1471</v>
      </c>
      <c r="F176" s="257" t="s">
        <v>1472</v>
      </c>
      <c r="G176" s="258" t="s">
        <v>1157</v>
      </c>
      <c r="H176" s="259">
        <v>1</v>
      </c>
      <c r="I176" s="260"/>
      <c r="J176" s="261">
        <f>ROUND(I176*H176,2)</f>
        <v>0</v>
      </c>
      <c r="K176" s="262"/>
      <c r="L176" s="263"/>
      <c r="M176" s="264" t="s">
        <v>1</v>
      </c>
      <c r="N176" s="265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230</v>
      </c>
      <c r="AT176" s="245" t="s">
        <v>571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220</v>
      </c>
      <c r="BM176" s="245" t="s">
        <v>359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1472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5" s="2" customFormat="1" ht="21.75" customHeight="1">
      <c r="A178" s="35"/>
      <c r="B178" s="36"/>
      <c r="C178" s="255" t="s">
        <v>262</v>
      </c>
      <c r="D178" s="255" t="s">
        <v>571</v>
      </c>
      <c r="E178" s="256" t="s">
        <v>1473</v>
      </c>
      <c r="F178" s="257" t="s">
        <v>1472</v>
      </c>
      <c r="G178" s="258" t="s">
        <v>1157</v>
      </c>
      <c r="H178" s="259">
        <v>1</v>
      </c>
      <c r="I178" s="260"/>
      <c r="J178" s="261">
        <f>ROUND(I178*H178,2)</f>
        <v>0</v>
      </c>
      <c r="K178" s="262"/>
      <c r="L178" s="263"/>
      <c r="M178" s="264" t="s">
        <v>1</v>
      </c>
      <c r="N178" s="265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230</v>
      </c>
      <c r="AT178" s="245" t="s">
        <v>571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220</v>
      </c>
      <c r="BM178" s="245" t="s">
        <v>362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1472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5" s="2" customFormat="1" ht="21.75" customHeight="1">
      <c r="A180" s="35"/>
      <c r="B180" s="36"/>
      <c r="C180" s="255" t="s">
        <v>363</v>
      </c>
      <c r="D180" s="255" t="s">
        <v>571</v>
      </c>
      <c r="E180" s="256" t="s">
        <v>1474</v>
      </c>
      <c r="F180" s="257" t="s">
        <v>1475</v>
      </c>
      <c r="G180" s="258" t="s">
        <v>1157</v>
      </c>
      <c r="H180" s="259">
        <v>1</v>
      </c>
      <c r="I180" s="260"/>
      <c r="J180" s="261">
        <f>ROUND(I180*H180,2)</f>
        <v>0</v>
      </c>
      <c r="K180" s="262"/>
      <c r="L180" s="263"/>
      <c r="M180" s="264" t="s">
        <v>1</v>
      </c>
      <c r="N180" s="265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230</v>
      </c>
      <c r="AT180" s="245" t="s">
        <v>571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220</v>
      </c>
      <c r="BM180" s="245" t="s">
        <v>364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1475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21.75" customHeight="1">
      <c r="A182" s="35"/>
      <c r="B182" s="36"/>
      <c r="C182" s="255" t="s">
        <v>266</v>
      </c>
      <c r="D182" s="255" t="s">
        <v>571</v>
      </c>
      <c r="E182" s="256" t="s">
        <v>1476</v>
      </c>
      <c r="F182" s="257" t="s">
        <v>1477</v>
      </c>
      <c r="G182" s="258" t="s">
        <v>1157</v>
      </c>
      <c r="H182" s="259">
        <v>1</v>
      </c>
      <c r="I182" s="260"/>
      <c r="J182" s="261">
        <f>ROUND(I182*H182,2)</f>
        <v>0</v>
      </c>
      <c r="K182" s="262"/>
      <c r="L182" s="263"/>
      <c r="M182" s="264" t="s">
        <v>1</v>
      </c>
      <c r="N182" s="265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230</v>
      </c>
      <c r="AT182" s="245" t="s">
        <v>571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220</v>
      </c>
      <c r="BM182" s="245" t="s">
        <v>367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1478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21.75" customHeight="1">
      <c r="A184" s="35"/>
      <c r="B184" s="36"/>
      <c r="C184" s="255" t="s">
        <v>368</v>
      </c>
      <c r="D184" s="255" t="s">
        <v>571</v>
      </c>
      <c r="E184" s="256" t="s">
        <v>1479</v>
      </c>
      <c r="F184" s="257" t="s">
        <v>1477</v>
      </c>
      <c r="G184" s="258" t="s">
        <v>1157</v>
      </c>
      <c r="H184" s="259">
        <v>1</v>
      </c>
      <c r="I184" s="260"/>
      <c r="J184" s="261">
        <f>ROUND(I184*H184,2)</f>
        <v>0</v>
      </c>
      <c r="K184" s="262"/>
      <c r="L184" s="263"/>
      <c r="M184" s="264" t="s">
        <v>1</v>
      </c>
      <c r="N184" s="265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230</v>
      </c>
      <c r="AT184" s="245" t="s">
        <v>571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220</v>
      </c>
      <c r="BM184" s="245" t="s">
        <v>371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1478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5" s="2" customFormat="1" ht="21.75" customHeight="1">
      <c r="A186" s="35"/>
      <c r="B186" s="36"/>
      <c r="C186" s="255" t="s">
        <v>269</v>
      </c>
      <c r="D186" s="255" t="s">
        <v>571</v>
      </c>
      <c r="E186" s="256" t="s">
        <v>1480</v>
      </c>
      <c r="F186" s="257" t="s">
        <v>1477</v>
      </c>
      <c r="G186" s="258" t="s">
        <v>1157</v>
      </c>
      <c r="H186" s="259">
        <v>1</v>
      </c>
      <c r="I186" s="260"/>
      <c r="J186" s="261">
        <f>ROUND(I186*H186,2)</f>
        <v>0</v>
      </c>
      <c r="K186" s="262"/>
      <c r="L186" s="263"/>
      <c r="M186" s="264" t="s">
        <v>1</v>
      </c>
      <c r="N186" s="265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230</v>
      </c>
      <c r="AT186" s="245" t="s">
        <v>571</v>
      </c>
      <c r="AU186" s="245" t="s">
        <v>82</v>
      </c>
      <c r="AY186" s="14" t="s">
        <v>213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80</v>
      </c>
      <c r="BK186" s="246">
        <f>ROUND(I186*H186,2)</f>
        <v>0</v>
      </c>
      <c r="BL186" s="14" t="s">
        <v>220</v>
      </c>
      <c r="BM186" s="245" t="s">
        <v>372</v>
      </c>
    </row>
    <row r="187" spans="1:47" s="2" customFormat="1" ht="12">
      <c r="A187" s="35"/>
      <c r="B187" s="36"/>
      <c r="C187" s="37"/>
      <c r="D187" s="247" t="s">
        <v>221</v>
      </c>
      <c r="E187" s="37"/>
      <c r="F187" s="248" t="s">
        <v>1478</v>
      </c>
      <c r="G187" s="37"/>
      <c r="H187" s="37"/>
      <c r="I187" s="141"/>
      <c r="J187" s="37"/>
      <c r="K187" s="37"/>
      <c r="L187" s="41"/>
      <c r="M187" s="249"/>
      <c r="N187" s="250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221</v>
      </c>
      <c r="AU187" s="14" t="s">
        <v>82</v>
      </c>
    </row>
    <row r="188" spans="1:65" s="2" customFormat="1" ht="21.75" customHeight="1">
      <c r="A188" s="35"/>
      <c r="B188" s="36"/>
      <c r="C188" s="255" t="s">
        <v>373</v>
      </c>
      <c r="D188" s="255" t="s">
        <v>571</v>
      </c>
      <c r="E188" s="256" t="s">
        <v>1481</v>
      </c>
      <c r="F188" s="257" t="s">
        <v>1477</v>
      </c>
      <c r="G188" s="258" t="s">
        <v>1157</v>
      </c>
      <c r="H188" s="259">
        <v>1</v>
      </c>
      <c r="I188" s="260"/>
      <c r="J188" s="261">
        <f>ROUND(I188*H188,2)</f>
        <v>0</v>
      </c>
      <c r="K188" s="262"/>
      <c r="L188" s="263"/>
      <c r="M188" s="264" t="s">
        <v>1</v>
      </c>
      <c r="N188" s="265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230</v>
      </c>
      <c r="AT188" s="245" t="s">
        <v>571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220</v>
      </c>
      <c r="BM188" s="245" t="s">
        <v>374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1478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5" s="2" customFormat="1" ht="21.75" customHeight="1">
      <c r="A190" s="35"/>
      <c r="B190" s="36"/>
      <c r="C190" s="233" t="s">
        <v>272</v>
      </c>
      <c r="D190" s="233" t="s">
        <v>216</v>
      </c>
      <c r="E190" s="234" t="s">
        <v>1482</v>
      </c>
      <c r="F190" s="235" t="s">
        <v>1483</v>
      </c>
      <c r="G190" s="236" t="s">
        <v>237</v>
      </c>
      <c r="H190" s="237">
        <v>76.928</v>
      </c>
      <c r="I190" s="238"/>
      <c r="J190" s="239">
        <f>ROUND(I190*H190,2)</f>
        <v>0</v>
      </c>
      <c r="K190" s="240"/>
      <c r="L190" s="41"/>
      <c r="M190" s="241" t="s">
        <v>1</v>
      </c>
      <c r="N190" s="242" t="s">
        <v>38</v>
      </c>
      <c r="O190" s="8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220</v>
      </c>
      <c r="AT190" s="245" t="s">
        <v>216</v>
      </c>
      <c r="AU190" s="245" t="s">
        <v>82</v>
      </c>
      <c r="AY190" s="14" t="s">
        <v>213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4" t="s">
        <v>80</v>
      </c>
      <c r="BK190" s="246">
        <f>ROUND(I190*H190,2)</f>
        <v>0</v>
      </c>
      <c r="BL190" s="14" t="s">
        <v>220</v>
      </c>
      <c r="BM190" s="245" t="s">
        <v>375</v>
      </c>
    </row>
    <row r="191" spans="1:47" s="2" customFormat="1" ht="12">
      <c r="A191" s="35"/>
      <c r="B191" s="36"/>
      <c r="C191" s="37"/>
      <c r="D191" s="247" t="s">
        <v>221</v>
      </c>
      <c r="E191" s="37"/>
      <c r="F191" s="248" t="s">
        <v>1483</v>
      </c>
      <c r="G191" s="37"/>
      <c r="H191" s="37"/>
      <c r="I191" s="141"/>
      <c r="J191" s="37"/>
      <c r="K191" s="37"/>
      <c r="L191" s="41"/>
      <c r="M191" s="249"/>
      <c r="N191" s="25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221</v>
      </c>
      <c r="AU191" s="14" t="s">
        <v>82</v>
      </c>
    </row>
    <row r="192" spans="1:65" s="2" customFormat="1" ht="21.75" customHeight="1">
      <c r="A192" s="35"/>
      <c r="B192" s="36"/>
      <c r="C192" s="255" t="s">
        <v>376</v>
      </c>
      <c r="D192" s="255" t="s">
        <v>571</v>
      </c>
      <c r="E192" s="256" t="s">
        <v>1484</v>
      </c>
      <c r="F192" s="257" t="s">
        <v>1485</v>
      </c>
      <c r="G192" s="258" t="s">
        <v>1157</v>
      </c>
      <c r="H192" s="259">
        <v>1</v>
      </c>
      <c r="I192" s="260"/>
      <c r="J192" s="261">
        <f>ROUND(I192*H192,2)</f>
        <v>0</v>
      </c>
      <c r="K192" s="262"/>
      <c r="L192" s="263"/>
      <c r="M192" s="264" t="s">
        <v>1</v>
      </c>
      <c r="N192" s="265" t="s">
        <v>38</v>
      </c>
      <c r="O192" s="8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230</v>
      </c>
      <c r="AT192" s="245" t="s">
        <v>571</v>
      </c>
      <c r="AU192" s="245" t="s">
        <v>82</v>
      </c>
      <c r="AY192" s="14" t="s">
        <v>213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4" t="s">
        <v>80</v>
      </c>
      <c r="BK192" s="246">
        <f>ROUND(I192*H192,2)</f>
        <v>0</v>
      </c>
      <c r="BL192" s="14" t="s">
        <v>220</v>
      </c>
      <c r="BM192" s="245" t="s">
        <v>377</v>
      </c>
    </row>
    <row r="193" spans="1:47" s="2" customFormat="1" ht="12">
      <c r="A193" s="35"/>
      <c r="B193" s="36"/>
      <c r="C193" s="37"/>
      <c r="D193" s="247" t="s">
        <v>221</v>
      </c>
      <c r="E193" s="37"/>
      <c r="F193" s="248" t="s">
        <v>1485</v>
      </c>
      <c r="G193" s="37"/>
      <c r="H193" s="37"/>
      <c r="I193" s="141"/>
      <c r="J193" s="37"/>
      <c r="K193" s="37"/>
      <c r="L193" s="41"/>
      <c r="M193" s="249"/>
      <c r="N193" s="25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221</v>
      </c>
      <c r="AU193" s="14" t="s">
        <v>82</v>
      </c>
    </row>
    <row r="194" spans="1:65" s="2" customFormat="1" ht="21.75" customHeight="1">
      <c r="A194" s="35"/>
      <c r="B194" s="36"/>
      <c r="C194" s="255" t="s">
        <v>275</v>
      </c>
      <c r="D194" s="255" t="s">
        <v>571</v>
      </c>
      <c r="E194" s="256" t="s">
        <v>1486</v>
      </c>
      <c r="F194" s="257" t="s">
        <v>1487</v>
      </c>
      <c r="G194" s="258" t="s">
        <v>1157</v>
      </c>
      <c r="H194" s="259">
        <v>1</v>
      </c>
      <c r="I194" s="260"/>
      <c r="J194" s="261">
        <f>ROUND(I194*H194,2)</f>
        <v>0</v>
      </c>
      <c r="K194" s="262"/>
      <c r="L194" s="263"/>
      <c r="M194" s="264" t="s">
        <v>1</v>
      </c>
      <c r="N194" s="265" t="s">
        <v>38</v>
      </c>
      <c r="O194" s="8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230</v>
      </c>
      <c r="AT194" s="245" t="s">
        <v>571</v>
      </c>
      <c r="AU194" s="245" t="s">
        <v>82</v>
      </c>
      <c r="AY194" s="14" t="s">
        <v>213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4" t="s">
        <v>80</v>
      </c>
      <c r="BK194" s="246">
        <f>ROUND(I194*H194,2)</f>
        <v>0</v>
      </c>
      <c r="BL194" s="14" t="s">
        <v>220</v>
      </c>
      <c r="BM194" s="245" t="s">
        <v>380</v>
      </c>
    </row>
    <row r="195" spans="1:47" s="2" customFormat="1" ht="12">
      <c r="A195" s="35"/>
      <c r="B195" s="36"/>
      <c r="C195" s="37"/>
      <c r="D195" s="247" t="s">
        <v>221</v>
      </c>
      <c r="E195" s="37"/>
      <c r="F195" s="248" t="s">
        <v>1487</v>
      </c>
      <c r="G195" s="37"/>
      <c r="H195" s="37"/>
      <c r="I195" s="141"/>
      <c r="J195" s="37"/>
      <c r="K195" s="37"/>
      <c r="L195" s="41"/>
      <c r="M195" s="249"/>
      <c r="N195" s="25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221</v>
      </c>
      <c r="AU195" s="14" t="s">
        <v>82</v>
      </c>
    </row>
    <row r="196" spans="1:65" s="2" customFormat="1" ht="21.75" customHeight="1">
      <c r="A196" s="35"/>
      <c r="B196" s="36"/>
      <c r="C196" s="255" t="s">
        <v>381</v>
      </c>
      <c r="D196" s="255" t="s">
        <v>571</v>
      </c>
      <c r="E196" s="256" t="s">
        <v>1488</v>
      </c>
      <c r="F196" s="257" t="s">
        <v>1489</v>
      </c>
      <c r="G196" s="258" t="s">
        <v>1157</v>
      </c>
      <c r="H196" s="259">
        <v>1</v>
      </c>
      <c r="I196" s="260"/>
      <c r="J196" s="261">
        <f>ROUND(I196*H196,2)</f>
        <v>0</v>
      </c>
      <c r="K196" s="262"/>
      <c r="L196" s="263"/>
      <c r="M196" s="264" t="s">
        <v>1</v>
      </c>
      <c r="N196" s="265" t="s">
        <v>38</v>
      </c>
      <c r="O196" s="8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230</v>
      </c>
      <c r="AT196" s="245" t="s">
        <v>571</v>
      </c>
      <c r="AU196" s="245" t="s">
        <v>82</v>
      </c>
      <c r="AY196" s="14" t="s">
        <v>213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80</v>
      </c>
      <c r="BK196" s="246">
        <f>ROUND(I196*H196,2)</f>
        <v>0</v>
      </c>
      <c r="BL196" s="14" t="s">
        <v>220</v>
      </c>
      <c r="BM196" s="245" t="s">
        <v>382</v>
      </c>
    </row>
    <row r="197" spans="1:47" s="2" customFormat="1" ht="12">
      <c r="A197" s="35"/>
      <c r="B197" s="36"/>
      <c r="C197" s="37"/>
      <c r="D197" s="247" t="s">
        <v>221</v>
      </c>
      <c r="E197" s="37"/>
      <c r="F197" s="248" t="s">
        <v>1489</v>
      </c>
      <c r="G197" s="37"/>
      <c r="H197" s="37"/>
      <c r="I197" s="141"/>
      <c r="J197" s="37"/>
      <c r="K197" s="37"/>
      <c r="L197" s="41"/>
      <c r="M197" s="249"/>
      <c r="N197" s="25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221</v>
      </c>
      <c r="AU197" s="14" t="s">
        <v>82</v>
      </c>
    </row>
    <row r="198" spans="1:65" s="2" customFormat="1" ht="21.75" customHeight="1">
      <c r="A198" s="35"/>
      <c r="B198" s="36"/>
      <c r="C198" s="255" t="s">
        <v>284</v>
      </c>
      <c r="D198" s="255" t="s">
        <v>571</v>
      </c>
      <c r="E198" s="256" t="s">
        <v>1490</v>
      </c>
      <c r="F198" s="257" t="s">
        <v>1489</v>
      </c>
      <c r="G198" s="258" t="s">
        <v>1157</v>
      </c>
      <c r="H198" s="259">
        <v>1</v>
      </c>
      <c r="I198" s="260"/>
      <c r="J198" s="261">
        <f>ROUND(I198*H198,2)</f>
        <v>0</v>
      </c>
      <c r="K198" s="262"/>
      <c r="L198" s="263"/>
      <c r="M198" s="264" t="s">
        <v>1</v>
      </c>
      <c r="N198" s="265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230</v>
      </c>
      <c r="AT198" s="245" t="s">
        <v>571</v>
      </c>
      <c r="AU198" s="245" t="s">
        <v>82</v>
      </c>
      <c r="AY198" s="14" t="s">
        <v>213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80</v>
      </c>
      <c r="BK198" s="246">
        <f>ROUND(I198*H198,2)</f>
        <v>0</v>
      </c>
      <c r="BL198" s="14" t="s">
        <v>220</v>
      </c>
      <c r="BM198" s="245" t="s">
        <v>383</v>
      </c>
    </row>
    <row r="199" spans="1:47" s="2" customFormat="1" ht="12">
      <c r="A199" s="35"/>
      <c r="B199" s="36"/>
      <c r="C199" s="37"/>
      <c r="D199" s="247" t="s">
        <v>221</v>
      </c>
      <c r="E199" s="37"/>
      <c r="F199" s="248" t="s">
        <v>1489</v>
      </c>
      <c r="G199" s="37"/>
      <c r="H199" s="37"/>
      <c r="I199" s="141"/>
      <c r="J199" s="37"/>
      <c r="K199" s="37"/>
      <c r="L199" s="41"/>
      <c r="M199" s="249"/>
      <c r="N199" s="25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221</v>
      </c>
      <c r="AU199" s="14" t="s">
        <v>82</v>
      </c>
    </row>
    <row r="200" spans="1:65" s="2" customFormat="1" ht="21.75" customHeight="1">
      <c r="A200" s="35"/>
      <c r="B200" s="36"/>
      <c r="C200" s="255" t="s">
        <v>386</v>
      </c>
      <c r="D200" s="255" t="s">
        <v>571</v>
      </c>
      <c r="E200" s="256" t="s">
        <v>1491</v>
      </c>
      <c r="F200" s="257" t="s">
        <v>1492</v>
      </c>
      <c r="G200" s="258" t="s">
        <v>1157</v>
      </c>
      <c r="H200" s="259">
        <v>1</v>
      </c>
      <c r="I200" s="260"/>
      <c r="J200" s="261">
        <f>ROUND(I200*H200,2)</f>
        <v>0</v>
      </c>
      <c r="K200" s="262"/>
      <c r="L200" s="263"/>
      <c r="M200" s="264" t="s">
        <v>1</v>
      </c>
      <c r="N200" s="265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230</v>
      </c>
      <c r="AT200" s="245" t="s">
        <v>571</v>
      </c>
      <c r="AU200" s="245" t="s">
        <v>82</v>
      </c>
      <c r="AY200" s="14" t="s">
        <v>213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80</v>
      </c>
      <c r="BK200" s="246">
        <f>ROUND(I200*H200,2)</f>
        <v>0</v>
      </c>
      <c r="BL200" s="14" t="s">
        <v>220</v>
      </c>
      <c r="BM200" s="245" t="s">
        <v>390</v>
      </c>
    </row>
    <row r="201" spans="1:47" s="2" customFormat="1" ht="12">
      <c r="A201" s="35"/>
      <c r="B201" s="36"/>
      <c r="C201" s="37"/>
      <c r="D201" s="247" t="s">
        <v>221</v>
      </c>
      <c r="E201" s="37"/>
      <c r="F201" s="248" t="s">
        <v>1492</v>
      </c>
      <c r="G201" s="37"/>
      <c r="H201" s="37"/>
      <c r="I201" s="141"/>
      <c r="J201" s="37"/>
      <c r="K201" s="37"/>
      <c r="L201" s="41"/>
      <c r="M201" s="249"/>
      <c r="N201" s="25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221</v>
      </c>
      <c r="AU201" s="14" t="s">
        <v>82</v>
      </c>
    </row>
    <row r="202" spans="1:65" s="2" customFormat="1" ht="21.75" customHeight="1">
      <c r="A202" s="35"/>
      <c r="B202" s="36"/>
      <c r="C202" s="255" t="s">
        <v>290</v>
      </c>
      <c r="D202" s="255" t="s">
        <v>571</v>
      </c>
      <c r="E202" s="256" t="s">
        <v>1493</v>
      </c>
      <c r="F202" s="257" t="s">
        <v>1492</v>
      </c>
      <c r="G202" s="258" t="s">
        <v>1157</v>
      </c>
      <c r="H202" s="259">
        <v>1</v>
      </c>
      <c r="I202" s="260"/>
      <c r="J202" s="261">
        <f>ROUND(I202*H202,2)</f>
        <v>0</v>
      </c>
      <c r="K202" s="262"/>
      <c r="L202" s="263"/>
      <c r="M202" s="264" t="s">
        <v>1</v>
      </c>
      <c r="N202" s="265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230</v>
      </c>
      <c r="AT202" s="245" t="s">
        <v>571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220</v>
      </c>
      <c r="BM202" s="245" t="s">
        <v>393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1492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5" s="2" customFormat="1" ht="21.75" customHeight="1">
      <c r="A204" s="35"/>
      <c r="B204" s="36"/>
      <c r="C204" s="255" t="s">
        <v>394</v>
      </c>
      <c r="D204" s="255" t="s">
        <v>571</v>
      </c>
      <c r="E204" s="256" t="s">
        <v>1494</v>
      </c>
      <c r="F204" s="257" t="s">
        <v>1495</v>
      </c>
      <c r="G204" s="258" t="s">
        <v>1157</v>
      </c>
      <c r="H204" s="259">
        <v>1</v>
      </c>
      <c r="I204" s="260"/>
      <c r="J204" s="261">
        <f>ROUND(I204*H204,2)</f>
        <v>0</v>
      </c>
      <c r="K204" s="262"/>
      <c r="L204" s="263"/>
      <c r="M204" s="264" t="s">
        <v>1</v>
      </c>
      <c r="N204" s="265" t="s">
        <v>38</v>
      </c>
      <c r="O204" s="8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230</v>
      </c>
      <c r="AT204" s="245" t="s">
        <v>571</v>
      </c>
      <c r="AU204" s="245" t="s">
        <v>82</v>
      </c>
      <c r="AY204" s="14" t="s">
        <v>213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4" t="s">
        <v>80</v>
      </c>
      <c r="BK204" s="246">
        <f>ROUND(I204*H204,2)</f>
        <v>0</v>
      </c>
      <c r="BL204" s="14" t="s">
        <v>220</v>
      </c>
      <c r="BM204" s="245" t="s">
        <v>397</v>
      </c>
    </row>
    <row r="205" spans="1:47" s="2" customFormat="1" ht="12">
      <c r="A205" s="35"/>
      <c r="B205" s="36"/>
      <c r="C205" s="37"/>
      <c r="D205" s="247" t="s">
        <v>221</v>
      </c>
      <c r="E205" s="37"/>
      <c r="F205" s="248" t="s">
        <v>1495</v>
      </c>
      <c r="G205" s="37"/>
      <c r="H205" s="37"/>
      <c r="I205" s="141"/>
      <c r="J205" s="37"/>
      <c r="K205" s="37"/>
      <c r="L205" s="41"/>
      <c r="M205" s="249"/>
      <c r="N205" s="25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221</v>
      </c>
      <c r="AU205" s="14" t="s">
        <v>82</v>
      </c>
    </row>
    <row r="206" spans="1:65" s="2" customFormat="1" ht="21.75" customHeight="1">
      <c r="A206" s="35"/>
      <c r="B206" s="36"/>
      <c r="C206" s="255" t="s">
        <v>296</v>
      </c>
      <c r="D206" s="255" t="s">
        <v>571</v>
      </c>
      <c r="E206" s="256" t="s">
        <v>1496</v>
      </c>
      <c r="F206" s="257" t="s">
        <v>1495</v>
      </c>
      <c r="G206" s="258" t="s">
        <v>1157</v>
      </c>
      <c r="H206" s="259">
        <v>1</v>
      </c>
      <c r="I206" s="260"/>
      <c r="J206" s="261">
        <f>ROUND(I206*H206,2)</f>
        <v>0</v>
      </c>
      <c r="K206" s="262"/>
      <c r="L206" s="263"/>
      <c r="M206" s="264" t="s">
        <v>1</v>
      </c>
      <c r="N206" s="265" t="s">
        <v>38</v>
      </c>
      <c r="O206" s="88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230</v>
      </c>
      <c r="AT206" s="245" t="s">
        <v>571</v>
      </c>
      <c r="AU206" s="245" t="s">
        <v>82</v>
      </c>
      <c r="AY206" s="14" t="s">
        <v>213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4" t="s">
        <v>80</v>
      </c>
      <c r="BK206" s="246">
        <f>ROUND(I206*H206,2)</f>
        <v>0</v>
      </c>
      <c r="BL206" s="14" t="s">
        <v>220</v>
      </c>
      <c r="BM206" s="245" t="s">
        <v>400</v>
      </c>
    </row>
    <row r="207" spans="1:47" s="2" customFormat="1" ht="12">
      <c r="A207" s="35"/>
      <c r="B207" s="36"/>
      <c r="C207" s="37"/>
      <c r="D207" s="247" t="s">
        <v>221</v>
      </c>
      <c r="E207" s="37"/>
      <c r="F207" s="248" t="s">
        <v>1495</v>
      </c>
      <c r="G207" s="37"/>
      <c r="H207" s="37"/>
      <c r="I207" s="141"/>
      <c r="J207" s="37"/>
      <c r="K207" s="37"/>
      <c r="L207" s="41"/>
      <c r="M207" s="249"/>
      <c r="N207" s="25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221</v>
      </c>
      <c r="AU207" s="14" t="s">
        <v>82</v>
      </c>
    </row>
    <row r="208" spans="1:65" s="2" customFormat="1" ht="21.75" customHeight="1">
      <c r="A208" s="35"/>
      <c r="B208" s="36"/>
      <c r="C208" s="255" t="s">
        <v>401</v>
      </c>
      <c r="D208" s="255" t="s">
        <v>571</v>
      </c>
      <c r="E208" s="256" t="s">
        <v>1497</v>
      </c>
      <c r="F208" s="257" t="s">
        <v>1498</v>
      </c>
      <c r="G208" s="258" t="s">
        <v>1157</v>
      </c>
      <c r="H208" s="259">
        <v>1</v>
      </c>
      <c r="I208" s="260"/>
      <c r="J208" s="261">
        <f>ROUND(I208*H208,2)</f>
        <v>0</v>
      </c>
      <c r="K208" s="262"/>
      <c r="L208" s="263"/>
      <c r="M208" s="264" t="s">
        <v>1</v>
      </c>
      <c r="N208" s="265" t="s">
        <v>38</v>
      </c>
      <c r="O208" s="8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230</v>
      </c>
      <c r="AT208" s="245" t="s">
        <v>571</v>
      </c>
      <c r="AU208" s="245" t="s">
        <v>82</v>
      </c>
      <c r="AY208" s="14" t="s">
        <v>213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4" t="s">
        <v>80</v>
      </c>
      <c r="BK208" s="246">
        <f>ROUND(I208*H208,2)</f>
        <v>0</v>
      </c>
      <c r="BL208" s="14" t="s">
        <v>220</v>
      </c>
      <c r="BM208" s="245" t="s">
        <v>404</v>
      </c>
    </row>
    <row r="209" spans="1:47" s="2" customFormat="1" ht="12">
      <c r="A209" s="35"/>
      <c r="B209" s="36"/>
      <c r="C209" s="37"/>
      <c r="D209" s="247" t="s">
        <v>221</v>
      </c>
      <c r="E209" s="37"/>
      <c r="F209" s="248" t="s">
        <v>1498</v>
      </c>
      <c r="G209" s="37"/>
      <c r="H209" s="37"/>
      <c r="I209" s="141"/>
      <c r="J209" s="37"/>
      <c r="K209" s="37"/>
      <c r="L209" s="41"/>
      <c r="M209" s="249"/>
      <c r="N209" s="25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221</v>
      </c>
      <c r="AU209" s="14" t="s">
        <v>82</v>
      </c>
    </row>
    <row r="210" spans="1:65" s="2" customFormat="1" ht="21.75" customHeight="1">
      <c r="A210" s="35"/>
      <c r="B210" s="36"/>
      <c r="C210" s="255" t="s">
        <v>303</v>
      </c>
      <c r="D210" s="255" t="s">
        <v>571</v>
      </c>
      <c r="E210" s="256" t="s">
        <v>1499</v>
      </c>
      <c r="F210" s="257" t="s">
        <v>1500</v>
      </c>
      <c r="G210" s="258" t="s">
        <v>1157</v>
      </c>
      <c r="H210" s="259">
        <v>1</v>
      </c>
      <c r="I210" s="260"/>
      <c r="J210" s="261">
        <f>ROUND(I210*H210,2)</f>
        <v>0</v>
      </c>
      <c r="K210" s="262"/>
      <c r="L210" s="263"/>
      <c r="M210" s="264" t="s">
        <v>1</v>
      </c>
      <c r="N210" s="265" t="s">
        <v>38</v>
      </c>
      <c r="O210" s="88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230</v>
      </c>
      <c r="AT210" s="245" t="s">
        <v>571</v>
      </c>
      <c r="AU210" s="245" t="s">
        <v>82</v>
      </c>
      <c r="AY210" s="14" t="s">
        <v>213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4" t="s">
        <v>80</v>
      </c>
      <c r="BK210" s="246">
        <f>ROUND(I210*H210,2)</f>
        <v>0</v>
      </c>
      <c r="BL210" s="14" t="s">
        <v>220</v>
      </c>
      <c r="BM210" s="245" t="s">
        <v>407</v>
      </c>
    </row>
    <row r="211" spans="1:47" s="2" customFormat="1" ht="12">
      <c r="A211" s="35"/>
      <c r="B211" s="36"/>
      <c r="C211" s="37"/>
      <c r="D211" s="247" t="s">
        <v>221</v>
      </c>
      <c r="E211" s="37"/>
      <c r="F211" s="248" t="s">
        <v>1500</v>
      </c>
      <c r="G211" s="37"/>
      <c r="H211" s="37"/>
      <c r="I211" s="141"/>
      <c r="J211" s="37"/>
      <c r="K211" s="37"/>
      <c r="L211" s="41"/>
      <c r="M211" s="249"/>
      <c r="N211" s="250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221</v>
      </c>
      <c r="AU211" s="14" t="s">
        <v>82</v>
      </c>
    </row>
    <row r="212" spans="1:65" s="2" customFormat="1" ht="21.75" customHeight="1">
      <c r="A212" s="35"/>
      <c r="B212" s="36"/>
      <c r="C212" s="255" t="s">
        <v>408</v>
      </c>
      <c r="D212" s="255" t="s">
        <v>571</v>
      </c>
      <c r="E212" s="256" t="s">
        <v>1501</v>
      </c>
      <c r="F212" s="257" t="s">
        <v>1502</v>
      </c>
      <c r="G212" s="258" t="s">
        <v>1157</v>
      </c>
      <c r="H212" s="259">
        <v>1</v>
      </c>
      <c r="I212" s="260"/>
      <c r="J212" s="261">
        <f>ROUND(I212*H212,2)</f>
        <v>0</v>
      </c>
      <c r="K212" s="262"/>
      <c r="L212" s="263"/>
      <c r="M212" s="264" t="s">
        <v>1</v>
      </c>
      <c r="N212" s="265" t="s">
        <v>38</v>
      </c>
      <c r="O212" s="8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230</v>
      </c>
      <c r="AT212" s="245" t="s">
        <v>571</v>
      </c>
      <c r="AU212" s="245" t="s">
        <v>82</v>
      </c>
      <c r="AY212" s="14" t="s">
        <v>213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4" t="s">
        <v>80</v>
      </c>
      <c r="BK212" s="246">
        <f>ROUND(I212*H212,2)</f>
        <v>0</v>
      </c>
      <c r="BL212" s="14" t="s">
        <v>220</v>
      </c>
      <c r="BM212" s="245" t="s">
        <v>409</v>
      </c>
    </row>
    <row r="213" spans="1:47" s="2" customFormat="1" ht="12">
      <c r="A213" s="35"/>
      <c r="B213" s="36"/>
      <c r="C213" s="37"/>
      <c r="D213" s="247" t="s">
        <v>221</v>
      </c>
      <c r="E213" s="37"/>
      <c r="F213" s="248" t="s">
        <v>1502</v>
      </c>
      <c r="G213" s="37"/>
      <c r="H213" s="37"/>
      <c r="I213" s="141"/>
      <c r="J213" s="37"/>
      <c r="K213" s="37"/>
      <c r="L213" s="41"/>
      <c r="M213" s="249"/>
      <c r="N213" s="25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221</v>
      </c>
      <c r="AU213" s="14" t="s">
        <v>82</v>
      </c>
    </row>
    <row r="214" spans="1:65" s="2" customFormat="1" ht="21.75" customHeight="1">
      <c r="A214" s="35"/>
      <c r="B214" s="36"/>
      <c r="C214" s="255" t="s">
        <v>306</v>
      </c>
      <c r="D214" s="255" t="s">
        <v>571</v>
      </c>
      <c r="E214" s="256" t="s">
        <v>1503</v>
      </c>
      <c r="F214" s="257" t="s">
        <v>1502</v>
      </c>
      <c r="G214" s="258" t="s">
        <v>1157</v>
      </c>
      <c r="H214" s="259">
        <v>1</v>
      </c>
      <c r="I214" s="260"/>
      <c r="J214" s="261">
        <f>ROUND(I214*H214,2)</f>
        <v>0</v>
      </c>
      <c r="K214" s="262"/>
      <c r="L214" s="263"/>
      <c r="M214" s="264" t="s">
        <v>1</v>
      </c>
      <c r="N214" s="265" t="s">
        <v>38</v>
      </c>
      <c r="O214" s="8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230</v>
      </c>
      <c r="AT214" s="245" t="s">
        <v>571</v>
      </c>
      <c r="AU214" s="245" t="s">
        <v>82</v>
      </c>
      <c r="AY214" s="14" t="s">
        <v>213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4" t="s">
        <v>80</v>
      </c>
      <c r="BK214" s="246">
        <f>ROUND(I214*H214,2)</f>
        <v>0</v>
      </c>
      <c r="BL214" s="14" t="s">
        <v>220</v>
      </c>
      <c r="BM214" s="245" t="s">
        <v>412</v>
      </c>
    </row>
    <row r="215" spans="1:47" s="2" customFormat="1" ht="12">
      <c r="A215" s="35"/>
      <c r="B215" s="36"/>
      <c r="C215" s="37"/>
      <c r="D215" s="247" t="s">
        <v>221</v>
      </c>
      <c r="E215" s="37"/>
      <c r="F215" s="248" t="s">
        <v>1502</v>
      </c>
      <c r="G215" s="37"/>
      <c r="H215" s="37"/>
      <c r="I215" s="141"/>
      <c r="J215" s="37"/>
      <c r="K215" s="37"/>
      <c r="L215" s="41"/>
      <c r="M215" s="249"/>
      <c r="N215" s="25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221</v>
      </c>
      <c r="AU215" s="14" t="s">
        <v>82</v>
      </c>
    </row>
    <row r="216" spans="1:65" s="2" customFormat="1" ht="21.75" customHeight="1">
      <c r="A216" s="35"/>
      <c r="B216" s="36"/>
      <c r="C216" s="255" t="s">
        <v>413</v>
      </c>
      <c r="D216" s="255" t="s">
        <v>571</v>
      </c>
      <c r="E216" s="256" t="s">
        <v>1504</v>
      </c>
      <c r="F216" s="257" t="s">
        <v>1505</v>
      </c>
      <c r="G216" s="258" t="s">
        <v>1157</v>
      </c>
      <c r="H216" s="259">
        <v>1</v>
      </c>
      <c r="I216" s="260"/>
      <c r="J216" s="261">
        <f>ROUND(I216*H216,2)</f>
        <v>0</v>
      </c>
      <c r="K216" s="262"/>
      <c r="L216" s="263"/>
      <c r="M216" s="264" t="s">
        <v>1</v>
      </c>
      <c r="N216" s="265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230</v>
      </c>
      <c r="AT216" s="245" t="s">
        <v>571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220</v>
      </c>
      <c r="BM216" s="245" t="s">
        <v>416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1505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5" s="2" customFormat="1" ht="21.75" customHeight="1">
      <c r="A218" s="35"/>
      <c r="B218" s="36"/>
      <c r="C218" s="255" t="s">
        <v>355</v>
      </c>
      <c r="D218" s="255" t="s">
        <v>571</v>
      </c>
      <c r="E218" s="256" t="s">
        <v>1506</v>
      </c>
      <c r="F218" s="257" t="s">
        <v>1507</v>
      </c>
      <c r="G218" s="258" t="s">
        <v>1157</v>
      </c>
      <c r="H218" s="259">
        <v>1</v>
      </c>
      <c r="I218" s="260"/>
      <c r="J218" s="261">
        <f>ROUND(I218*H218,2)</f>
        <v>0</v>
      </c>
      <c r="K218" s="262"/>
      <c r="L218" s="263"/>
      <c r="M218" s="264" t="s">
        <v>1</v>
      </c>
      <c r="N218" s="265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230</v>
      </c>
      <c r="AT218" s="245" t="s">
        <v>571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220</v>
      </c>
      <c r="BM218" s="245" t="s">
        <v>419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1507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5" s="2" customFormat="1" ht="21.75" customHeight="1">
      <c r="A220" s="35"/>
      <c r="B220" s="36"/>
      <c r="C220" s="255" t="s">
        <v>420</v>
      </c>
      <c r="D220" s="255" t="s">
        <v>571</v>
      </c>
      <c r="E220" s="256" t="s">
        <v>1508</v>
      </c>
      <c r="F220" s="257" t="s">
        <v>1509</v>
      </c>
      <c r="G220" s="258" t="s">
        <v>1157</v>
      </c>
      <c r="H220" s="259">
        <v>1</v>
      </c>
      <c r="I220" s="260"/>
      <c r="J220" s="261">
        <f>ROUND(I220*H220,2)</f>
        <v>0</v>
      </c>
      <c r="K220" s="262"/>
      <c r="L220" s="263"/>
      <c r="M220" s="264" t="s">
        <v>1</v>
      </c>
      <c r="N220" s="265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230</v>
      </c>
      <c r="AT220" s="245" t="s">
        <v>571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220</v>
      </c>
      <c r="BM220" s="245" t="s">
        <v>423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1509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5" s="2" customFormat="1" ht="21.75" customHeight="1">
      <c r="A222" s="35"/>
      <c r="B222" s="36"/>
      <c r="C222" s="255" t="s">
        <v>359</v>
      </c>
      <c r="D222" s="255" t="s">
        <v>571</v>
      </c>
      <c r="E222" s="256" t="s">
        <v>1510</v>
      </c>
      <c r="F222" s="257" t="s">
        <v>1511</v>
      </c>
      <c r="G222" s="258" t="s">
        <v>1157</v>
      </c>
      <c r="H222" s="259">
        <v>1</v>
      </c>
      <c r="I222" s="260"/>
      <c r="J222" s="261">
        <f>ROUND(I222*H222,2)</f>
        <v>0</v>
      </c>
      <c r="K222" s="262"/>
      <c r="L222" s="263"/>
      <c r="M222" s="264" t="s">
        <v>1</v>
      </c>
      <c r="N222" s="265" t="s">
        <v>38</v>
      </c>
      <c r="O222" s="8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230</v>
      </c>
      <c r="AT222" s="245" t="s">
        <v>571</v>
      </c>
      <c r="AU222" s="245" t="s">
        <v>82</v>
      </c>
      <c r="AY222" s="14" t="s">
        <v>213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4" t="s">
        <v>80</v>
      </c>
      <c r="BK222" s="246">
        <f>ROUND(I222*H222,2)</f>
        <v>0</v>
      </c>
      <c r="BL222" s="14" t="s">
        <v>220</v>
      </c>
      <c r="BM222" s="245" t="s">
        <v>424</v>
      </c>
    </row>
    <row r="223" spans="1:47" s="2" customFormat="1" ht="12">
      <c r="A223" s="35"/>
      <c r="B223" s="36"/>
      <c r="C223" s="37"/>
      <c r="D223" s="247" t="s">
        <v>221</v>
      </c>
      <c r="E223" s="37"/>
      <c r="F223" s="248" t="s">
        <v>1511</v>
      </c>
      <c r="G223" s="37"/>
      <c r="H223" s="37"/>
      <c r="I223" s="141"/>
      <c r="J223" s="37"/>
      <c r="K223" s="37"/>
      <c r="L223" s="41"/>
      <c r="M223" s="249"/>
      <c r="N223" s="250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221</v>
      </c>
      <c r="AU223" s="14" t="s">
        <v>82</v>
      </c>
    </row>
    <row r="224" spans="1:65" s="2" customFormat="1" ht="21.75" customHeight="1">
      <c r="A224" s="35"/>
      <c r="B224" s="36"/>
      <c r="C224" s="255" t="s">
        <v>763</v>
      </c>
      <c r="D224" s="255" t="s">
        <v>571</v>
      </c>
      <c r="E224" s="256" t="s">
        <v>1512</v>
      </c>
      <c r="F224" s="257" t="s">
        <v>1511</v>
      </c>
      <c r="G224" s="258" t="s">
        <v>1157</v>
      </c>
      <c r="H224" s="259">
        <v>1</v>
      </c>
      <c r="I224" s="260"/>
      <c r="J224" s="261">
        <f>ROUND(I224*H224,2)</f>
        <v>0</v>
      </c>
      <c r="K224" s="262"/>
      <c r="L224" s="263"/>
      <c r="M224" s="264" t="s">
        <v>1</v>
      </c>
      <c r="N224" s="265" t="s">
        <v>38</v>
      </c>
      <c r="O224" s="88"/>
      <c r="P224" s="243">
        <f>O224*H224</f>
        <v>0</v>
      </c>
      <c r="Q224" s="243">
        <v>0</v>
      </c>
      <c r="R224" s="243">
        <f>Q224*H224</f>
        <v>0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230</v>
      </c>
      <c r="AT224" s="245" t="s">
        <v>571</v>
      </c>
      <c r="AU224" s="245" t="s">
        <v>82</v>
      </c>
      <c r="AY224" s="14" t="s">
        <v>213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4" t="s">
        <v>80</v>
      </c>
      <c r="BK224" s="246">
        <f>ROUND(I224*H224,2)</f>
        <v>0</v>
      </c>
      <c r="BL224" s="14" t="s">
        <v>220</v>
      </c>
      <c r="BM224" s="245" t="s">
        <v>468</v>
      </c>
    </row>
    <row r="225" spans="1:47" s="2" customFormat="1" ht="12">
      <c r="A225" s="35"/>
      <c r="B225" s="36"/>
      <c r="C225" s="37"/>
      <c r="D225" s="247" t="s">
        <v>221</v>
      </c>
      <c r="E225" s="37"/>
      <c r="F225" s="248" t="s">
        <v>1511</v>
      </c>
      <c r="G225" s="37"/>
      <c r="H225" s="37"/>
      <c r="I225" s="141"/>
      <c r="J225" s="37"/>
      <c r="K225" s="37"/>
      <c r="L225" s="41"/>
      <c r="M225" s="249"/>
      <c r="N225" s="250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221</v>
      </c>
      <c r="AU225" s="14" t="s">
        <v>82</v>
      </c>
    </row>
    <row r="226" spans="1:65" s="2" customFormat="1" ht="21.75" customHeight="1">
      <c r="A226" s="35"/>
      <c r="B226" s="36"/>
      <c r="C226" s="255" t="s">
        <v>362</v>
      </c>
      <c r="D226" s="255" t="s">
        <v>571</v>
      </c>
      <c r="E226" s="256" t="s">
        <v>1513</v>
      </c>
      <c r="F226" s="257" t="s">
        <v>1511</v>
      </c>
      <c r="G226" s="258" t="s">
        <v>1157</v>
      </c>
      <c r="H226" s="259">
        <v>1</v>
      </c>
      <c r="I226" s="260"/>
      <c r="J226" s="261">
        <f>ROUND(I226*H226,2)</f>
        <v>0</v>
      </c>
      <c r="K226" s="262"/>
      <c r="L226" s="263"/>
      <c r="M226" s="264" t="s">
        <v>1</v>
      </c>
      <c r="N226" s="265" t="s">
        <v>38</v>
      </c>
      <c r="O226" s="8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230</v>
      </c>
      <c r="AT226" s="245" t="s">
        <v>571</v>
      </c>
      <c r="AU226" s="245" t="s">
        <v>82</v>
      </c>
      <c r="AY226" s="14" t="s">
        <v>213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4" t="s">
        <v>80</v>
      </c>
      <c r="BK226" s="246">
        <f>ROUND(I226*H226,2)</f>
        <v>0</v>
      </c>
      <c r="BL226" s="14" t="s">
        <v>220</v>
      </c>
      <c r="BM226" s="245" t="s">
        <v>214</v>
      </c>
    </row>
    <row r="227" spans="1:47" s="2" customFormat="1" ht="12">
      <c r="A227" s="35"/>
      <c r="B227" s="36"/>
      <c r="C227" s="37"/>
      <c r="D227" s="247" t="s">
        <v>221</v>
      </c>
      <c r="E227" s="37"/>
      <c r="F227" s="248" t="s">
        <v>1511</v>
      </c>
      <c r="G227" s="37"/>
      <c r="H227" s="37"/>
      <c r="I227" s="141"/>
      <c r="J227" s="37"/>
      <c r="K227" s="37"/>
      <c r="L227" s="41"/>
      <c r="M227" s="249"/>
      <c r="N227" s="250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221</v>
      </c>
      <c r="AU227" s="14" t="s">
        <v>82</v>
      </c>
    </row>
    <row r="228" spans="1:65" s="2" customFormat="1" ht="21.75" customHeight="1">
      <c r="A228" s="35"/>
      <c r="B228" s="36"/>
      <c r="C228" s="255" t="s">
        <v>769</v>
      </c>
      <c r="D228" s="255" t="s">
        <v>571</v>
      </c>
      <c r="E228" s="256" t="s">
        <v>1514</v>
      </c>
      <c r="F228" s="257" t="s">
        <v>1515</v>
      </c>
      <c r="G228" s="258" t="s">
        <v>1157</v>
      </c>
      <c r="H228" s="259">
        <v>1</v>
      </c>
      <c r="I228" s="260"/>
      <c r="J228" s="261">
        <f>ROUND(I228*H228,2)</f>
        <v>0</v>
      </c>
      <c r="K228" s="262"/>
      <c r="L228" s="263"/>
      <c r="M228" s="264" t="s">
        <v>1</v>
      </c>
      <c r="N228" s="265" t="s">
        <v>38</v>
      </c>
      <c r="O228" s="8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230</v>
      </c>
      <c r="AT228" s="245" t="s">
        <v>571</v>
      </c>
      <c r="AU228" s="245" t="s">
        <v>82</v>
      </c>
      <c r="AY228" s="14" t="s">
        <v>213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4" t="s">
        <v>80</v>
      </c>
      <c r="BK228" s="246">
        <f>ROUND(I228*H228,2)</f>
        <v>0</v>
      </c>
      <c r="BL228" s="14" t="s">
        <v>220</v>
      </c>
      <c r="BM228" s="245" t="s">
        <v>609</v>
      </c>
    </row>
    <row r="229" spans="1:47" s="2" customFormat="1" ht="12">
      <c r="A229" s="35"/>
      <c r="B229" s="36"/>
      <c r="C229" s="37"/>
      <c r="D229" s="247" t="s">
        <v>221</v>
      </c>
      <c r="E229" s="37"/>
      <c r="F229" s="248" t="s">
        <v>1515</v>
      </c>
      <c r="G229" s="37"/>
      <c r="H229" s="37"/>
      <c r="I229" s="141"/>
      <c r="J229" s="37"/>
      <c r="K229" s="37"/>
      <c r="L229" s="41"/>
      <c r="M229" s="249"/>
      <c r="N229" s="25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221</v>
      </c>
      <c r="AU229" s="14" t="s">
        <v>82</v>
      </c>
    </row>
    <row r="230" spans="1:65" s="2" customFormat="1" ht="21.75" customHeight="1">
      <c r="A230" s="35"/>
      <c r="B230" s="36"/>
      <c r="C230" s="255" t="s">
        <v>364</v>
      </c>
      <c r="D230" s="255" t="s">
        <v>571</v>
      </c>
      <c r="E230" s="256" t="s">
        <v>1516</v>
      </c>
      <c r="F230" s="257" t="s">
        <v>1517</v>
      </c>
      <c r="G230" s="258" t="s">
        <v>1157</v>
      </c>
      <c r="H230" s="259">
        <v>1</v>
      </c>
      <c r="I230" s="260"/>
      <c r="J230" s="261">
        <f>ROUND(I230*H230,2)</f>
        <v>0</v>
      </c>
      <c r="K230" s="262"/>
      <c r="L230" s="263"/>
      <c r="M230" s="264" t="s">
        <v>1</v>
      </c>
      <c r="N230" s="265" t="s">
        <v>38</v>
      </c>
      <c r="O230" s="88"/>
      <c r="P230" s="243">
        <f>O230*H230</f>
        <v>0</v>
      </c>
      <c r="Q230" s="243">
        <v>0</v>
      </c>
      <c r="R230" s="243">
        <f>Q230*H230</f>
        <v>0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230</v>
      </c>
      <c r="AT230" s="245" t="s">
        <v>571</v>
      </c>
      <c r="AU230" s="245" t="s">
        <v>82</v>
      </c>
      <c r="AY230" s="14" t="s">
        <v>213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4" t="s">
        <v>80</v>
      </c>
      <c r="BK230" s="246">
        <f>ROUND(I230*H230,2)</f>
        <v>0</v>
      </c>
      <c r="BL230" s="14" t="s">
        <v>220</v>
      </c>
      <c r="BM230" s="245" t="s">
        <v>774</v>
      </c>
    </row>
    <row r="231" spans="1:47" s="2" customFormat="1" ht="12">
      <c r="A231" s="35"/>
      <c r="B231" s="36"/>
      <c r="C231" s="37"/>
      <c r="D231" s="247" t="s">
        <v>221</v>
      </c>
      <c r="E231" s="37"/>
      <c r="F231" s="248" t="s">
        <v>1517</v>
      </c>
      <c r="G231" s="37"/>
      <c r="H231" s="37"/>
      <c r="I231" s="141"/>
      <c r="J231" s="37"/>
      <c r="K231" s="37"/>
      <c r="L231" s="41"/>
      <c r="M231" s="249"/>
      <c r="N231" s="25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221</v>
      </c>
      <c r="AU231" s="14" t="s">
        <v>82</v>
      </c>
    </row>
    <row r="232" spans="1:65" s="2" customFormat="1" ht="21.75" customHeight="1">
      <c r="A232" s="35"/>
      <c r="B232" s="36"/>
      <c r="C232" s="255" t="s">
        <v>777</v>
      </c>
      <c r="D232" s="255" t="s">
        <v>571</v>
      </c>
      <c r="E232" s="256" t="s">
        <v>1518</v>
      </c>
      <c r="F232" s="257" t="s">
        <v>1517</v>
      </c>
      <c r="G232" s="258" t="s">
        <v>1157</v>
      </c>
      <c r="H232" s="259">
        <v>1</v>
      </c>
      <c r="I232" s="260"/>
      <c r="J232" s="261">
        <f>ROUND(I232*H232,2)</f>
        <v>0</v>
      </c>
      <c r="K232" s="262"/>
      <c r="L232" s="263"/>
      <c r="M232" s="264" t="s">
        <v>1</v>
      </c>
      <c r="N232" s="265" t="s">
        <v>38</v>
      </c>
      <c r="O232" s="8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230</v>
      </c>
      <c r="AT232" s="245" t="s">
        <v>571</v>
      </c>
      <c r="AU232" s="245" t="s">
        <v>82</v>
      </c>
      <c r="AY232" s="14" t="s">
        <v>213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4" t="s">
        <v>80</v>
      </c>
      <c r="BK232" s="246">
        <f>ROUND(I232*H232,2)</f>
        <v>0</v>
      </c>
      <c r="BL232" s="14" t="s">
        <v>220</v>
      </c>
      <c r="BM232" s="245" t="s">
        <v>780</v>
      </c>
    </row>
    <row r="233" spans="1:47" s="2" customFormat="1" ht="12">
      <c r="A233" s="35"/>
      <c r="B233" s="36"/>
      <c r="C233" s="37"/>
      <c r="D233" s="247" t="s">
        <v>221</v>
      </c>
      <c r="E233" s="37"/>
      <c r="F233" s="248" t="s">
        <v>1517</v>
      </c>
      <c r="G233" s="37"/>
      <c r="H233" s="37"/>
      <c r="I233" s="141"/>
      <c r="J233" s="37"/>
      <c r="K233" s="37"/>
      <c r="L233" s="41"/>
      <c r="M233" s="249"/>
      <c r="N233" s="250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221</v>
      </c>
      <c r="AU233" s="14" t="s">
        <v>82</v>
      </c>
    </row>
    <row r="234" spans="1:65" s="2" customFormat="1" ht="21.75" customHeight="1">
      <c r="A234" s="35"/>
      <c r="B234" s="36"/>
      <c r="C234" s="255" t="s">
        <v>367</v>
      </c>
      <c r="D234" s="255" t="s">
        <v>571</v>
      </c>
      <c r="E234" s="256" t="s">
        <v>1519</v>
      </c>
      <c r="F234" s="257" t="s">
        <v>1520</v>
      </c>
      <c r="G234" s="258" t="s">
        <v>1157</v>
      </c>
      <c r="H234" s="259">
        <v>1</v>
      </c>
      <c r="I234" s="260"/>
      <c r="J234" s="261">
        <f>ROUND(I234*H234,2)</f>
        <v>0</v>
      </c>
      <c r="K234" s="262"/>
      <c r="L234" s="263"/>
      <c r="M234" s="264" t="s">
        <v>1</v>
      </c>
      <c r="N234" s="265" t="s">
        <v>38</v>
      </c>
      <c r="O234" s="88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5" t="s">
        <v>230</v>
      </c>
      <c r="AT234" s="245" t="s">
        <v>571</v>
      </c>
      <c r="AU234" s="245" t="s">
        <v>82</v>
      </c>
      <c r="AY234" s="14" t="s">
        <v>213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4" t="s">
        <v>80</v>
      </c>
      <c r="BK234" s="246">
        <f>ROUND(I234*H234,2)</f>
        <v>0</v>
      </c>
      <c r="BL234" s="14" t="s">
        <v>220</v>
      </c>
      <c r="BM234" s="245" t="s">
        <v>783</v>
      </c>
    </row>
    <row r="235" spans="1:47" s="2" customFormat="1" ht="12">
      <c r="A235" s="35"/>
      <c r="B235" s="36"/>
      <c r="C235" s="37"/>
      <c r="D235" s="247" t="s">
        <v>221</v>
      </c>
      <c r="E235" s="37"/>
      <c r="F235" s="248" t="s">
        <v>1520</v>
      </c>
      <c r="G235" s="37"/>
      <c r="H235" s="37"/>
      <c r="I235" s="141"/>
      <c r="J235" s="37"/>
      <c r="K235" s="37"/>
      <c r="L235" s="41"/>
      <c r="M235" s="249"/>
      <c r="N235" s="25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221</v>
      </c>
      <c r="AU235" s="14" t="s">
        <v>82</v>
      </c>
    </row>
    <row r="236" spans="1:65" s="2" customFormat="1" ht="21.75" customHeight="1">
      <c r="A236" s="35"/>
      <c r="B236" s="36"/>
      <c r="C236" s="255" t="s">
        <v>784</v>
      </c>
      <c r="D236" s="255" t="s">
        <v>571</v>
      </c>
      <c r="E236" s="256" t="s">
        <v>1521</v>
      </c>
      <c r="F236" s="257" t="s">
        <v>1520</v>
      </c>
      <c r="G236" s="258" t="s">
        <v>1157</v>
      </c>
      <c r="H236" s="259">
        <v>1</v>
      </c>
      <c r="I236" s="260"/>
      <c r="J236" s="261">
        <f>ROUND(I236*H236,2)</f>
        <v>0</v>
      </c>
      <c r="K236" s="262"/>
      <c r="L236" s="263"/>
      <c r="M236" s="264" t="s">
        <v>1</v>
      </c>
      <c r="N236" s="265" t="s">
        <v>38</v>
      </c>
      <c r="O236" s="88"/>
      <c r="P236" s="243">
        <f>O236*H236</f>
        <v>0</v>
      </c>
      <c r="Q236" s="243">
        <v>0</v>
      </c>
      <c r="R236" s="243">
        <f>Q236*H236</f>
        <v>0</v>
      </c>
      <c r="S236" s="243">
        <v>0</v>
      </c>
      <c r="T236" s="24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5" t="s">
        <v>230</v>
      </c>
      <c r="AT236" s="245" t="s">
        <v>571</v>
      </c>
      <c r="AU236" s="245" t="s">
        <v>82</v>
      </c>
      <c r="AY236" s="14" t="s">
        <v>213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4" t="s">
        <v>80</v>
      </c>
      <c r="BK236" s="246">
        <f>ROUND(I236*H236,2)</f>
        <v>0</v>
      </c>
      <c r="BL236" s="14" t="s">
        <v>220</v>
      </c>
      <c r="BM236" s="245" t="s">
        <v>787</v>
      </c>
    </row>
    <row r="237" spans="1:47" s="2" customFormat="1" ht="12">
      <c r="A237" s="35"/>
      <c r="B237" s="36"/>
      <c r="C237" s="37"/>
      <c r="D237" s="247" t="s">
        <v>221</v>
      </c>
      <c r="E237" s="37"/>
      <c r="F237" s="248" t="s">
        <v>1520</v>
      </c>
      <c r="G237" s="37"/>
      <c r="H237" s="37"/>
      <c r="I237" s="141"/>
      <c r="J237" s="37"/>
      <c r="K237" s="37"/>
      <c r="L237" s="41"/>
      <c r="M237" s="249"/>
      <c r="N237" s="25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221</v>
      </c>
      <c r="AU237" s="14" t="s">
        <v>82</v>
      </c>
    </row>
    <row r="238" spans="1:65" s="2" customFormat="1" ht="21.75" customHeight="1">
      <c r="A238" s="35"/>
      <c r="B238" s="36"/>
      <c r="C238" s="255" t="s">
        <v>371</v>
      </c>
      <c r="D238" s="255" t="s">
        <v>571</v>
      </c>
      <c r="E238" s="256" t="s">
        <v>1522</v>
      </c>
      <c r="F238" s="257" t="s">
        <v>1523</v>
      </c>
      <c r="G238" s="258" t="s">
        <v>1157</v>
      </c>
      <c r="H238" s="259">
        <v>1</v>
      </c>
      <c r="I238" s="260"/>
      <c r="J238" s="261">
        <f>ROUND(I238*H238,2)</f>
        <v>0</v>
      </c>
      <c r="K238" s="262"/>
      <c r="L238" s="263"/>
      <c r="M238" s="264" t="s">
        <v>1</v>
      </c>
      <c r="N238" s="265" t="s">
        <v>38</v>
      </c>
      <c r="O238" s="88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230</v>
      </c>
      <c r="AT238" s="245" t="s">
        <v>571</v>
      </c>
      <c r="AU238" s="245" t="s">
        <v>82</v>
      </c>
      <c r="AY238" s="14" t="s">
        <v>213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4" t="s">
        <v>80</v>
      </c>
      <c r="BK238" s="246">
        <f>ROUND(I238*H238,2)</f>
        <v>0</v>
      </c>
      <c r="BL238" s="14" t="s">
        <v>220</v>
      </c>
      <c r="BM238" s="245" t="s">
        <v>790</v>
      </c>
    </row>
    <row r="239" spans="1:47" s="2" customFormat="1" ht="12">
      <c r="A239" s="35"/>
      <c r="B239" s="36"/>
      <c r="C239" s="37"/>
      <c r="D239" s="247" t="s">
        <v>221</v>
      </c>
      <c r="E239" s="37"/>
      <c r="F239" s="248" t="s">
        <v>1523</v>
      </c>
      <c r="G239" s="37"/>
      <c r="H239" s="37"/>
      <c r="I239" s="141"/>
      <c r="J239" s="37"/>
      <c r="K239" s="37"/>
      <c r="L239" s="41"/>
      <c r="M239" s="249"/>
      <c r="N239" s="25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221</v>
      </c>
      <c r="AU239" s="14" t="s">
        <v>82</v>
      </c>
    </row>
    <row r="240" spans="1:65" s="2" customFormat="1" ht="21.75" customHeight="1">
      <c r="A240" s="35"/>
      <c r="B240" s="36"/>
      <c r="C240" s="255" t="s">
        <v>791</v>
      </c>
      <c r="D240" s="255" t="s">
        <v>571</v>
      </c>
      <c r="E240" s="256" t="s">
        <v>1524</v>
      </c>
      <c r="F240" s="257" t="s">
        <v>1525</v>
      </c>
      <c r="G240" s="258" t="s">
        <v>1157</v>
      </c>
      <c r="H240" s="259">
        <v>1</v>
      </c>
      <c r="I240" s="260"/>
      <c r="J240" s="261">
        <f>ROUND(I240*H240,2)</f>
        <v>0</v>
      </c>
      <c r="K240" s="262"/>
      <c r="L240" s="263"/>
      <c r="M240" s="264" t="s">
        <v>1</v>
      </c>
      <c r="N240" s="265" t="s">
        <v>38</v>
      </c>
      <c r="O240" s="88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5" t="s">
        <v>230</v>
      </c>
      <c r="AT240" s="245" t="s">
        <v>571</v>
      </c>
      <c r="AU240" s="245" t="s">
        <v>82</v>
      </c>
      <c r="AY240" s="14" t="s">
        <v>213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4" t="s">
        <v>80</v>
      </c>
      <c r="BK240" s="246">
        <f>ROUND(I240*H240,2)</f>
        <v>0</v>
      </c>
      <c r="BL240" s="14" t="s">
        <v>220</v>
      </c>
      <c r="BM240" s="245" t="s">
        <v>794</v>
      </c>
    </row>
    <row r="241" spans="1:47" s="2" customFormat="1" ht="12">
      <c r="A241" s="35"/>
      <c r="B241" s="36"/>
      <c r="C241" s="37"/>
      <c r="D241" s="247" t="s">
        <v>221</v>
      </c>
      <c r="E241" s="37"/>
      <c r="F241" s="248" t="s">
        <v>1525</v>
      </c>
      <c r="G241" s="37"/>
      <c r="H241" s="37"/>
      <c r="I241" s="141"/>
      <c r="J241" s="37"/>
      <c r="K241" s="37"/>
      <c r="L241" s="41"/>
      <c r="M241" s="249"/>
      <c r="N241" s="250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221</v>
      </c>
      <c r="AU241" s="14" t="s">
        <v>82</v>
      </c>
    </row>
    <row r="242" spans="1:65" s="2" customFormat="1" ht="21.75" customHeight="1">
      <c r="A242" s="35"/>
      <c r="B242" s="36"/>
      <c r="C242" s="255" t="s">
        <v>372</v>
      </c>
      <c r="D242" s="255" t="s">
        <v>571</v>
      </c>
      <c r="E242" s="256" t="s">
        <v>1526</v>
      </c>
      <c r="F242" s="257" t="s">
        <v>1527</v>
      </c>
      <c r="G242" s="258" t="s">
        <v>1157</v>
      </c>
      <c r="H242" s="259">
        <v>1</v>
      </c>
      <c r="I242" s="260"/>
      <c r="J242" s="261">
        <f>ROUND(I242*H242,2)</f>
        <v>0</v>
      </c>
      <c r="K242" s="262"/>
      <c r="L242" s="263"/>
      <c r="M242" s="264" t="s">
        <v>1</v>
      </c>
      <c r="N242" s="265" t="s">
        <v>38</v>
      </c>
      <c r="O242" s="88"/>
      <c r="P242" s="243">
        <f>O242*H242</f>
        <v>0</v>
      </c>
      <c r="Q242" s="243">
        <v>0</v>
      </c>
      <c r="R242" s="243">
        <f>Q242*H242</f>
        <v>0</v>
      </c>
      <c r="S242" s="243">
        <v>0</v>
      </c>
      <c r="T242" s="24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5" t="s">
        <v>230</v>
      </c>
      <c r="AT242" s="245" t="s">
        <v>571</v>
      </c>
      <c r="AU242" s="245" t="s">
        <v>82</v>
      </c>
      <c r="AY242" s="14" t="s">
        <v>213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4" t="s">
        <v>80</v>
      </c>
      <c r="BK242" s="246">
        <f>ROUND(I242*H242,2)</f>
        <v>0</v>
      </c>
      <c r="BL242" s="14" t="s">
        <v>220</v>
      </c>
      <c r="BM242" s="245" t="s">
        <v>797</v>
      </c>
    </row>
    <row r="243" spans="1:47" s="2" customFormat="1" ht="12">
      <c r="A243" s="35"/>
      <c r="B243" s="36"/>
      <c r="C243" s="37"/>
      <c r="D243" s="247" t="s">
        <v>221</v>
      </c>
      <c r="E243" s="37"/>
      <c r="F243" s="248" t="s">
        <v>1527</v>
      </c>
      <c r="G243" s="37"/>
      <c r="H243" s="37"/>
      <c r="I243" s="141"/>
      <c r="J243" s="37"/>
      <c r="K243" s="37"/>
      <c r="L243" s="41"/>
      <c r="M243" s="249"/>
      <c r="N243" s="250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221</v>
      </c>
      <c r="AU243" s="14" t="s">
        <v>82</v>
      </c>
    </row>
    <row r="244" spans="1:65" s="2" customFormat="1" ht="21.75" customHeight="1">
      <c r="A244" s="35"/>
      <c r="B244" s="36"/>
      <c r="C244" s="255" t="s">
        <v>799</v>
      </c>
      <c r="D244" s="255" t="s">
        <v>571</v>
      </c>
      <c r="E244" s="256" t="s">
        <v>1528</v>
      </c>
      <c r="F244" s="257" t="s">
        <v>1529</v>
      </c>
      <c r="G244" s="258" t="s">
        <v>1157</v>
      </c>
      <c r="H244" s="259">
        <v>1</v>
      </c>
      <c r="I244" s="260"/>
      <c r="J244" s="261">
        <f>ROUND(I244*H244,2)</f>
        <v>0</v>
      </c>
      <c r="K244" s="262"/>
      <c r="L244" s="263"/>
      <c r="M244" s="264" t="s">
        <v>1</v>
      </c>
      <c r="N244" s="265" t="s">
        <v>38</v>
      </c>
      <c r="O244" s="8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230</v>
      </c>
      <c r="AT244" s="245" t="s">
        <v>571</v>
      </c>
      <c r="AU244" s="245" t="s">
        <v>82</v>
      </c>
      <c r="AY244" s="14" t="s">
        <v>213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4" t="s">
        <v>80</v>
      </c>
      <c r="BK244" s="246">
        <f>ROUND(I244*H244,2)</f>
        <v>0</v>
      </c>
      <c r="BL244" s="14" t="s">
        <v>220</v>
      </c>
      <c r="BM244" s="245" t="s">
        <v>802</v>
      </c>
    </row>
    <row r="245" spans="1:47" s="2" customFormat="1" ht="12">
      <c r="A245" s="35"/>
      <c r="B245" s="36"/>
      <c r="C245" s="37"/>
      <c r="D245" s="247" t="s">
        <v>221</v>
      </c>
      <c r="E245" s="37"/>
      <c r="F245" s="248" t="s">
        <v>1529</v>
      </c>
      <c r="G245" s="37"/>
      <c r="H245" s="37"/>
      <c r="I245" s="141"/>
      <c r="J245" s="37"/>
      <c r="K245" s="37"/>
      <c r="L245" s="41"/>
      <c r="M245" s="249"/>
      <c r="N245" s="25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221</v>
      </c>
      <c r="AU245" s="14" t="s">
        <v>82</v>
      </c>
    </row>
    <row r="246" spans="1:65" s="2" customFormat="1" ht="21.75" customHeight="1">
      <c r="A246" s="35"/>
      <c r="B246" s="36"/>
      <c r="C246" s="255" t="s">
        <v>374</v>
      </c>
      <c r="D246" s="255" t="s">
        <v>571</v>
      </c>
      <c r="E246" s="256" t="s">
        <v>1530</v>
      </c>
      <c r="F246" s="257" t="s">
        <v>1527</v>
      </c>
      <c r="G246" s="258" t="s">
        <v>1157</v>
      </c>
      <c r="H246" s="259">
        <v>1</v>
      </c>
      <c r="I246" s="260"/>
      <c r="J246" s="261">
        <f>ROUND(I246*H246,2)</f>
        <v>0</v>
      </c>
      <c r="K246" s="262"/>
      <c r="L246" s="263"/>
      <c r="M246" s="264" t="s">
        <v>1</v>
      </c>
      <c r="N246" s="265" t="s">
        <v>38</v>
      </c>
      <c r="O246" s="88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230</v>
      </c>
      <c r="AT246" s="245" t="s">
        <v>571</v>
      </c>
      <c r="AU246" s="245" t="s">
        <v>82</v>
      </c>
      <c r="AY246" s="14" t="s">
        <v>213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4" t="s">
        <v>80</v>
      </c>
      <c r="BK246" s="246">
        <f>ROUND(I246*H246,2)</f>
        <v>0</v>
      </c>
      <c r="BL246" s="14" t="s">
        <v>220</v>
      </c>
      <c r="BM246" s="245" t="s">
        <v>805</v>
      </c>
    </row>
    <row r="247" spans="1:47" s="2" customFormat="1" ht="12">
      <c r="A247" s="35"/>
      <c r="B247" s="36"/>
      <c r="C247" s="37"/>
      <c r="D247" s="247" t="s">
        <v>221</v>
      </c>
      <c r="E247" s="37"/>
      <c r="F247" s="248" t="s">
        <v>1527</v>
      </c>
      <c r="G247" s="37"/>
      <c r="H247" s="37"/>
      <c r="I247" s="141"/>
      <c r="J247" s="37"/>
      <c r="K247" s="37"/>
      <c r="L247" s="41"/>
      <c r="M247" s="249"/>
      <c r="N247" s="250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221</v>
      </c>
      <c r="AU247" s="14" t="s">
        <v>82</v>
      </c>
    </row>
    <row r="248" spans="1:65" s="2" customFormat="1" ht="21.75" customHeight="1">
      <c r="A248" s="35"/>
      <c r="B248" s="36"/>
      <c r="C248" s="255" t="s">
        <v>806</v>
      </c>
      <c r="D248" s="255" t="s">
        <v>571</v>
      </c>
      <c r="E248" s="256" t="s">
        <v>1531</v>
      </c>
      <c r="F248" s="257" t="s">
        <v>1527</v>
      </c>
      <c r="G248" s="258" t="s">
        <v>1157</v>
      </c>
      <c r="H248" s="259">
        <v>1</v>
      </c>
      <c r="I248" s="260"/>
      <c r="J248" s="261">
        <f>ROUND(I248*H248,2)</f>
        <v>0</v>
      </c>
      <c r="K248" s="262"/>
      <c r="L248" s="263"/>
      <c r="M248" s="264" t="s">
        <v>1</v>
      </c>
      <c r="N248" s="265" t="s">
        <v>38</v>
      </c>
      <c r="O248" s="88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230</v>
      </c>
      <c r="AT248" s="245" t="s">
        <v>571</v>
      </c>
      <c r="AU248" s="245" t="s">
        <v>82</v>
      </c>
      <c r="AY248" s="14" t="s">
        <v>213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4" t="s">
        <v>80</v>
      </c>
      <c r="BK248" s="246">
        <f>ROUND(I248*H248,2)</f>
        <v>0</v>
      </c>
      <c r="BL248" s="14" t="s">
        <v>220</v>
      </c>
      <c r="BM248" s="245" t="s">
        <v>809</v>
      </c>
    </row>
    <row r="249" spans="1:47" s="2" customFormat="1" ht="12">
      <c r="A249" s="35"/>
      <c r="B249" s="36"/>
      <c r="C249" s="37"/>
      <c r="D249" s="247" t="s">
        <v>221</v>
      </c>
      <c r="E249" s="37"/>
      <c r="F249" s="248" t="s">
        <v>1527</v>
      </c>
      <c r="G249" s="37"/>
      <c r="H249" s="37"/>
      <c r="I249" s="141"/>
      <c r="J249" s="37"/>
      <c r="K249" s="37"/>
      <c r="L249" s="41"/>
      <c r="M249" s="249"/>
      <c r="N249" s="250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221</v>
      </c>
      <c r="AU249" s="14" t="s">
        <v>82</v>
      </c>
    </row>
    <row r="250" spans="1:65" s="2" customFormat="1" ht="21.75" customHeight="1">
      <c r="A250" s="35"/>
      <c r="B250" s="36"/>
      <c r="C250" s="255" t="s">
        <v>375</v>
      </c>
      <c r="D250" s="255" t="s">
        <v>571</v>
      </c>
      <c r="E250" s="256" t="s">
        <v>1532</v>
      </c>
      <c r="F250" s="257" t="s">
        <v>1533</v>
      </c>
      <c r="G250" s="258" t="s">
        <v>1157</v>
      </c>
      <c r="H250" s="259">
        <v>1</v>
      </c>
      <c r="I250" s="260"/>
      <c r="J250" s="261">
        <f>ROUND(I250*H250,2)</f>
        <v>0</v>
      </c>
      <c r="K250" s="262"/>
      <c r="L250" s="263"/>
      <c r="M250" s="264" t="s">
        <v>1</v>
      </c>
      <c r="N250" s="265" t="s">
        <v>38</v>
      </c>
      <c r="O250" s="88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5" t="s">
        <v>230</v>
      </c>
      <c r="AT250" s="245" t="s">
        <v>571</v>
      </c>
      <c r="AU250" s="245" t="s">
        <v>82</v>
      </c>
      <c r="AY250" s="14" t="s">
        <v>213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4" t="s">
        <v>80</v>
      </c>
      <c r="BK250" s="246">
        <f>ROUND(I250*H250,2)</f>
        <v>0</v>
      </c>
      <c r="BL250" s="14" t="s">
        <v>220</v>
      </c>
      <c r="BM250" s="245" t="s">
        <v>812</v>
      </c>
    </row>
    <row r="251" spans="1:47" s="2" customFormat="1" ht="12">
      <c r="A251" s="35"/>
      <c r="B251" s="36"/>
      <c r="C251" s="37"/>
      <c r="D251" s="247" t="s">
        <v>221</v>
      </c>
      <c r="E251" s="37"/>
      <c r="F251" s="248" t="s">
        <v>1533</v>
      </c>
      <c r="G251" s="37"/>
      <c r="H251" s="37"/>
      <c r="I251" s="141"/>
      <c r="J251" s="37"/>
      <c r="K251" s="37"/>
      <c r="L251" s="41"/>
      <c r="M251" s="249"/>
      <c r="N251" s="250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221</v>
      </c>
      <c r="AU251" s="14" t="s">
        <v>82</v>
      </c>
    </row>
    <row r="252" spans="1:65" s="2" customFormat="1" ht="21.75" customHeight="1">
      <c r="A252" s="35"/>
      <c r="B252" s="36"/>
      <c r="C252" s="255" t="s">
        <v>646</v>
      </c>
      <c r="D252" s="255" t="s">
        <v>571</v>
      </c>
      <c r="E252" s="256" t="s">
        <v>1534</v>
      </c>
      <c r="F252" s="257" t="s">
        <v>1535</v>
      </c>
      <c r="G252" s="258" t="s">
        <v>1157</v>
      </c>
      <c r="H252" s="259">
        <v>1</v>
      </c>
      <c r="I252" s="260"/>
      <c r="J252" s="261">
        <f>ROUND(I252*H252,2)</f>
        <v>0</v>
      </c>
      <c r="K252" s="262"/>
      <c r="L252" s="263"/>
      <c r="M252" s="264" t="s">
        <v>1</v>
      </c>
      <c r="N252" s="265" t="s">
        <v>38</v>
      </c>
      <c r="O252" s="88"/>
      <c r="P252" s="243">
        <f>O252*H252</f>
        <v>0</v>
      </c>
      <c r="Q252" s="243">
        <v>0</v>
      </c>
      <c r="R252" s="243">
        <f>Q252*H252</f>
        <v>0</v>
      </c>
      <c r="S252" s="243">
        <v>0</v>
      </c>
      <c r="T252" s="24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5" t="s">
        <v>230</v>
      </c>
      <c r="AT252" s="245" t="s">
        <v>571</v>
      </c>
      <c r="AU252" s="245" t="s">
        <v>82</v>
      </c>
      <c r="AY252" s="14" t="s">
        <v>213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4" t="s">
        <v>80</v>
      </c>
      <c r="BK252" s="246">
        <f>ROUND(I252*H252,2)</f>
        <v>0</v>
      </c>
      <c r="BL252" s="14" t="s">
        <v>220</v>
      </c>
      <c r="BM252" s="245" t="s">
        <v>815</v>
      </c>
    </row>
    <row r="253" spans="1:47" s="2" customFormat="1" ht="12">
      <c r="A253" s="35"/>
      <c r="B253" s="36"/>
      <c r="C253" s="37"/>
      <c r="D253" s="247" t="s">
        <v>221</v>
      </c>
      <c r="E253" s="37"/>
      <c r="F253" s="248" t="s">
        <v>1535</v>
      </c>
      <c r="G253" s="37"/>
      <c r="H253" s="37"/>
      <c r="I253" s="141"/>
      <c r="J253" s="37"/>
      <c r="K253" s="37"/>
      <c r="L253" s="41"/>
      <c r="M253" s="249"/>
      <c r="N253" s="250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221</v>
      </c>
      <c r="AU253" s="14" t="s">
        <v>82</v>
      </c>
    </row>
    <row r="254" spans="1:65" s="2" customFormat="1" ht="21.75" customHeight="1">
      <c r="A254" s="35"/>
      <c r="B254" s="36"/>
      <c r="C254" s="255" t="s">
        <v>377</v>
      </c>
      <c r="D254" s="255" t="s">
        <v>571</v>
      </c>
      <c r="E254" s="256" t="s">
        <v>1536</v>
      </c>
      <c r="F254" s="257" t="s">
        <v>1535</v>
      </c>
      <c r="G254" s="258" t="s">
        <v>1157</v>
      </c>
      <c r="H254" s="259">
        <v>1</v>
      </c>
      <c r="I254" s="260"/>
      <c r="J254" s="261">
        <f>ROUND(I254*H254,2)</f>
        <v>0</v>
      </c>
      <c r="K254" s="262"/>
      <c r="L254" s="263"/>
      <c r="M254" s="264" t="s">
        <v>1</v>
      </c>
      <c r="N254" s="265" t="s">
        <v>38</v>
      </c>
      <c r="O254" s="88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230</v>
      </c>
      <c r="AT254" s="245" t="s">
        <v>571</v>
      </c>
      <c r="AU254" s="245" t="s">
        <v>82</v>
      </c>
      <c r="AY254" s="14" t="s">
        <v>213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4" t="s">
        <v>80</v>
      </c>
      <c r="BK254" s="246">
        <f>ROUND(I254*H254,2)</f>
        <v>0</v>
      </c>
      <c r="BL254" s="14" t="s">
        <v>220</v>
      </c>
      <c r="BM254" s="245" t="s">
        <v>818</v>
      </c>
    </row>
    <row r="255" spans="1:47" s="2" customFormat="1" ht="12">
      <c r="A255" s="35"/>
      <c r="B255" s="36"/>
      <c r="C255" s="37"/>
      <c r="D255" s="247" t="s">
        <v>221</v>
      </c>
      <c r="E255" s="37"/>
      <c r="F255" s="248" t="s">
        <v>1535</v>
      </c>
      <c r="G255" s="37"/>
      <c r="H255" s="37"/>
      <c r="I255" s="141"/>
      <c r="J255" s="37"/>
      <c r="K255" s="37"/>
      <c r="L255" s="41"/>
      <c r="M255" s="249"/>
      <c r="N255" s="250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221</v>
      </c>
      <c r="AU255" s="14" t="s">
        <v>82</v>
      </c>
    </row>
    <row r="256" spans="1:65" s="2" customFormat="1" ht="21.75" customHeight="1">
      <c r="A256" s="35"/>
      <c r="B256" s="36"/>
      <c r="C256" s="255" t="s">
        <v>640</v>
      </c>
      <c r="D256" s="255" t="s">
        <v>571</v>
      </c>
      <c r="E256" s="256" t="s">
        <v>1537</v>
      </c>
      <c r="F256" s="257" t="s">
        <v>1535</v>
      </c>
      <c r="G256" s="258" t="s">
        <v>1157</v>
      </c>
      <c r="H256" s="259">
        <v>1</v>
      </c>
      <c r="I256" s="260"/>
      <c r="J256" s="261">
        <f>ROUND(I256*H256,2)</f>
        <v>0</v>
      </c>
      <c r="K256" s="262"/>
      <c r="L256" s="263"/>
      <c r="M256" s="264" t="s">
        <v>1</v>
      </c>
      <c r="N256" s="265" t="s">
        <v>38</v>
      </c>
      <c r="O256" s="88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230</v>
      </c>
      <c r="AT256" s="245" t="s">
        <v>571</v>
      </c>
      <c r="AU256" s="245" t="s">
        <v>82</v>
      </c>
      <c r="AY256" s="14" t="s">
        <v>213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4" t="s">
        <v>80</v>
      </c>
      <c r="BK256" s="246">
        <f>ROUND(I256*H256,2)</f>
        <v>0</v>
      </c>
      <c r="BL256" s="14" t="s">
        <v>220</v>
      </c>
      <c r="BM256" s="245" t="s">
        <v>821</v>
      </c>
    </row>
    <row r="257" spans="1:47" s="2" customFormat="1" ht="12">
      <c r="A257" s="35"/>
      <c r="B257" s="36"/>
      <c r="C257" s="37"/>
      <c r="D257" s="247" t="s">
        <v>221</v>
      </c>
      <c r="E257" s="37"/>
      <c r="F257" s="248" t="s">
        <v>1535</v>
      </c>
      <c r="G257" s="37"/>
      <c r="H257" s="37"/>
      <c r="I257" s="141"/>
      <c r="J257" s="37"/>
      <c r="K257" s="37"/>
      <c r="L257" s="41"/>
      <c r="M257" s="249"/>
      <c r="N257" s="25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221</v>
      </c>
      <c r="AU257" s="14" t="s">
        <v>82</v>
      </c>
    </row>
    <row r="258" spans="1:65" s="2" customFormat="1" ht="21.75" customHeight="1">
      <c r="A258" s="35"/>
      <c r="B258" s="36"/>
      <c r="C258" s="255" t="s">
        <v>380</v>
      </c>
      <c r="D258" s="255" t="s">
        <v>571</v>
      </c>
      <c r="E258" s="256" t="s">
        <v>1538</v>
      </c>
      <c r="F258" s="257" t="s">
        <v>1535</v>
      </c>
      <c r="G258" s="258" t="s">
        <v>1157</v>
      </c>
      <c r="H258" s="259">
        <v>1</v>
      </c>
      <c r="I258" s="260"/>
      <c r="J258" s="261">
        <f>ROUND(I258*H258,2)</f>
        <v>0</v>
      </c>
      <c r="K258" s="262"/>
      <c r="L258" s="263"/>
      <c r="M258" s="264" t="s">
        <v>1</v>
      </c>
      <c r="N258" s="265" t="s">
        <v>38</v>
      </c>
      <c r="O258" s="88"/>
      <c r="P258" s="243">
        <f>O258*H258</f>
        <v>0</v>
      </c>
      <c r="Q258" s="243">
        <v>0</v>
      </c>
      <c r="R258" s="243">
        <f>Q258*H258</f>
        <v>0</v>
      </c>
      <c r="S258" s="243">
        <v>0</v>
      </c>
      <c r="T258" s="24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5" t="s">
        <v>230</v>
      </c>
      <c r="AT258" s="245" t="s">
        <v>571</v>
      </c>
      <c r="AU258" s="245" t="s">
        <v>82</v>
      </c>
      <c r="AY258" s="14" t="s">
        <v>213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4" t="s">
        <v>80</v>
      </c>
      <c r="BK258" s="246">
        <f>ROUND(I258*H258,2)</f>
        <v>0</v>
      </c>
      <c r="BL258" s="14" t="s">
        <v>220</v>
      </c>
      <c r="BM258" s="245" t="s">
        <v>824</v>
      </c>
    </row>
    <row r="259" spans="1:47" s="2" customFormat="1" ht="12">
      <c r="A259" s="35"/>
      <c r="B259" s="36"/>
      <c r="C259" s="37"/>
      <c r="D259" s="247" t="s">
        <v>221</v>
      </c>
      <c r="E259" s="37"/>
      <c r="F259" s="248" t="s">
        <v>1535</v>
      </c>
      <c r="G259" s="37"/>
      <c r="H259" s="37"/>
      <c r="I259" s="141"/>
      <c r="J259" s="37"/>
      <c r="K259" s="37"/>
      <c r="L259" s="41"/>
      <c r="M259" s="249"/>
      <c r="N259" s="250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221</v>
      </c>
      <c r="AU259" s="14" t="s">
        <v>82</v>
      </c>
    </row>
    <row r="260" spans="1:65" s="2" customFormat="1" ht="21.75" customHeight="1">
      <c r="A260" s="35"/>
      <c r="B260" s="36"/>
      <c r="C260" s="255" t="s">
        <v>825</v>
      </c>
      <c r="D260" s="255" t="s">
        <v>571</v>
      </c>
      <c r="E260" s="256" t="s">
        <v>1539</v>
      </c>
      <c r="F260" s="257" t="s">
        <v>1540</v>
      </c>
      <c r="G260" s="258" t="s">
        <v>1157</v>
      </c>
      <c r="H260" s="259">
        <v>1</v>
      </c>
      <c r="I260" s="260"/>
      <c r="J260" s="261">
        <f>ROUND(I260*H260,2)</f>
        <v>0</v>
      </c>
      <c r="K260" s="262"/>
      <c r="L260" s="263"/>
      <c r="M260" s="264" t="s">
        <v>1</v>
      </c>
      <c r="N260" s="265" t="s">
        <v>38</v>
      </c>
      <c r="O260" s="88"/>
      <c r="P260" s="243">
        <f>O260*H260</f>
        <v>0</v>
      </c>
      <c r="Q260" s="243">
        <v>0</v>
      </c>
      <c r="R260" s="243">
        <f>Q260*H260</f>
        <v>0</v>
      </c>
      <c r="S260" s="243">
        <v>0</v>
      </c>
      <c r="T260" s="24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5" t="s">
        <v>230</v>
      </c>
      <c r="AT260" s="245" t="s">
        <v>571</v>
      </c>
      <c r="AU260" s="245" t="s">
        <v>82</v>
      </c>
      <c r="AY260" s="14" t="s">
        <v>213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14" t="s">
        <v>80</v>
      </c>
      <c r="BK260" s="246">
        <f>ROUND(I260*H260,2)</f>
        <v>0</v>
      </c>
      <c r="BL260" s="14" t="s">
        <v>220</v>
      </c>
      <c r="BM260" s="245" t="s">
        <v>828</v>
      </c>
    </row>
    <row r="261" spans="1:47" s="2" customFormat="1" ht="12">
      <c r="A261" s="35"/>
      <c r="B261" s="36"/>
      <c r="C261" s="37"/>
      <c r="D261" s="247" t="s">
        <v>221</v>
      </c>
      <c r="E261" s="37"/>
      <c r="F261" s="248" t="s">
        <v>1540</v>
      </c>
      <c r="G261" s="37"/>
      <c r="H261" s="37"/>
      <c r="I261" s="141"/>
      <c r="J261" s="37"/>
      <c r="K261" s="37"/>
      <c r="L261" s="41"/>
      <c r="M261" s="249"/>
      <c r="N261" s="250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221</v>
      </c>
      <c r="AU261" s="14" t="s">
        <v>82</v>
      </c>
    </row>
    <row r="262" spans="1:65" s="2" customFormat="1" ht="21.75" customHeight="1">
      <c r="A262" s="35"/>
      <c r="B262" s="36"/>
      <c r="C262" s="255" t="s">
        <v>382</v>
      </c>
      <c r="D262" s="255" t="s">
        <v>571</v>
      </c>
      <c r="E262" s="256" t="s">
        <v>1541</v>
      </c>
      <c r="F262" s="257" t="s">
        <v>1540</v>
      </c>
      <c r="G262" s="258" t="s">
        <v>1157</v>
      </c>
      <c r="H262" s="259">
        <v>1</v>
      </c>
      <c r="I262" s="260"/>
      <c r="J262" s="261">
        <f>ROUND(I262*H262,2)</f>
        <v>0</v>
      </c>
      <c r="K262" s="262"/>
      <c r="L262" s="263"/>
      <c r="M262" s="264" t="s">
        <v>1</v>
      </c>
      <c r="N262" s="265" t="s">
        <v>38</v>
      </c>
      <c r="O262" s="88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5" t="s">
        <v>230</v>
      </c>
      <c r="AT262" s="245" t="s">
        <v>571</v>
      </c>
      <c r="AU262" s="245" t="s">
        <v>82</v>
      </c>
      <c r="AY262" s="14" t="s">
        <v>213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4" t="s">
        <v>80</v>
      </c>
      <c r="BK262" s="246">
        <f>ROUND(I262*H262,2)</f>
        <v>0</v>
      </c>
      <c r="BL262" s="14" t="s">
        <v>220</v>
      </c>
      <c r="BM262" s="245" t="s">
        <v>831</v>
      </c>
    </row>
    <row r="263" spans="1:47" s="2" customFormat="1" ht="12">
      <c r="A263" s="35"/>
      <c r="B263" s="36"/>
      <c r="C263" s="37"/>
      <c r="D263" s="247" t="s">
        <v>221</v>
      </c>
      <c r="E263" s="37"/>
      <c r="F263" s="248" t="s">
        <v>1540</v>
      </c>
      <c r="G263" s="37"/>
      <c r="H263" s="37"/>
      <c r="I263" s="141"/>
      <c r="J263" s="37"/>
      <c r="K263" s="37"/>
      <c r="L263" s="41"/>
      <c r="M263" s="249"/>
      <c r="N263" s="250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221</v>
      </c>
      <c r="AU263" s="14" t="s">
        <v>82</v>
      </c>
    </row>
    <row r="264" spans="1:65" s="2" customFormat="1" ht="21.75" customHeight="1">
      <c r="A264" s="35"/>
      <c r="B264" s="36"/>
      <c r="C264" s="255" t="s">
        <v>832</v>
      </c>
      <c r="D264" s="255" t="s">
        <v>571</v>
      </c>
      <c r="E264" s="256" t="s">
        <v>1542</v>
      </c>
      <c r="F264" s="257" t="s">
        <v>1543</v>
      </c>
      <c r="G264" s="258" t="s">
        <v>1157</v>
      </c>
      <c r="H264" s="259">
        <v>1</v>
      </c>
      <c r="I264" s="260"/>
      <c r="J264" s="261">
        <f>ROUND(I264*H264,2)</f>
        <v>0</v>
      </c>
      <c r="K264" s="262"/>
      <c r="L264" s="263"/>
      <c r="M264" s="264" t="s">
        <v>1</v>
      </c>
      <c r="N264" s="265" t="s">
        <v>38</v>
      </c>
      <c r="O264" s="88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5" t="s">
        <v>230</v>
      </c>
      <c r="AT264" s="245" t="s">
        <v>571</v>
      </c>
      <c r="AU264" s="245" t="s">
        <v>82</v>
      </c>
      <c r="AY264" s="14" t="s">
        <v>213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4" t="s">
        <v>80</v>
      </c>
      <c r="BK264" s="246">
        <f>ROUND(I264*H264,2)</f>
        <v>0</v>
      </c>
      <c r="BL264" s="14" t="s">
        <v>220</v>
      </c>
      <c r="BM264" s="245" t="s">
        <v>835</v>
      </c>
    </row>
    <row r="265" spans="1:47" s="2" customFormat="1" ht="12">
      <c r="A265" s="35"/>
      <c r="B265" s="36"/>
      <c r="C265" s="37"/>
      <c r="D265" s="247" t="s">
        <v>221</v>
      </c>
      <c r="E265" s="37"/>
      <c r="F265" s="248" t="s">
        <v>1543</v>
      </c>
      <c r="G265" s="37"/>
      <c r="H265" s="37"/>
      <c r="I265" s="141"/>
      <c r="J265" s="37"/>
      <c r="K265" s="37"/>
      <c r="L265" s="41"/>
      <c r="M265" s="249"/>
      <c r="N265" s="250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221</v>
      </c>
      <c r="AU265" s="14" t="s">
        <v>82</v>
      </c>
    </row>
    <row r="266" spans="1:65" s="2" customFormat="1" ht="21.75" customHeight="1">
      <c r="A266" s="35"/>
      <c r="B266" s="36"/>
      <c r="C266" s="255" t="s">
        <v>383</v>
      </c>
      <c r="D266" s="255" t="s">
        <v>571</v>
      </c>
      <c r="E266" s="256" t="s">
        <v>1544</v>
      </c>
      <c r="F266" s="257" t="s">
        <v>1545</v>
      </c>
      <c r="G266" s="258" t="s">
        <v>1157</v>
      </c>
      <c r="H266" s="259">
        <v>1</v>
      </c>
      <c r="I266" s="260"/>
      <c r="J266" s="261">
        <f>ROUND(I266*H266,2)</f>
        <v>0</v>
      </c>
      <c r="K266" s="262"/>
      <c r="L266" s="263"/>
      <c r="M266" s="264" t="s">
        <v>1</v>
      </c>
      <c r="N266" s="265" t="s">
        <v>38</v>
      </c>
      <c r="O266" s="8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5" t="s">
        <v>230</v>
      </c>
      <c r="AT266" s="245" t="s">
        <v>571</v>
      </c>
      <c r="AU266" s="245" t="s">
        <v>82</v>
      </c>
      <c r="AY266" s="14" t="s">
        <v>213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14" t="s">
        <v>80</v>
      </c>
      <c r="BK266" s="246">
        <f>ROUND(I266*H266,2)</f>
        <v>0</v>
      </c>
      <c r="BL266" s="14" t="s">
        <v>220</v>
      </c>
      <c r="BM266" s="245" t="s">
        <v>838</v>
      </c>
    </row>
    <row r="267" spans="1:47" s="2" customFormat="1" ht="12">
      <c r="A267" s="35"/>
      <c r="B267" s="36"/>
      <c r="C267" s="37"/>
      <c r="D267" s="247" t="s">
        <v>221</v>
      </c>
      <c r="E267" s="37"/>
      <c r="F267" s="248" t="s">
        <v>1545</v>
      </c>
      <c r="G267" s="37"/>
      <c r="H267" s="37"/>
      <c r="I267" s="141"/>
      <c r="J267" s="37"/>
      <c r="K267" s="37"/>
      <c r="L267" s="41"/>
      <c r="M267" s="249"/>
      <c r="N267" s="250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221</v>
      </c>
      <c r="AU267" s="14" t="s">
        <v>82</v>
      </c>
    </row>
    <row r="268" spans="1:65" s="2" customFormat="1" ht="21.75" customHeight="1">
      <c r="A268" s="35"/>
      <c r="B268" s="36"/>
      <c r="C268" s="255" t="s">
        <v>841</v>
      </c>
      <c r="D268" s="255" t="s">
        <v>571</v>
      </c>
      <c r="E268" s="256" t="s">
        <v>1546</v>
      </c>
      <c r="F268" s="257" t="s">
        <v>1545</v>
      </c>
      <c r="G268" s="258" t="s">
        <v>1157</v>
      </c>
      <c r="H268" s="259">
        <v>1</v>
      </c>
      <c r="I268" s="260"/>
      <c r="J268" s="261">
        <f>ROUND(I268*H268,2)</f>
        <v>0</v>
      </c>
      <c r="K268" s="262"/>
      <c r="L268" s="263"/>
      <c r="M268" s="264" t="s">
        <v>1</v>
      </c>
      <c r="N268" s="265" t="s">
        <v>38</v>
      </c>
      <c r="O268" s="88"/>
      <c r="P268" s="243">
        <f>O268*H268</f>
        <v>0</v>
      </c>
      <c r="Q268" s="243">
        <v>0</v>
      </c>
      <c r="R268" s="243">
        <f>Q268*H268</f>
        <v>0</v>
      </c>
      <c r="S268" s="243">
        <v>0</v>
      </c>
      <c r="T268" s="24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5" t="s">
        <v>230</v>
      </c>
      <c r="AT268" s="245" t="s">
        <v>571</v>
      </c>
      <c r="AU268" s="245" t="s">
        <v>82</v>
      </c>
      <c r="AY268" s="14" t="s">
        <v>213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14" t="s">
        <v>80</v>
      </c>
      <c r="BK268" s="246">
        <f>ROUND(I268*H268,2)</f>
        <v>0</v>
      </c>
      <c r="BL268" s="14" t="s">
        <v>220</v>
      </c>
      <c r="BM268" s="245" t="s">
        <v>844</v>
      </c>
    </row>
    <row r="269" spans="1:47" s="2" customFormat="1" ht="12">
      <c r="A269" s="35"/>
      <c r="B269" s="36"/>
      <c r="C269" s="37"/>
      <c r="D269" s="247" t="s">
        <v>221</v>
      </c>
      <c r="E269" s="37"/>
      <c r="F269" s="248" t="s">
        <v>1545</v>
      </c>
      <c r="G269" s="37"/>
      <c r="H269" s="37"/>
      <c r="I269" s="141"/>
      <c r="J269" s="37"/>
      <c r="K269" s="37"/>
      <c r="L269" s="41"/>
      <c r="M269" s="249"/>
      <c r="N269" s="250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221</v>
      </c>
      <c r="AU269" s="14" t="s">
        <v>82</v>
      </c>
    </row>
    <row r="270" spans="1:65" s="2" customFormat="1" ht="21.75" customHeight="1">
      <c r="A270" s="35"/>
      <c r="B270" s="36"/>
      <c r="C270" s="255" t="s">
        <v>390</v>
      </c>
      <c r="D270" s="255" t="s">
        <v>571</v>
      </c>
      <c r="E270" s="256" t="s">
        <v>1547</v>
      </c>
      <c r="F270" s="257" t="s">
        <v>1548</v>
      </c>
      <c r="G270" s="258" t="s">
        <v>1157</v>
      </c>
      <c r="H270" s="259">
        <v>1</v>
      </c>
      <c r="I270" s="260"/>
      <c r="J270" s="261">
        <f>ROUND(I270*H270,2)</f>
        <v>0</v>
      </c>
      <c r="K270" s="262"/>
      <c r="L270" s="263"/>
      <c r="M270" s="264" t="s">
        <v>1</v>
      </c>
      <c r="N270" s="265" t="s">
        <v>38</v>
      </c>
      <c r="O270" s="88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5" t="s">
        <v>230</v>
      </c>
      <c r="AT270" s="245" t="s">
        <v>571</v>
      </c>
      <c r="AU270" s="245" t="s">
        <v>82</v>
      </c>
      <c r="AY270" s="14" t="s">
        <v>213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4" t="s">
        <v>80</v>
      </c>
      <c r="BK270" s="246">
        <f>ROUND(I270*H270,2)</f>
        <v>0</v>
      </c>
      <c r="BL270" s="14" t="s">
        <v>220</v>
      </c>
      <c r="BM270" s="245" t="s">
        <v>847</v>
      </c>
    </row>
    <row r="271" spans="1:47" s="2" customFormat="1" ht="12">
      <c r="A271" s="35"/>
      <c r="B271" s="36"/>
      <c r="C271" s="37"/>
      <c r="D271" s="247" t="s">
        <v>221</v>
      </c>
      <c r="E271" s="37"/>
      <c r="F271" s="248" t="s">
        <v>1548</v>
      </c>
      <c r="G271" s="37"/>
      <c r="H271" s="37"/>
      <c r="I271" s="141"/>
      <c r="J271" s="37"/>
      <c r="K271" s="37"/>
      <c r="L271" s="41"/>
      <c r="M271" s="249"/>
      <c r="N271" s="250"/>
      <c r="O271" s="88"/>
      <c r="P271" s="88"/>
      <c r="Q271" s="88"/>
      <c r="R271" s="88"/>
      <c r="S271" s="88"/>
      <c r="T271" s="89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4" t="s">
        <v>221</v>
      </c>
      <c r="AU271" s="14" t="s">
        <v>82</v>
      </c>
    </row>
    <row r="272" spans="1:65" s="2" customFormat="1" ht="21.75" customHeight="1">
      <c r="A272" s="35"/>
      <c r="B272" s="36"/>
      <c r="C272" s="255" t="s">
        <v>848</v>
      </c>
      <c r="D272" s="255" t="s">
        <v>571</v>
      </c>
      <c r="E272" s="256" t="s">
        <v>1549</v>
      </c>
      <c r="F272" s="257" t="s">
        <v>1550</v>
      </c>
      <c r="G272" s="258" t="s">
        <v>1157</v>
      </c>
      <c r="H272" s="259">
        <v>1</v>
      </c>
      <c r="I272" s="260"/>
      <c r="J272" s="261">
        <f>ROUND(I272*H272,2)</f>
        <v>0</v>
      </c>
      <c r="K272" s="262"/>
      <c r="L272" s="263"/>
      <c r="M272" s="264" t="s">
        <v>1</v>
      </c>
      <c r="N272" s="265" t="s">
        <v>38</v>
      </c>
      <c r="O272" s="8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5" t="s">
        <v>230</v>
      </c>
      <c r="AT272" s="245" t="s">
        <v>571</v>
      </c>
      <c r="AU272" s="245" t="s">
        <v>82</v>
      </c>
      <c r="AY272" s="14" t="s">
        <v>213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4" t="s">
        <v>80</v>
      </c>
      <c r="BK272" s="246">
        <f>ROUND(I272*H272,2)</f>
        <v>0</v>
      </c>
      <c r="BL272" s="14" t="s">
        <v>220</v>
      </c>
      <c r="BM272" s="245" t="s">
        <v>851</v>
      </c>
    </row>
    <row r="273" spans="1:47" s="2" customFormat="1" ht="12">
      <c r="A273" s="35"/>
      <c r="B273" s="36"/>
      <c r="C273" s="37"/>
      <c r="D273" s="247" t="s">
        <v>221</v>
      </c>
      <c r="E273" s="37"/>
      <c r="F273" s="248" t="s">
        <v>1550</v>
      </c>
      <c r="G273" s="37"/>
      <c r="H273" s="37"/>
      <c r="I273" s="141"/>
      <c r="J273" s="37"/>
      <c r="K273" s="37"/>
      <c r="L273" s="41"/>
      <c r="M273" s="249"/>
      <c r="N273" s="250"/>
      <c r="O273" s="88"/>
      <c r="P273" s="88"/>
      <c r="Q273" s="88"/>
      <c r="R273" s="88"/>
      <c r="S273" s="88"/>
      <c r="T273" s="89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4" t="s">
        <v>221</v>
      </c>
      <c r="AU273" s="14" t="s">
        <v>82</v>
      </c>
    </row>
    <row r="274" spans="1:65" s="2" customFormat="1" ht="21.75" customHeight="1">
      <c r="A274" s="35"/>
      <c r="B274" s="36"/>
      <c r="C274" s="233" t="s">
        <v>393</v>
      </c>
      <c r="D274" s="233" t="s">
        <v>216</v>
      </c>
      <c r="E274" s="234" t="s">
        <v>1551</v>
      </c>
      <c r="F274" s="235" t="s">
        <v>1552</v>
      </c>
      <c r="G274" s="236" t="s">
        <v>237</v>
      </c>
      <c r="H274" s="237">
        <v>6.615</v>
      </c>
      <c r="I274" s="238"/>
      <c r="J274" s="239">
        <f>ROUND(I274*H274,2)</f>
        <v>0</v>
      </c>
      <c r="K274" s="240"/>
      <c r="L274" s="41"/>
      <c r="M274" s="241" t="s">
        <v>1</v>
      </c>
      <c r="N274" s="242" t="s">
        <v>38</v>
      </c>
      <c r="O274" s="88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5" t="s">
        <v>220</v>
      </c>
      <c r="AT274" s="245" t="s">
        <v>216</v>
      </c>
      <c r="AU274" s="245" t="s">
        <v>82</v>
      </c>
      <c r="AY274" s="14" t="s">
        <v>213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4" t="s">
        <v>80</v>
      </c>
      <c r="BK274" s="246">
        <f>ROUND(I274*H274,2)</f>
        <v>0</v>
      </c>
      <c r="BL274" s="14" t="s">
        <v>220</v>
      </c>
      <c r="BM274" s="245" t="s">
        <v>854</v>
      </c>
    </row>
    <row r="275" spans="1:47" s="2" customFormat="1" ht="12">
      <c r="A275" s="35"/>
      <c r="B275" s="36"/>
      <c r="C275" s="37"/>
      <c r="D275" s="247" t="s">
        <v>221</v>
      </c>
      <c r="E275" s="37"/>
      <c r="F275" s="248" t="s">
        <v>1552</v>
      </c>
      <c r="G275" s="37"/>
      <c r="H275" s="37"/>
      <c r="I275" s="141"/>
      <c r="J275" s="37"/>
      <c r="K275" s="37"/>
      <c r="L275" s="41"/>
      <c r="M275" s="249"/>
      <c r="N275" s="250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221</v>
      </c>
      <c r="AU275" s="14" t="s">
        <v>82</v>
      </c>
    </row>
    <row r="276" spans="1:65" s="2" customFormat="1" ht="21.75" customHeight="1">
      <c r="A276" s="35"/>
      <c r="B276" s="36"/>
      <c r="C276" s="255" t="s">
        <v>855</v>
      </c>
      <c r="D276" s="255" t="s">
        <v>571</v>
      </c>
      <c r="E276" s="256" t="s">
        <v>1553</v>
      </c>
      <c r="F276" s="257" t="s">
        <v>1554</v>
      </c>
      <c r="G276" s="258" t="s">
        <v>1157</v>
      </c>
      <c r="H276" s="259">
        <v>1</v>
      </c>
      <c r="I276" s="260"/>
      <c r="J276" s="261">
        <f>ROUND(I276*H276,2)</f>
        <v>0</v>
      </c>
      <c r="K276" s="262"/>
      <c r="L276" s="263"/>
      <c r="M276" s="264" t="s">
        <v>1</v>
      </c>
      <c r="N276" s="265" t="s">
        <v>38</v>
      </c>
      <c r="O276" s="88"/>
      <c r="P276" s="243">
        <f>O276*H276</f>
        <v>0</v>
      </c>
      <c r="Q276" s="243">
        <v>0</v>
      </c>
      <c r="R276" s="243">
        <f>Q276*H276</f>
        <v>0</v>
      </c>
      <c r="S276" s="243">
        <v>0</v>
      </c>
      <c r="T276" s="24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5" t="s">
        <v>230</v>
      </c>
      <c r="AT276" s="245" t="s">
        <v>571</v>
      </c>
      <c r="AU276" s="245" t="s">
        <v>82</v>
      </c>
      <c r="AY276" s="14" t="s">
        <v>213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4" t="s">
        <v>80</v>
      </c>
      <c r="BK276" s="246">
        <f>ROUND(I276*H276,2)</f>
        <v>0</v>
      </c>
      <c r="BL276" s="14" t="s">
        <v>220</v>
      </c>
      <c r="BM276" s="245" t="s">
        <v>858</v>
      </c>
    </row>
    <row r="277" spans="1:47" s="2" customFormat="1" ht="12">
      <c r="A277" s="35"/>
      <c r="B277" s="36"/>
      <c r="C277" s="37"/>
      <c r="D277" s="247" t="s">
        <v>221</v>
      </c>
      <c r="E277" s="37"/>
      <c r="F277" s="248" t="s">
        <v>1554</v>
      </c>
      <c r="G277" s="37"/>
      <c r="H277" s="37"/>
      <c r="I277" s="141"/>
      <c r="J277" s="37"/>
      <c r="K277" s="37"/>
      <c r="L277" s="41"/>
      <c r="M277" s="249"/>
      <c r="N277" s="250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221</v>
      </c>
      <c r="AU277" s="14" t="s">
        <v>82</v>
      </c>
    </row>
    <row r="278" spans="1:65" s="2" customFormat="1" ht="44.25" customHeight="1">
      <c r="A278" s="35"/>
      <c r="B278" s="36"/>
      <c r="C278" s="233" t="s">
        <v>397</v>
      </c>
      <c r="D278" s="233" t="s">
        <v>216</v>
      </c>
      <c r="E278" s="234" t="s">
        <v>1555</v>
      </c>
      <c r="F278" s="235" t="s">
        <v>1556</v>
      </c>
      <c r="G278" s="236" t="s">
        <v>254</v>
      </c>
      <c r="H278" s="237">
        <v>2.375</v>
      </c>
      <c r="I278" s="238"/>
      <c r="J278" s="239">
        <f>ROUND(I278*H278,2)</f>
        <v>0</v>
      </c>
      <c r="K278" s="240"/>
      <c r="L278" s="41"/>
      <c r="M278" s="241" t="s">
        <v>1</v>
      </c>
      <c r="N278" s="242" t="s">
        <v>38</v>
      </c>
      <c r="O278" s="88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5" t="s">
        <v>220</v>
      </c>
      <c r="AT278" s="245" t="s">
        <v>216</v>
      </c>
      <c r="AU278" s="245" t="s">
        <v>82</v>
      </c>
      <c r="AY278" s="14" t="s">
        <v>213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14" t="s">
        <v>80</v>
      </c>
      <c r="BK278" s="246">
        <f>ROUND(I278*H278,2)</f>
        <v>0</v>
      </c>
      <c r="BL278" s="14" t="s">
        <v>220</v>
      </c>
      <c r="BM278" s="245" t="s">
        <v>859</v>
      </c>
    </row>
    <row r="279" spans="1:47" s="2" customFormat="1" ht="12">
      <c r="A279" s="35"/>
      <c r="B279" s="36"/>
      <c r="C279" s="37"/>
      <c r="D279" s="247" t="s">
        <v>221</v>
      </c>
      <c r="E279" s="37"/>
      <c r="F279" s="248" t="s">
        <v>1556</v>
      </c>
      <c r="G279" s="37"/>
      <c r="H279" s="37"/>
      <c r="I279" s="141"/>
      <c r="J279" s="37"/>
      <c r="K279" s="37"/>
      <c r="L279" s="41"/>
      <c r="M279" s="249"/>
      <c r="N279" s="250"/>
      <c r="O279" s="88"/>
      <c r="P279" s="88"/>
      <c r="Q279" s="88"/>
      <c r="R279" s="88"/>
      <c r="S279" s="88"/>
      <c r="T279" s="89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4" t="s">
        <v>221</v>
      </c>
      <c r="AU279" s="14" t="s">
        <v>82</v>
      </c>
    </row>
    <row r="280" spans="1:65" s="2" customFormat="1" ht="44.25" customHeight="1">
      <c r="A280" s="35"/>
      <c r="B280" s="36"/>
      <c r="C280" s="233" t="s">
        <v>860</v>
      </c>
      <c r="D280" s="233" t="s">
        <v>216</v>
      </c>
      <c r="E280" s="234" t="s">
        <v>1451</v>
      </c>
      <c r="F280" s="235" t="s">
        <v>1452</v>
      </c>
      <c r="G280" s="236" t="s">
        <v>254</v>
      </c>
      <c r="H280" s="237">
        <v>2.375</v>
      </c>
      <c r="I280" s="238"/>
      <c r="J280" s="239">
        <f>ROUND(I280*H280,2)</f>
        <v>0</v>
      </c>
      <c r="K280" s="240"/>
      <c r="L280" s="41"/>
      <c r="M280" s="241" t="s">
        <v>1</v>
      </c>
      <c r="N280" s="242" t="s">
        <v>38</v>
      </c>
      <c r="O280" s="88"/>
      <c r="P280" s="243">
        <f>O280*H280</f>
        <v>0</v>
      </c>
      <c r="Q280" s="243">
        <v>0</v>
      </c>
      <c r="R280" s="243">
        <f>Q280*H280</f>
        <v>0</v>
      </c>
      <c r="S280" s="243">
        <v>0</v>
      </c>
      <c r="T280" s="24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5" t="s">
        <v>220</v>
      </c>
      <c r="AT280" s="245" t="s">
        <v>216</v>
      </c>
      <c r="AU280" s="245" t="s">
        <v>82</v>
      </c>
      <c r="AY280" s="14" t="s">
        <v>213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4" t="s">
        <v>80</v>
      </c>
      <c r="BK280" s="246">
        <f>ROUND(I280*H280,2)</f>
        <v>0</v>
      </c>
      <c r="BL280" s="14" t="s">
        <v>220</v>
      </c>
      <c r="BM280" s="245" t="s">
        <v>863</v>
      </c>
    </row>
    <row r="281" spans="1:47" s="2" customFormat="1" ht="12">
      <c r="A281" s="35"/>
      <c r="B281" s="36"/>
      <c r="C281" s="37"/>
      <c r="D281" s="247" t="s">
        <v>221</v>
      </c>
      <c r="E281" s="37"/>
      <c r="F281" s="248" t="s">
        <v>1452</v>
      </c>
      <c r="G281" s="37"/>
      <c r="H281" s="37"/>
      <c r="I281" s="141"/>
      <c r="J281" s="37"/>
      <c r="K281" s="37"/>
      <c r="L281" s="41"/>
      <c r="M281" s="249"/>
      <c r="N281" s="250"/>
      <c r="O281" s="88"/>
      <c r="P281" s="88"/>
      <c r="Q281" s="88"/>
      <c r="R281" s="88"/>
      <c r="S281" s="88"/>
      <c r="T281" s="89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4" t="s">
        <v>221</v>
      </c>
      <c r="AU281" s="14" t="s">
        <v>82</v>
      </c>
    </row>
    <row r="282" spans="1:63" s="12" customFormat="1" ht="22.8" customHeight="1">
      <c r="A282" s="12"/>
      <c r="B282" s="217"/>
      <c r="C282" s="218"/>
      <c r="D282" s="219" t="s">
        <v>72</v>
      </c>
      <c r="E282" s="231" t="s">
        <v>1557</v>
      </c>
      <c r="F282" s="231" t="s">
        <v>1558</v>
      </c>
      <c r="G282" s="218"/>
      <c r="H282" s="218"/>
      <c r="I282" s="221"/>
      <c r="J282" s="232">
        <f>BK282</f>
        <v>0</v>
      </c>
      <c r="K282" s="218"/>
      <c r="L282" s="223"/>
      <c r="M282" s="224"/>
      <c r="N282" s="225"/>
      <c r="O282" s="225"/>
      <c r="P282" s="226">
        <f>SUM(P283:P292)</f>
        <v>0</v>
      </c>
      <c r="Q282" s="225"/>
      <c r="R282" s="226">
        <f>SUM(R283:R292)</f>
        <v>0</v>
      </c>
      <c r="S282" s="225"/>
      <c r="T282" s="227">
        <f>SUM(T283:T292)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8" t="s">
        <v>80</v>
      </c>
      <c r="AT282" s="229" t="s">
        <v>72</v>
      </c>
      <c r="AU282" s="229" t="s">
        <v>80</v>
      </c>
      <c r="AY282" s="228" t="s">
        <v>213</v>
      </c>
      <c r="BK282" s="230">
        <f>SUM(BK283:BK292)</f>
        <v>0</v>
      </c>
    </row>
    <row r="283" spans="1:65" s="2" customFormat="1" ht="16.5" customHeight="1">
      <c r="A283" s="35"/>
      <c r="B283" s="36"/>
      <c r="C283" s="233" t="s">
        <v>400</v>
      </c>
      <c r="D283" s="233" t="s">
        <v>216</v>
      </c>
      <c r="E283" s="234" t="s">
        <v>1559</v>
      </c>
      <c r="F283" s="235" t="s">
        <v>1560</v>
      </c>
      <c r="G283" s="236" t="s">
        <v>289</v>
      </c>
      <c r="H283" s="237">
        <v>14</v>
      </c>
      <c r="I283" s="238"/>
      <c r="J283" s="239">
        <f>ROUND(I283*H283,2)</f>
        <v>0</v>
      </c>
      <c r="K283" s="240"/>
      <c r="L283" s="41"/>
      <c r="M283" s="241" t="s">
        <v>1</v>
      </c>
      <c r="N283" s="242" t="s">
        <v>38</v>
      </c>
      <c r="O283" s="88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5" t="s">
        <v>220</v>
      </c>
      <c r="AT283" s="245" t="s">
        <v>216</v>
      </c>
      <c r="AU283" s="245" t="s">
        <v>82</v>
      </c>
      <c r="AY283" s="14" t="s">
        <v>213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4" t="s">
        <v>80</v>
      </c>
      <c r="BK283" s="246">
        <f>ROUND(I283*H283,2)</f>
        <v>0</v>
      </c>
      <c r="BL283" s="14" t="s">
        <v>220</v>
      </c>
      <c r="BM283" s="245" t="s">
        <v>866</v>
      </c>
    </row>
    <row r="284" spans="1:47" s="2" customFormat="1" ht="12">
      <c r="A284" s="35"/>
      <c r="B284" s="36"/>
      <c r="C284" s="37"/>
      <c r="D284" s="247" t="s">
        <v>221</v>
      </c>
      <c r="E284" s="37"/>
      <c r="F284" s="248" t="s">
        <v>1560</v>
      </c>
      <c r="G284" s="37"/>
      <c r="H284" s="37"/>
      <c r="I284" s="141"/>
      <c r="J284" s="37"/>
      <c r="K284" s="37"/>
      <c r="L284" s="41"/>
      <c r="M284" s="249"/>
      <c r="N284" s="25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221</v>
      </c>
      <c r="AU284" s="14" t="s">
        <v>82</v>
      </c>
    </row>
    <row r="285" spans="1:65" s="2" customFormat="1" ht="21.75" customHeight="1">
      <c r="A285" s="35"/>
      <c r="B285" s="36"/>
      <c r="C285" s="255" t="s">
        <v>867</v>
      </c>
      <c r="D285" s="255" t="s">
        <v>571</v>
      </c>
      <c r="E285" s="256" t="s">
        <v>1561</v>
      </c>
      <c r="F285" s="257" t="s">
        <v>1562</v>
      </c>
      <c r="G285" s="258" t="s">
        <v>1157</v>
      </c>
      <c r="H285" s="259">
        <v>12</v>
      </c>
      <c r="I285" s="260"/>
      <c r="J285" s="261">
        <f>ROUND(I285*H285,2)</f>
        <v>0</v>
      </c>
      <c r="K285" s="262"/>
      <c r="L285" s="263"/>
      <c r="M285" s="264" t="s">
        <v>1</v>
      </c>
      <c r="N285" s="265" t="s">
        <v>38</v>
      </c>
      <c r="O285" s="88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5" t="s">
        <v>230</v>
      </c>
      <c r="AT285" s="245" t="s">
        <v>571</v>
      </c>
      <c r="AU285" s="245" t="s">
        <v>82</v>
      </c>
      <c r="AY285" s="14" t="s">
        <v>213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4" t="s">
        <v>80</v>
      </c>
      <c r="BK285" s="246">
        <f>ROUND(I285*H285,2)</f>
        <v>0</v>
      </c>
      <c r="BL285" s="14" t="s">
        <v>220</v>
      </c>
      <c r="BM285" s="245" t="s">
        <v>870</v>
      </c>
    </row>
    <row r="286" spans="1:47" s="2" customFormat="1" ht="12">
      <c r="A286" s="35"/>
      <c r="B286" s="36"/>
      <c r="C286" s="37"/>
      <c r="D286" s="247" t="s">
        <v>221</v>
      </c>
      <c r="E286" s="37"/>
      <c r="F286" s="248" t="s">
        <v>1562</v>
      </c>
      <c r="G286" s="37"/>
      <c r="H286" s="37"/>
      <c r="I286" s="141"/>
      <c r="J286" s="37"/>
      <c r="K286" s="37"/>
      <c r="L286" s="41"/>
      <c r="M286" s="249"/>
      <c r="N286" s="250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221</v>
      </c>
      <c r="AU286" s="14" t="s">
        <v>82</v>
      </c>
    </row>
    <row r="287" spans="1:65" s="2" customFormat="1" ht="21.75" customHeight="1">
      <c r="A287" s="35"/>
      <c r="B287" s="36"/>
      <c r="C287" s="255" t="s">
        <v>404</v>
      </c>
      <c r="D287" s="255" t="s">
        <v>571</v>
      </c>
      <c r="E287" s="256" t="s">
        <v>1563</v>
      </c>
      <c r="F287" s="257" t="s">
        <v>1564</v>
      </c>
      <c r="G287" s="258" t="s">
        <v>1157</v>
      </c>
      <c r="H287" s="259">
        <v>2</v>
      </c>
      <c r="I287" s="260"/>
      <c r="J287" s="261">
        <f>ROUND(I287*H287,2)</f>
        <v>0</v>
      </c>
      <c r="K287" s="262"/>
      <c r="L287" s="263"/>
      <c r="M287" s="264" t="s">
        <v>1</v>
      </c>
      <c r="N287" s="265" t="s">
        <v>38</v>
      </c>
      <c r="O287" s="88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5" t="s">
        <v>230</v>
      </c>
      <c r="AT287" s="245" t="s">
        <v>571</v>
      </c>
      <c r="AU287" s="245" t="s">
        <v>82</v>
      </c>
      <c r="AY287" s="14" t="s">
        <v>213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4" t="s">
        <v>80</v>
      </c>
      <c r="BK287" s="246">
        <f>ROUND(I287*H287,2)</f>
        <v>0</v>
      </c>
      <c r="BL287" s="14" t="s">
        <v>220</v>
      </c>
      <c r="BM287" s="245" t="s">
        <v>873</v>
      </c>
    </row>
    <row r="288" spans="1:47" s="2" customFormat="1" ht="12">
      <c r="A288" s="35"/>
      <c r="B288" s="36"/>
      <c r="C288" s="37"/>
      <c r="D288" s="247" t="s">
        <v>221</v>
      </c>
      <c r="E288" s="37"/>
      <c r="F288" s="248" t="s">
        <v>1564</v>
      </c>
      <c r="G288" s="37"/>
      <c r="H288" s="37"/>
      <c r="I288" s="141"/>
      <c r="J288" s="37"/>
      <c r="K288" s="37"/>
      <c r="L288" s="41"/>
      <c r="M288" s="249"/>
      <c r="N288" s="250"/>
      <c r="O288" s="88"/>
      <c r="P288" s="88"/>
      <c r="Q288" s="88"/>
      <c r="R288" s="88"/>
      <c r="S288" s="88"/>
      <c r="T288" s="89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4" t="s">
        <v>221</v>
      </c>
      <c r="AU288" s="14" t="s">
        <v>82</v>
      </c>
    </row>
    <row r="289" spans="1:65" s="2" customFormat="1" ht="44.25" customHeight="1">
      <c r="A289" s="35"/>
      <c r="B289" s="36"/>
      <c r="C289" s="233" t="s">
        <v>874</v>
      </c>
      <c r="D289" s="233" t="s">
        <v>216</v>
      </c>
      <c r="E289" s="234" t="s">
        <v>1555</v>
      </c>
      <c r="F289" s="235" t="s">
        <v>1556</v>
      </c>
      <c r="G289" s="236" t="s">
        <v>254</v>
      </c>
      <c r="H289" s="237">
        <v>0.136</v>
      </c>
      <c r="I289" s="238"/>
      <c r="J289" s="239">
        <f>ROUND(I289*H289,2)</f>
        <v>0</v>
      </c>
      <c r="K289" s="240"/>
      <c r="L289" s="41"/>
      <c r="M289" s="241" t="s">
        <v>1</v>
      </c>
      <c r="N289" s="242" t="s">
        <v>38</v>
      </c>
      <c r="O289" s="88"/>
      <c r="P289" s="243">
        <f>O289*H289</f>
        <v>0</v>
      </c>
      <c r="Q289" s="243">
        <v>0</v>
      </c>
      <c r="R289" s="243">
        <f>Q289*H289</f>
        <v>0</v>
      </c>
      <c r="S289" s="243">
        <v>0</v>
      </c>
      <c r="T289" s="24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5" t="s">
        <v>220</v>
      </c>
      <c r="AT289" s="245" t="s">
        <v>216</v>
      </c>
      <c r="AU289" s="245" t="s">
        <v>82</v>
      </c>
      <c r="AY289" s="14" t="s">
        <v>213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4" t="s">
        <v>80</v>
      </c>
      <c r="BK289" s="246">
        <f>ROUND(I289*H289,2)</f>
        <v>0</v>
      </c>
      <c r="BL289" s="14" t="s">
        <v>220</v>
      </c>
      <c r="BM289" s="245" t="s">
        <v>875</v>
      </c>
    </row>
    <row r="290" spans="1:47" s="2" customFormat="1" ht="12">
      <c r="A290" s="35"/>
      <c r="B290" s="36"/>
      <c r="C290" s="37"/>
      <c r="D290" s="247" t="s">
        <v>221</v>
      </c>
      <c r="E290" s="37"/>
      <c r="F290" s="248" t="s">
        <v>1556</v>
      </c>
      <c r="G290" s="37"/>
      <c r="H290" s="37"/>
      <c r="I290" s="141"/>
      <c r="J290" s="37"/>
      <c r="K290" s="37"/>
      <c r="L290" s="41"/>
      <c r="M290" s="249"/>
      <c r="N290" s="250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221</v>
      </c>
      <c r="AU290" s="14" t="s">
        <v>82</v>
      </c>
    </row>
    <row r="291" spans="1:65" s="2" customFormat="1" ht="44.25" customHeight="1">
      <c r="A291" s="35"/>
      <c r="B291" s="36"/>
      <c r="C291" s="233" t="s">
        <v>407</v>
      </c>
      <c r="D291" s="233" t="s">
        <v>216</v>
      </c>
      <c r="E291" s="234" t="s">
        <v>1451</v>
      </c>
      <c r="F291" s="235" t="s">
        <v>1452</v>
      </c>
      <c r="G291" s="236" t="s">
        <v>254</v>
      </c>
      <c r="H291" s="237">
        <v>0.136</v>
      </c>
      <c r="I291" s="238"/>
      <c r="J291" s="239">
        <f>ROUND(I291*H291,2)</f>
        <v>0</v>
      </c>
      <c r="K291" s="240"/>
      <c r="L291" s="41"/>
      <c r="M291" s="241" t="s">
        <v>1</v>
      </c>
      <c r="N291" s="242" t="s">
        <v>38</v>
      </c>
      <c r="O291" s="88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5" t="s">
        <v>220</v>
      </c>
      <c r="AT291" s="245" t="s">
        <v>216</v>
      </c>
      <c r="AU291" s="245" t="s">
        <v>82</v>
      </c>
      <c r="AY291" s="14" t="s">
        <v>213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14" t="s">
        <v>80</v>
      </c>
      <c r="BK291" s="246">
        <f>ROUND(I291*H291,2)</f>
        <v>0</v>
      </c>
      <c r="BL291" s="14" t="s">
        <v>220</v>
      </c>
      <c r="BM291" s="245" t="s">
        <v>876</v>
      </c>
    </row>
    <row r="292" spans="1:47" s="2" customFormat="1" ht="12">
      <c r="A292" s="35"/>
      <c r="B292" s="36"/>
      <c r="C292" s="37"/>
      <c r="D292" s="247" t="s">
        <v>221</v>
      </c>
      <c r="E292" s="37"/>
      <c r="F292" s="248" t="s">
        <v>1452</v>
      </c>
      <c r="G292" s="37"/>
      <c r="H292" s="37"/>
      <c r="I292" s="141"/>
      <c r="J292" s="37"/>
      <c r="K292" s="37"/>
      <c r="L292" s="41"/>
      <c r="M292" s="249"/>
      <c r="N292" s="250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221</v>
      </c>
      <c r="AU292" s="14" t="s">
        <v>82</v>
      </c>
    </row>
    <row r="293" spans="1:63" s="12" customFormat="1" ht="22.8" customHeight="1">
      <c r="A293" s="12"/>
      <c r="B293" s="217"/>
      <c r="C293" s="218"/>
      <c r="D293" s="219" t="s">
        <v>72</v>
      </c>
      <c r="E293" s="231" t="s">
        <v>291</v>
      </c>
      <c r="F293" s="231" t="s">
        <v>292</v>
      </c>
      <c r="G293" s="218"/>
      <c r="H293" s="218"/>
      <c r="I293" s="221"/>
      <c r="J293" s="232">
        <f>BK293</f>
        <v>0</v>
      </c>
      <c r="K293" s="218"/>
      <c r="L293" s="223"/>
      <c r="M293" s="224"/>
      <c r="N293" s="225"/>
      <c r="O293" s="225"/>
      <c r="P293" s="226">
        <f>SUM(P294:P301)</f>
        <v>0</v>
      </c>
      <c r="Q293" s="225"/>
      <c r="R293" s="226">
        <f>SUM(R294:R301)</f>
        <v>0</v>
      </c>
      <c r="S293" s="225"/>
      <c r="T293" s="227">
        <f>SUM(T294:T301)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8" t="s">
        <v>82</v>
      </c>
      <c r="AT293" s="229" t="s">
        <v>72</v>
      </c>
      <c r="AU293" s="229" t="s">
        <v>80</v>
      </c>
      <c r="AY293" s="228" t="s">
        <v>213</v>
      </c>
      <c r="BK293" s="230">
        <f>SUM(BK294:BK301)</f>
        <v>0</v>
      </c>
    </row>
    <row r="294" spans="1:65" s="2" customFormat="1" ht="33" customHeight="1">
      <c r="A294" s="35"/>
      <c r="B294" s="36"/>
      <c r="C294" s="233" t="s">
        <v>877</v>
      </c>
      <c r="D294" s="233" t="s">
        <v>216</v>
      </c>
      <c r="E294" s="234" t="s">
        <v>1565</v>
      </c>
      <c r="F294" s="235" t="s">
        <v>1566</v>
      </c>
      <c r="G294" s="236" t="s">
        <v>283</v>
      </c>
      <c r="H294" s="237">
        <v>245.55</v>
      </c>
      <c r="I294" s="238"/>
      <c r="J294" s="239">
        <f>ROUND(I294*H294,2)</f>
        <v>0</v>
      </c>
      <c r="K294" s="240"/>
      <c r="L294" s="41"/>
      <c r="M294" s="241" t="s">
        <v>1</v>
      </c>
      <c r="N294" s="242" t="s">
        <v>38</v>
      </c>
      <c r="O294" s="88"/>
      <c r="P294" s="243">
        <f>O294*H294</f>
        <v>0</v>
      </c>
      <c r="Q294" s="243">
        <v>0</v>
      </c>
      <c r="R294" s="243">
        <f>Q294*H294</f>
        <v>0</v>
      </c>
      <c r="S294" s="243">
        <v>0</v>
      </c>
      <c r="T294" s="24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5" t="s">
        <v>245</v>
      </c>
      <c r="AT294" s="245" t="s">
        <v>216</v>
      </c>
      <c r="AU294" s="245" t="s">
        <v>82</v>
      </c>
      <c r="AY294" s="14" t="s">
        <v>213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14" t="s">
        <v>80</v>
      </c>
      <c r="BK294" s="246">
        <f>ROUND(I294*H294,2)</f>
        <v>0</v>
      </c>
      <c r="BL294" s="14" t="s">
        <v>245</v>
      </c>
      <c r="BM294" s="245" t="s">
        <v>878</v>
      </c>
    </row>
    <row r="295" spans="1:47" s="2" customFormat="1" ht="12">
      <c r="A295" s="35"/>
      <c r="B295" s="36"/>
      <c r="C295" s="37"/>
      <c r="D295" s="247" t="s">
        <v>221</v>
      </c>
      <c r="E295" s="37"/>
      <c r="F295" s="248" t="s">
        <v>1566</v>
      </c>
      <c r="G295" s="37"/>
      <c r="H295" s="37"/>
      <c r="I295" s="141"/>
      <c r="J295" s="37"/>
      <c r="K295" s="37"/>
      <c r="L295" s="41"/>
      <c r="M295" s="249"/>
      <c r="N295" s="250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221</v>
      </c>
      <c r="AU295" s="14" t="s">
        <v>82</v>
      </c>
    </row>
    <row r="296" spans="1:65" s="2" customFormat="1" ht="33" customHeight="1">
      <c r="A296" s="35"/>
      <c r="B296" s="36"/>
      <c r="C296" s="233" t="s">
        <v>409</v>
      </c>
      <c r="D296" s="233" t="s">
        <v>216</v>
      </c>
      <c r="E296" s="234" t="s">
        <v>1567</v>
      </c>
      <c r="F296" s="235" t="s">
        <v>1568</v>
      </c>
      <c r="G296" s="236" t="s">
        <v>283</v>
      </c>
      <c r="H296" s="237">
        <v>245.55</v>
      </c>
      <c r="I296" s="238"/>
      <c r="J296" s="239">
        <f>ROUND(I296*H296,2)</f>
        <v>0</v>
      </c>
      <c r="K296" s="240"/>
      <c r="L296" s="41"/>
      <c r="M296" s="241" t="s">
        <v>1</v>
      </c>
      <c r="N296" s="242" t="s">
        <v>38</v>
      </c>
      <c r="O296" s="88"/>
      <c r="P296" s="243">
        <f>O296*H296</f>
        <v>0</v>
      </c>
      <c r="Q296" s="243">
        <v>0</v>
      </c>
      <c r="R296" s="243">
        <f>Q296*H296</f>
        <v>0</v>
      </c>
      <c r="S296" s="243">
        <v>0</v>
      </c>
      <c r="T296" s="24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5" t="s">
        <v>245</v>
      </c>
      <c r="AT296" s="245" t="s">
        <v>216</v>
      </c>
      <c r="AU296" s="245" t="s">
        <v>82</v>
      </c>
      <c r="AY296" s="14" t="s">
        <v>213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4" t="s">
        <v>80</v>
      </c>
      <c r="BK296" s="246">
        <f>ROUND(I296*H296,2)</f>
        <v>0</v>
      </c>
      <c r="BL296" s="14" t="s">
        <v>245</v>
      </c>
      <c r="BM296" s="245" t="s">
        <v>879</v>
      </c>
    </row>
    <row r="297" spans="1:47" s="2" customFormat="1" ht="12">
      <c r="A297" s="35"/>
      <c r="B297" s="36"/>
      <c r="C297" s="37"/>
      <c r="D297" s="247" t="s">
        <v>221</v>
      </c>
      <c r="E297" s="37"/>
      <c r="F297" s="248" t="s">
        <v>1568</v>
      </c>
      <c r="G297" s="37"/>
      <c r="H297" s="37"/>
      <c r="I297" s="141"/>
      <c r="J297" s="37"/>
      <c r="K297" s="37"/>
      <c r="L297" s="41"/>
      <c r="M297" s="249"/>
      <c r="N297" s="250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221</v>
      </c>
      <c r="AU297" s="14" t="s">
        <v>82</v>
      </c>
    </row>
    <row r="298" spans="1:65" s="2" customFormat="1" ht="44.25" customHeight="1">
      <c r="A298" s="35"/>
      <c r="B298" s="36"/>
      <c r="C298" s="233" t="s">
        <v>880</v>
      </c>
      <c r="D298" s="233" t="s">
        <v>216</v>
      </c>
      <c r="E298" s="234" t="s">
        <v>1569</v>
      </c>
      <c r="F298" s="235" t="s">
        <v>1570</v>
      </c>
      <c r="G298" s="236" t="s">
        <v>254</v>
      </c>
      <c r="H298" s="237">
        <v>0.032</v>
      </c>
      <c r="I298" s="238"/>
      <c r="J298" s="239">
        <f>ROUND(I298*H298,2)</f>
        <v>0</v>
      </c>
      <c r="K298" s="240"/>
      <c r="L298" s="41"/>
      <c r="M298" s="241" t="s">
        <v>1</v>
      </c>
      <c r="N298" s="242" t="s">
        <v>38</v>
      </c>
      <c r="O298" s="88"/>
      <c r="P298" s="243">
        <f>O298*H298</f>
        <v>0</v>
      </c>
      <c r="Q298" s="243">
        <v>0</v>
      </c>
      <c r="R298" s="243">
        <f>Q298*H298</f>
        <v>0</v>
      </c>
      <c r="S298" s="243">
        <v>0</v>
      </c>
      <c r="T298" s="24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5" t="s">
        <v>245</v>
      </c>
      <c r="AT298" s="245" t="s">
        <v>216</v>
      </c>
      <c r="AU298" s="245" t="s">
        <v>82</v>
      </c>
      <c r="AY298" s="14" t="s">
        <v>213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14" t="s">
        <v>80</v>
      </c>
      <c r="BK298" s="246">
        <f>ROUND(I298*H298,2)</f>
        <v>0</v>
      </c>
      <c r="BL298" s="14" t="s">
        <v>245</v>
      </c>
      <c r="BM298" s="245" t="s">
        <v>881</v>
      </c>
    </row>
    <row r="299" spans="1:47" s="2" customFormat="1" ht="12">
      <c r="A299" s="35"/>
      <c r="B299" s="36"/>
      <c r="C299" s="37"/>
      <c r="D299" s="247" t="s">
        <v>221</v>
      </c>
      <c r="E299" s="37"/>
      <c r="F299" s="248" t="s">
        <v>1570</v>
      </c>
      <c r="G299" s="37"/>
      <c r="H299" s="37"/>
      <c r="I299" s="141"/>
      <c r="J299" s="37"/>
      <c r="K299" s="37"/>
      <c r="L299" s="41"/>
      <c r="M299" s="249"/>
      <c r="N299" s="250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221</v>
      </c>
      <c r="AU299" s="14" t="s">
        <v>82</v>
      </c>
    </row>
    <row r="300" spans="1:65" s="2" customFormat="1" ht="44.25" customHeight="1">
      <c r="A300" s="35"/>
      <c r="B300" s="36"/>
      <c r="C300" s="233" t="s">
        <v>412</v>
      </c>
      <c r="D300" s="233" t="s">
        <v>216</v>
      </c>
      <c r="E300" s="234" t="s">
        <v>836</v>
      </c>
      <c r="F300" s="235" t="s">
        <v>837</v>
      </c>
      <c r="G300" s="236" t="s">
        <v>254</v>
      </c>
      <c r="H300" s="237">
        <v>0.032</v>
      </c>
      <c r="I300" s="238"/>
      <c r="J300" s="239">
        <f>ROUND(I300*H300,2)</f>
        <v>0</v>
      </c>
      <c r="K300" s="240"/>
      <c r="L300" s="41"/>
      <c r="M300" s="241" t="s">
        <v>1</v>
      </c>
      <c r="N300" s="242" t="s">
        <v>38</v>
      </c>
      <c r="O300" s="88"/>
      <c r="P300" s="243">
        <f>O300*H300</f>
        <v>0</v>
      </c>
      <c r="Q300" s="243">
        <v>0</v>
      </c>
      <c r="R300" s="243">
        <f>Q300*H300</f>
        <v>0</v>
      </c>
      <c r="S300" s="243">
        <v>0</v>
      </c>
      <c r="T300" s="24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5" t="s">
        <v>245</v>
      </c>
      <c r="AT300" s="245" t="s">
        <v>216</v>
      </c>
      <c r="AU300" s="245" t="s">
        <v>82</v>
      </c>
      <c r="AY300" s="14" t="s">
        <v>213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14" t="s">
        <v>80</v>
      </c>
      <c r="BK300" s="246">
        <f>ROUND(I300*H300,2)</f>
        <v>0</v>
      </c>
      <c r="BL300" s="14" t="s">
        <v>245</v>
      </c>
      <c r="BM300" s="245" t="s">
        <v>882</v>
      </c>
    </row>
    <row r="301" spans="1:47" s="2" customFormat="1" ht="12">
      <c r="A301" s="35"/>
      <c r="B301" s="36"/>
      <c r="C301" s="37"/>
      <c r="D301" s="247" t="s">
        <v>221</v>
      </c>
      <c r="E301" s="37"/>
      <c r="F301" s="248" t="s">
        <v>837</v>
      </c>
      <c r="G301" s="37"/>
      <c r="H301" s="37"/>
      <c r="I301" s="141"/>
      <c r="J301" s="37"/>
      <c r="K301" s="37"/>
      <c r="L301" s="41"/>
      <c r="M301" s="249"/>
      <c r="N301" s="250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221</v>
      </c>
      <c r="AU301" s="14" t="s">
        <v>82</v>
      </c>
    </row>
    <row r="302" spans="1:63" s="12" customFormat="1" ht="22.8" customHeight="1">
      <c r="A302" s="12"/>
      <c r="B302" s="217"/>
      <c r="C302" s="218"/>
      <c r="D302" s="219" t="s">
        <v>72</v>
      </c>
      <c r="E302" s="231" t="s">
        <v>1571</v>
      </c>
      <c r="F302" s="231" t="s">
        <v>1572</v>
      </c>
      <c r="G302" s="218"/>
      <c r="H302" s="218"/>
      <c r="I302" s="221"/>
      <c r="J302" s="232">
        <f>BK302</f>
        <v>0</v>
      </c>
      <c r="K302" s="218"/>
      <c r="L302" s="223"/>
      <c r="M302" s="224"/>
      <c r="N302" s="225"/>
      <c r="O302" s="225"/>
      <c r="P302" s="226">
        <f>SUM(P303:P316)</f>
        <v>0</v>
      </c>
      <c r="Q302" s="225"/>
      <c r="R302" s="226">
        <f>SUM(R303:R316)</f>
        <v>0</v>
      </c>
      <c r="S302" s="225"/>
      <c r="T302" s="227">
        <f>SUM(T303:T316)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8" t="s">
        <v>82</v>
      </c>
      <c r="AT302" s="229" t="s">
        <v>72</v>
      </c>
      <c r="AU302" s="229" t="s">
        <v>80</v>
      </c>
      <c r="AY302" s="228" t="s">
        <v>213</v>
      </c>
      <c r="BK302" s="230">
        <f>SUM(BK303:BK316)</f>
        <v>0</v>
      </c>
    </row>
    <row r="303" spans="1:65" s="2" customFormat="1" ht="44.25" customHeight="1">
      <c r="A303" s="35"/>
      <c r="B303" s="36"/>
      <c r="C303" s="233" t="s">
        <v>883</v>
      </c>
      <c r="D303" s="233" t="s">
        <v>216</v>
      </c>
      <c r="E303" s="234" t="s">
        <v>1573</v>
      </c>
      <c r="F303" s="235" t="s">
        <v>1574</v>
      </c>
      <c r="G303" s="236" t="s">
        <v>237</v>
      </c>
      <c r="H303" s="237">
        <v>19.548</v>
      </c>
      <c r="I303" s="238"/>
      <c r="J303" s="239">
        <f>ROUND(I303*H303,2)</f>
        <v>0</v>
      </c>
      <c r="K303" s="240"/>
      <c r="L303" s="41"/>
      <c r="M303" s="241" t="s">
        <v>1</v>
      </c>
      <c r="N303" s="242" t="s">
        <v>38</v>
      </c>
      <c r="O303" s="88"/>
      <c r="P303" s="243">
        <f>O303*H303</f>
        <v>0</v>
      </c>
      <c r="Q303" s="243">
        <v>0</v>
      </c>
      <c r="R303" s="243">
        <f>Q303*H303</f>
        <v>0</v>
      </c>
      <c r="S303" s="243">
        <v>0</v>
      </c>
      <c r="T303" s="244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5" t="s">
        <v>245</v>
      </c>
      <c r="AT303" s="245" t="s">
        <v>216</v>
      </c>
      <c r="AU303" s="245" t="s">
        <v>82</v>
      </c>
      <c r="AY303" s="14" t="s">
        <v>213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14" t="s">
        <v>80</v>
      </c>
      <c r="BK303" s="246">
        <f>ROUND(I303*H303,2)</f>
        <v>0</v>
      </c>
      <c r="BL303" s="14" t="s">
        <v>245</v>
      </c>
      <c r="BM303" s="245" t="s">
        <v>884</v>
      </c>
    </row>
    <row r="304" spans="1:47" s="2" customFormat="1" ht="12">
      <c r="A304" s="35"/>
      <c r="B304" s="36"/>
      <c r="C304" s="37"/>
      <c r="D304" s="247" t="s">
        <v>221</v>
      </c>
      <c r="E304" s="37"/>
      <c r="F304" s="248" t="s">
        <v>1574</v>
      </c>
      <c r="G304" s="37"/>
      <c r="H304" s="37"/>
      <c r="I304" s="141"/>
      <c r="J304" s="37"/>
      <c r="K304" s="37"/>
      <c r="L304" s="41"/>
      <c r="M304" s="249"/>
      <c r="N304" s="250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221</v>
      </c>
      <c r="AU304" s="14" t="s">
        <v>82</v>
      </c>
    </row>
    <row r="305" spans="1:65" s="2" customFormat="1" ht="16.5" customHeight="1">
      <c r="A305" s="35"/>
      <c r="B305" s="36"/>
      <c r="C305" s="255" t="s">
        <v>416</v>
      </c>
      <c r="D305" s="255" t="s">
        <v>571</v>
      </c>
      <c r="E305" s="256" t="s">
        <v>1575</v>
      </c>
      <c r="F305" s="257" t="s">
        <v>1576</v>
      </c>
      <c r="G305" s="258" t="s">
        <v>237</v>
      </c>
      <c r="H305" s="259">
        <v>20.525</v>
      </c>
      <c r="I305" s="260"/>
      <c r="J305" s="261">
        <f>ROUND(I305*H305,2)</f>
        <v>0</v>
      </c>
      <c r="K305" s="262"/>
      <c r="L305" s="263"/>
      <c r="M305" s="264" t="s">
        <v>1</v>
      </c>
      <c r="N305" s="265" t="s">
        <v>38</v>
      </c>
      <c r="O305" s="88"/>
      <c r="P305" s="243">
        <f>O305*H305</f>
        <v>0</v>
      </c>
      <c r="Q305" s="243">
        <v>0</v>
      </c>
      <c r="R305" s="243">
        <f>Q305*H305</f>
        <v>0</v>
      </c>
      <c r="S305" s="243">
        <v>0</v>
      </c>
      <c r="T305" s="24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5" t="s">
        <v>275</v>
      </c>
      <c r="AT305" s="245" t="s">
        <v>571</v>
      </c>
      <c r="AU305" s="245" t="s">
        <v>82</v>
      </c>
      <c r="AY305" s="14" t="s">
        <v>213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14" t="s">
        <v>80</v>
      </c>
      <c r="BK305" s="246">
        <f>ROUND(I305*H305,2)</f>
        <v>0</v>
      </c>
      <c r="BL305" s="14" t="s">
        <v>245</v>
      </c>
      <c r="BM305" s="245" t="s">
        <v>885</v>
      </c>
    </row>
    <row r="306" spans="1:47" s="2" customFormat="1" ht="12">
      <c r="A306" s="35"/>
      <c r="B306" s="36"/>
      <c r="C306" s="37"/>
      <c r="D306" s="247" t="s">
        <v>221</v>
      </c>
      <c r="E306" s="37"/>
      <c r="F306" s="248" t="s">
        <v>1576</v>
      </c>
      <c r="G306" s="37"/>
      <c r="H306" s="37"/>
      <c r="I306" s="141"/>
      <c r="J306" s="37"/>
      <c r="K306" s="37"/>
      <c r="L306" s="41"/>
      <c r="M306" s="249"/>
      <c r="N306" s="250"/>
      <c r="O306" s="88"/>
      <c r="P306" s="88"/>
      <c r="Q306" s="88"/>
      <c r="R306" s="88"/>
      <c r="S306" s="88"/>
      <c r="T306" s="89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4" t="s">
        <v>221</v>
      </c>
      <c r="AU306" s="14" t="s">
        <v>82</v>
      </c>
    </row>
    <row r="307" spans="1:65" s="2" customFormat="1" ht="21.75" customHeight="1">
      <c r="A307" s="35"/>
      <c r="B307" s="36"/>
      <c r="C307" s="233" t="s">
        <v>886</v>
      </c>
      <c r="D307" s="233" t="s">
        <v>216</v>
      </c>
      <c r="E307" s="234" t="s">
        <v>1577</v>
      </c>
      <c r="F307" s="235" t="s">
        <v>1578</v>
      </c>
      <c r="G307" s="236" t="s">
        <v>237</v>
      </c>
      <c r="H307" s="237">
        <v>19.548</v>
      </c>
      <c r="I307" s="238"/>
      <c r="J307" s="239">
        <f>ROUND(I307*H307,2)</f>
        <v>0</v>
      </c>
      <c r="K307" s="240"/>
      <c r="L307" s="41"/>
      <c r="M307" s="241" t="s">
        <v>1</v>
      </c>
      <c r="N307" s="242" t="s">
        <v>38</v>
      </c>
      <c r="O307" s="88"/>
      <c r="P307" s="243">
        <f>O307*H307</f>
        <v>0</v>
      </c>
      <c r="Q307" s="243">
        <v>0</v>
      </c>
      <c r="R307" s="243">
        <f>Q307*H307</f>
        <v>0</v>
      </c>
      <c r="S307" s="243">
        <v>0</v>
      </c>
      <c r="T307" s="24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5" t="s">
        <v>245</v>
      </c>
      <c r="AT307" s="245" t="s">
        <v>216</v>
      </c>
      <c r="AU307" s="245" t="s">
        <v>82</v>
      </c>
      <c r="AY307" s="14" t="s">
        <v>213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14" t="s">
        <v>80</v>
      </c>
      <c r="BK307" s="246">
        <f>ROUND(I307*H307,2)</f>
        <v>0</v>
      </c>
      <c r="BL307" s="14" t="s">
        <v>245</v>
      </c>
      <c r="BM307" s="245" t="s">
        <v>889</v>
      </c>
    </row>
    <row r="308" spans="1:47" s="2" customFormat="1" ht="12">
      <c r="A308" s="35"/>
      <c r="B308" s="36"/>
      <c r="C308" s="37"/>
      <c r="D308" s="247" t="s">
        <v>221</v>
      </c>
      <c r="E308" s="37"/>
      <c r="F308" s="248" t="s">
        <v>1578</v>
      </c>
      <c r="G308" s="37"/>
      <c r="H308" s="37"/>
      <c r="I308" s="141"/>
      <c r="J308" s="37"/>
      <c r="K308" s="37"/>
      <c r="L308" s="41"/>
      <c r="M308" s="249"/>
      <c r="N308" s="250"/>
      <c r="O308" s="88"/>
      <c r="P308" s="88"/>
      <c r="Q308" s="88"/>
      <c r="R308" s="88"/>
      <c r="S308" s="88"/>
      <c r="T308" s="89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4" t="s">
        <v>221</v>
      </c>
      <c r="AU308" s="14" t="s">
        <v>82</v>
      </c>
    </row>
    <row r="309" spans="1:65" s="2" customFormat="1" ht="16.5" customHeight="1">
      <c r="A309" s="35"/>
      <c r="B309" s="36"/>
      <c r="C309" s="233" t="s">
        <v>419</v>
      </c>
      <c r="D309" s="233" t="s">
        <v>216</v>
      </c>
      <c r="E309" s="234" t="s">
        <v>1579</v>
      </c>
      <c r="F309" s="235" t="s">
        <v>1580</v>
      </c>
      <c r="G309" s="236" t="s">
        <v>237</v>
      </c>
      <c r="H309" s="237">
        <v>19.548</v>
      </c>
      <c r="I309" s="238"/>
      <c r="J309" s="239">
        <f>ROUND(I309*H309,2)</f>
        <v>0</v>
      </c>
      <c r="K309" s="240"/>
      <c r="L309" s="41"/>
      <c r="M309" s="241" t="s">
        <v>1</v>
      </c>
      <c r="N309" s="242" t="s">
        <v>38</v>
      </c>
      <c r="O309" s="88"/>
      <c r="P309" s="243">
        <f>O309*H309</f>
        <v>0</v>
      </c>
      <c r="Q309" s="243">
        <v>0</v>
      </c>
      <c r="R309" s="243">
        <f>Q309*H309</f>
        <v>0</v>
      </c>
      <c r="S309" s="243">
        <v>0</v>
      </c>
      <c r="T309" s="24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5" t="s">
        <v>245</v>
      </c>
      <c r="AT309" s="245" t="s">
        <v>216</v>
      </c>
      <c r="AU309" s="245" t="s">
        <v>82</v>
      </c>
      <c r="AY309" s="14" t="s">
        <v>213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14" t="s">
        <v>80</v>
      </c>
      <c r="BK309" s="246">
        <f>ROUND(I309*H309,2)</f>
        <v>0</v>
      </c>
      <c r="BL309" s="14" t="s">
        <v>245</v>
      </c>
      <c r="BM309" s="245" t="s">
        <v>890</v>
      </c>
    </row>
    <row r="310" spans="1:47" s="2" customFormat="1" ht="12">
      <c r="A310" s="35"/>
      <c r="B310" s="36"/>
      <c r="C310" s="37"/>
      <c r="D310" s="247" t="s">
        <v>221</v>
      </c>
      <c r="E310" s="37"/>
      <c r="F310" s="248" t="s">
        <v>1580</v>
      </c>
      <c r="G310" s="37"/>
      <c r="H310" s="37"/>
      <c r="I310" s="141"/>
      <c r="J310" s="37"/>
      <c r="K310" s="37"/>
      <c r="L310" s="41"/>
      <c r="M310" s="249"/>
      <c r="N310" s="250"/>
      <c r="O310" s="88"/>
      <c r="P310" s="88"/>
      <c r="Q310" s="88"/>
      <c r="R310" s="88"/>
      <c r="S310" s="88"/>
      <c r="T310" s="89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4" t="s">
        <v>221</v>
      </c>
      <c r="AU310" s="14" t="s">
        <v>82</v>
      </c>
    </row>
    <row r="311" spans="1:65" s="2" customFormat="1" ht="21.75" customHeight="1">
      <c r="A311" s="35"/>
      <c r="B311" s="36"/>
      <c r="C311" s="233" t="s">
        <v>1581</v>
      </c>
      <c r="D311" s="233" t="s">
        <v>216</v>
      </c>
      <c r="E311" s="234" t="s">
        <v>1582</v>
      </c>
      <c r="F311" s="235" t="s">
        <v>1583</v>
      </c>
      <c r="G311" s="236" t="s">
        <v>237</v>
      </c>
      <c r="H311" s="237">
        <v>19.548</v>
      </c>
      <c r="I311" s="238"/>
      <c r="J311" s="239">
        <f>ROUND(I311*H311,2)</f>
        <v>0</v>
      </c>
      <c r="K311" s="240"/>
      <c r="L311" s="41"/>
      <c r="M311" s="241" t="s">
        <v>1</v>
      </c>
      <c r="N311" s="242" t="s">
        <v>38</v>
      </c>
      <c r="O311" s="88"/>
      <c r="P311" s="243">
        <f>O311*H311</f>
        <v>0</v>
      </c>
      <c r="Q311" s="243">
        <v>0</v>
      </c>
      <c r="R311" s="243">
        <f>Q311*H311</f>
        <v>0</v>
      </c>
      <c r="S311" s="243">
        <v>0</v>
      </c>
      <c r="T311" s="24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5" t="s">
        <v>245</v>
      </c>
      <c r="AT311" s="245" t="s">
        <v>216</v>
      </c>
      <c r="AU311" s="245" t="s">
        <v>82</v>
      </c>
      <c r="AY311" s="14" t="s">
        <v>213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14" t="s">
        <v>80</v>
      </c>
      <c r="BK311" s="246">
        <f>ROUND(I311*H311,2)</f>
        <v>0</v>
      </c>
      <c r="BL311" s="14" t="s">
        <v>245</v>
      </c>
      <c r="BM311" s="245" t="s">
        <v>1584</v>
      </c>
    </row>
    <row r="312" spans="1:47" s="2" customFormat="1" ht="12">
      <c r="A312" s="35"/>
      <c r="B312" s="36"/>
      <c r="C312" s="37"/>
      <c r="D312" s="247" t="s">
        <v>221</v>
      </c>
      <c r="E312" s="37"/>
      <c r="F312" s="248" t="s">
        <v>1583</v>
      </c>
      <c r="G312" s="37"/>
      <c r="H312" s="37"/>
      <c r="I312" s="141"/>
      <c r="J312" s="37"/>
      <c r="K312" s="37"/>
      <c r="L312" s="41"/>
      <c r="M312" s="249"/>
      <c r="N312" s="250"/>
      <c r="O312" s="88"/>
      <c r="P312" s="88"/>
      <c r="Q312" s="88"/>
      <c r="R312" s="88"/>
      <c r="S312" s="88"/>
      <c r="T312" s="89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4" t="s">
        <v>221</v>
      </c>
      <c r="AU312" s="14" t="s">
        <v>82</v>
      </c>
    </row>
    <row r="313" spans="1:65" s="2" customFormat="1" ht="44.25" customHeight="1">
      <c r="A313" s="35"/>
      <c r="B313" s="36"/>
      <c r="C313" s="233" t="s">
        <v>423</v>
      </c>
      <c r="D313" s="233" t="s">
        <v>216</v>
      </c>
      <c r="E313" s="234" t="s">
        <v>1585</v>
      </c>
      <c r="F313" s="235" t="s">
        <v>1586</v>
      </c>
      <c r="G313" s="236" t="s">
        <v>254</v>
      </c>
      <c r="H313" s="237">
        <v>1.476</v>
      </c>
      <c r="I313" s="238"/>
      <c r="J313" s="239">
        <f>ROUND(I313*H313,2)</f>
        <v>0</v>
      </c>
      <c r="K313" s="240"/>
      <c r="L313" s="41"/>
      <c r="M313" s="241" t="s">
        <v>1</v>
      </c>
      <c r="N313" s="242" t="s">
        <v>38</v>
      </c>
      <c r="O313" s="88"/>
      <c r="P313" s="243">
        <f>O313*H313</f>
        <v>0</v>
      </c>
      <c r="Q313" s="243">
        <v>0</v>
      </c>
      <c r="R313" s="243">
        <f>Q313*H313</f>
        <v>0</v>
      </c>
      <c r="S313" s="243">
        <v>0</v>
      </c>
      <c r="T313" s="24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5" t="s">
        <v>245</v>
      </c>
      <c r="AT313" s="245" t="s">
        <v>216</v>
      </c>
      <c r="AU313" s="245" t="s">
        <v>82</v>
      </c>
      <c r="AY313" s="14" t="s">
        <v>213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14" t="s">
        <v>80</v>
      </c>
      <c r="BK313" s="246">
        <f>ROUND(I313*H313,2)</f>
        <v>0</v>
      </c>
      <c r="BL313" s="14" t="s">
        <v>245</v>
      </c>
      <c r="BM313" s="245" t="s">
        <v>1587</v>
      </c>
    </row>
    <row r="314" spans="1:47" s="2" customFormat="1" ht="12">
      <c r="A314" s="35"/>
      <c r="B314" s="36"/>
      <c r="C314" s="37"/>
      <c r="D314" s="247" t="s">
        <v>221</v>
      </c>
      <c r="E314" s="37"/>
      <c r="F314" s="248" t="s">
        <v>1586</v>
      </c>
      <c r="G314" s="37"/>
      <c r="H314" s="37"/>
      <c r="I314" s="141"/>
      <c r="J314" s="37"/>
      <c r="K314" s="37"/>
      <c r="L314" s="41"/>
      <c r="M314" s="249"/>
      <c r="N314" s="250"/>
      <c r="O314" s="88"/>
      <c r="P314" s="88"/>
      <c r="Q314" s="88"/>
      <c r="R314" s="88"/>
      <c r="S314" s="88"/>
      <c r="T314" s="89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4" t="s">
        <v>221</v>
      </c>
      <c r="AU314" s="14" t="s">
        <v>82</v>
      </c>
    </row>
    <row r="315" spans="1:65" s="2" customFormat="1" ht="44.25" customHeight="1">
      <c r="A315" s="35"/>
      <c r="B315" s="36"/>
      <c r="C315" s="233" t="s">
        <v>1260</v>
      </c>
      <c r="D315" s="233" t="s">
        <v>216</v>
      </c>
      <c r="E315" s="234" t="s">
        <v>1588</v>
      </c>
      <c r="F315" s="235" t="s">
        <v>1589</v>
      </c>
      <c r="G315" s="236" t="s">
        <v>254</v>
      </c>
      <c r="H315" s="237">
        <v>1.476</v>
      </c>
      <c r="I315" s="238"/>
      <c r="J315" s="239">
        <f>ROUND(I315*H315,2)</f>
        <v>0</v>
      </c>
      <c r="K315" s="240"/>
      <c r="L315" s="41"/>
      <c r="M315" s="241" t="s">
        <v>1</v>
      </c>
      <c r="N315" s="242" t="s">
        <v>38</v>
      </c>
      <c r="O315" s="88"/>
      <c r="P315" s="243">
        <f>O315*H315</f>
        <v>0</v>
      </c>
      <c r="Q315" s="243">
        <v>0</v>
      </c>
      <c r="R315" s="243">
        <f>Q315*H315</f>
        <v>0</v>
      </c>
      <c r="S315" s="243">
        <v>0</v>
      </c>
      <c r="T315" s="24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5" t="s">
        <v>245</v>
      </c>
      <c r="AT315" s="245" t="s">
        <v>216</v>
      </c>
      <c r="AU315" s="245" t="s">
        <v>82</v>
      </c>
      <c r="AY315" s="14" t="s">
        <v>213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14" t="s">
        <v>80</v>
      </c>
      <c r="BK315" s="246">
        <f>ROUND(I315*H315,2)</f>
        <v>0</v>
      </c>
      <c r="BL315" s="14" t="s">
        <v>245</v>
      </c>
      <c r="BM315" s="245" t="s">
        <v>1590</v>
      </c>
    </row>
    <row r="316" spans="1:47" s="2" customFormat="1" ht="12">
      <c r="A316" s="35"/>
      <c r="B316" s="36"/>
      <c r="C316" s="37"/>
      <c r="D316" s="247" t="s">
        <v>221</v>
      </c>
      <c r="E316" s="37"/>
      <c r="F316" s="248" t="s">
        <v>1589</v>
      </c>
      <c r="G316" s="37"/>
      <c r="H316" s="37"/>
      <c r="I316" s="141"/>
      <c r="J316" s="37"/>
      <c r="K316" s="37"/>
      <c r="L316" s="41"/>
      <c r="M316" s="251"/>
      <c r="N316" s="252"/>
      <c r="O316" s="253"/>
      <c r="P316" s="253"/>
      <c r="Q316" s="253"/>
      <c r="R316" s="253"/>
      <c r="S316" s="253"/>
      <c r="T316" s="254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4" t="s">
        <v>221</v>
      </c>
      <c r="AU316" s="14" t="s">
        <v>82</v>
      </c>
    </row>
    <row r="317" spans="1:31" s="2" customFormat="1" ht="6.95" customHeight="1">
      <c r="A317" s="35"/>
      <c r="B317" s="63"/>
      <c r="C317" s="64"/>
      <c r="D317" s="64"/>
      <c r="E317" s="64"/>
      <c r="F317" s="64"/>
      <c r="G317" s="64"/>
      <c r="H317" s="64"/>
      <c r="I317" s="180"/>
      <c r="J317" s="64"/>
      <c r="K317" s="64"/>
      <c r="L317" s="41"/>
      <c r="M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</row>
  </sheetData>
  <sheetProtection password="CC35" sheet="1" objects="1" scenarios="1" formatColumns="0" formatRows="0" autoFilter="0"/>
  <autoFilter ref="C124:K31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1591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ROUND(J135,2)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ROUND((SUM(BE135:BE322)),2)</f>
        <v>0</v>
      </c>
      <c r="G33" s="35"/>
      <c r="H33" s="35"/>
      <c r="I33" s="159">
        <v>0.21</v>
      </c>
      <c r="J33" s="158">
        <f>ROUND(((SUM(BE135:BE322))*I33),2)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ROUND((SUM(BF135:BF322)),2)</f>
        <v>0</v>
      </c>
      <c r="G34" s="35"/>
      <c r="H34" s="35"/>
      <c r="I34" s="159">
        <v>0.15</v>
      </c>
      <c r="J34" s="158">
        <f>ROUND(((SUM(BF135:BF322))*I34),2)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ROUND((SUM(BG135:BG322)),2)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ROUND((SUM(BH135:BH322)),2)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ROUND((SUM(BI135:BI322)),2)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2019-138-35 - Otvorové vý...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J135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J136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1592</v>
      </c>
      <c r="E98" s="200"/>
      <c r="F98" s="200"/>
      <c r="G98" s="200"/>
      <c r="H98" s="200"/>
      <c r="I98" s="201"/>
      <c r="J98" s="202">
        <f>J137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1593</v>
      </c>
      <c r="E99" s="200"/>
      <c r="F99" s="200"/>
      <c r="G99" s="200"/>
      <c r="H99" s="200"/>
      <c r="I99" s="201"/>
      <c r="J99" s="202">
        <f>J142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1594</v>
      </c>
      <c r="E100" s="200"/>
      <c r="F100" s="200"/>
      <c r="G100" s="200"/>
      <c r="H100" s="200"/>
      <c r="I100" s="201"/>
      <c r="J100" s="202">
        <f>J153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1595</v>
      </c>
      <c r="E101" s="200"/>
      <c r="F101" s="200"/>
      <c r="G101" s="200"/>
      <c r="H101" s="200"/>
      <c r="I101" s="201"/>
      <c r="J101" s="202">
        <f>J160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1596</v>
      </c>
      <c r="E102" s="200"/>
      <c r="F102" s="200"/>
      <c r="G102" s="200"/>
      <c r="H102" s="200"/>
      <c r="I102" s="201"/>
      <c r="J102" s="202">
        <f>J167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587</v>
      </c>
      <c r="E103" s="200"/>
      <c r="F103" s="200"/>
      <c r="G103" s="200"/>
      <c r="H103" s="200"/>
      <c r="I103" s="201"/>
      <c r="J103" s="202">
        <f>J172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193</v>
      </c>
      <c r="E104" s="193"/>
      <c r="F104" s="193"/>
      <c r="G104" s="193"/>
      <c r="H104" s="193"/>
      <c r="I104" s="194"/>
      <c r="J104" s="195">
        <f>J175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7"/>
      <c r="C105" s="198"/>
      <c r="D105" s="199" t="s">
        <v>195</v>
      </c>
      <c r="E105" s="200"/>
      <c r="F105" s="200"/>
      <c r="G105" s="200"/>
      <c r="H105" s="200"/>
      <c r="I105" s="201"/>
      <c r="J105" s="202">
        <f>J176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1597</v>
      </c>
      <c r="E106" s="200"/>
      <c r="F106" s="200"/>
      <c r="G106" s="200"/>
      <c r="H106" s="200"/>
      <c r="I106" s="201"/>
      <c r="J106" s="202">
        <f>J201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1598</v>
      </c>
      <c r="E107" s="200"/>
      <c r="F107" s="200"/>
      <c r="G107" s="200"/>
      <c r="H107" s="200"/>
      <c r="I107" s="201"/>
      <c r="J107" s="202">
        <f>J216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98"/>
      <c r="D108" s="199" t="s">
        <v>1599</v>
      </c>
      <c r="E108" s="200"/>
      <c r="F108" s="200"/>
      <c r="G108" s="200"/>
      <c r="H108" s="200"/>
      <c r="I108" s="201"/>
      <c r="J108" s="202">
        <f>J227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98"/>
      <c r="D109" s="199" t="s">
        <v>1600</v>
      </c>
      <c r="E109" s="200"/>
      <c r="F109" s="200"/>
      <c r="G109" s="200"/>
      <c r="H109" s="200"/>
      <c r="I109" s="201"/>
      <c r="J109" s="202">
        <f>J240</f>
        <v>0</v>
      </c>
      <c r="K109" s="198"/>
      <c r="L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98"/>
      <c r="D110" s="199" t="s">
        <v>1601</v>
      </c>
      <c r="E110" s="200"/>
      <c r="F110" s="200"/>
      <c r="G110" s="200"/>
      <c r="H110" s="200"/>
      <c r="I110" s="201"/>
      <c r="J110" s="202">
        <f>J255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98"/>
      <c r="D111" s="199" t="s">
        <v>196</v>
      </c>
      <c r="E111" s="200"/>
      <c r="F111" s="200"/>
      <c r="G111" s="200"/>
      <c r="H111" s="200"/>
      <c r="I111" s="201"/>
      <c r="J111" s="202">
        <f>J260</f>
        <v>0</v>
      </c>
      <c r="K111" s="198"/>
      <c r="L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7"/>
      <c r="C112" s="198"/>
      <c r="D112" s="199" t="s">
        <v>1602</v>
      </c>
      <c r="E112" s="200"/>
      <c r="F112" s="200"/>
      <c r="G112" s="200"/>
      <c r="H112" s="200"/>
      <c r="I112" s="201"/>
      <c r="J112" s="202">
        <f>J269</f>
        <v>0</v>
      </c>
      <c r="K112" s="198"/>
      <c r="L112" s="20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7"/>
      <c r="C113" s="198"/>
      <c r="D113" s="199" t="s">
        <v>1603</v>
      </c>
      <c r="E113" s="200"/>
      <c r="F113" s="200"/>
      <c r="G113" s="200"/>
      <c r="H113" s="200"/>
      <c r="I113" s="201"/>
      <c r="J113" s="202">
        <f>J280</f>
        <v>0</v>
      </c>
      <c r="K113" s="198"/>
      <c r="L113" s="20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7"/>
      <c r="C114" s="198"/>
      <c r="D114" s="199" t="s">
        <v>1604</v>
      </c>
      <c r="E114" s="200"/>
      <c r="F114" s="200"/>
      <c r="G114" s="200"/>
      <c r="H114" s="200"/>
      <c r="I114" s="201"/>
      <c r="J114" s="202">
        <f>J301</f>
        <v>0</v>
      </c>
      <c r="K114" s="198"/>
      <c r="L114" s="20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7"/>
      <c r="C115" s="198"/>
      <c r="D115" s="199" t="s">
        <v>1605</v>
      </c>
      <c r="E115" s="200"/>
      <c r="F115" s="200"/>
      <c r="G115" s="200"/>
      <c r="H115" s="200"/>
      <c r="I115" s="201"/>
      <c r="J115" s="202">
        <f>J314</f>
        <v>0</v>
      </c>
      <c r="K115" s="198"/>
      <c r="L115" s="20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63"/>
      <c r="C117" s="64"/>
      <c r="D117" s="64"/>
      <c r="E117" s="64"/>
      <c r="F117" s="64"/>
      <c r="G117" s="64"/>
      <c r="H117" s="64"/>
      <c r="I117" s="180"/>
      <c r="J117" s="64"/>
      <c r="K117" s="64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31" s="2" customFormat="1" ht="6.95" customHeight="1">
      <c r="A121" s="35"/>
      <c r="B121" s="65"/>
      <c r="C121" s="66"/>
      <c r="D121" s="66"/>
      <c r="E121" s="66"/>
      <c r="F121" s="66"/>
      <c r="G121" s="66"/>
      <c r="H121" s="66"/>
      <c r="I121" s="183"/>
      <c r="J121" s="66"/>
      <c r="K121" s="66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5" customHeight="1">
      <c r="A122" s="35"/>
      <c r="B122" s="36"/>
      <c r="C122" s="20" t="s">
        <v>198</v>
      </c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16</v>
      </c>
      <c r="D124" s="37"/>
      <c r="E124" s="37"/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184" t="str">
        <f>E7</f>
        <v xml:space="preserve">OTEVŘENÝ  pavilon D (zadání) - DO KROSU</v>
      </c>
      <c r="F125" s="29"/>
      <c r="G125" s="29"/>
      <c r="H125" s="29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9" t="s">
        <v>183</v>
      </c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73" t="str">
        <f>E9</f>
        <v>2019-138-35 - Otvorové vý...</v>
      </c>
      <c r="F127" s="37"/>
      <c r="G127" s="37"/>
      <c r="H127" s="37"/>
      <c r="I127" s="141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141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20</v>
      </c>
      <c r="D129" s="37"/>
      <c r="E129" s="37"/>
      <c r="F129" s="24" t="str">
        <f>F12</f>
        <v xml:space="preserve"> </v>
      </c>
      <c r="G129" s="37"/>
      <c r="H129" s="37"/>
      <c r="I129" s="144" t="s">
        <v>22</v>
      </c>
      <c r="J129" s="76" t="str">
        <f>IF(J12="","",J12)</f>
        <v>20. 12. 2019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141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15" customHeight="1">
      <c r="A131" s="35"/>
      <c r="B131" s="36"/>
      <c r="C131" s="29" t="s">
        <v>24</v>
      </c>
      <c r="D131" s="37"/>
      <c r="E131" s="37"/>
      <c r="F131" s="24" t="str">
        <f>E15</f>
        <v xml:space="preserve"> </v>
      </c>
      <c r="G131" s="37"/>
      <c r="H131" s="37"/>
      <c r="I131" s="144" t="s">
        <v>29</v>
      </c>
      <c r="J131" s="33" t="str">
        <f>E21</f>
        <v xml:space="preserve"> </v>
      </c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5.15" customHeight="1">
      <c r="A132" s="35"/>
      <c r="B132" s="36"/>
      <c r="C132" s="29" t="s">
        <v>27</v>
      </c>
      <c r="D132" s="37"/>
      <c r="E132" s="37"/>
      <c r="F132" s="24" t="str">
        <f>IF(E18="","",E18)</f>
        <v>Vyplň údaj</v>
      </c>
      <c r="G132" s="37"/>
      <c r="H132" s="37"/>
      <c r="I132" s="144" t="s">
        <v>30</v>
      </c>
      <c r="J132" s="33" t="str">
        <f>E24</f>
        <v xml:space="preserve"> </v>
      </c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0.3" customHeight="1">
      <c r="A133" s="35"/>
      <c r="B133" s="36"/>
      <c r="C133" s="37"/>
      <c r="D133" s="37"/>
      <c r="E133" s="37"/>
      <c r="F133" s="37"/>
      <c r="G133" s="37"/>
      <c r="H133" s="37"/>
      <c r="I133" s="141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11" customFormat="1" ht="29.25" customHeight="1">
      <c r="A134" s="204"/>
      <c r="B134" s="205"/>
      <c r="C134" s="206" t="s">
        <v>199</v>
      </c>
      <c r="D134" s="207" t="s">
        <v>58</v>
      </c>
      <c r="E134" s="207" t="s">
        <v>54</v>
      </c>
      <c r="F134" s="207" t="s">
        <v>55</v>
      </c>
      <c r="G134" s="207" t="s">
        <v>200</v>
      </c>
      <c r="H134" s="207" t="s">
        <v>201</v>
      </c>
      <c r="I134" s="208" t="s">
        <v>202</v>
      </c>
      <c r="J134" s="209" t="s">
        <v>187</v>
      </c>
      <c r="K134" s="210" t="s">
        <v>203</v>
      </c>
      <c r="L134" s="211"/>
      <c r="M134" s="97" t="s">
        <v>1</v>
      </c>
      <c r="N134" s="98" t="s">
        <v>37</v>
      </c>
      <c r="O134" s="98" t="s">
        <v>204</v>
      </c>
      <c r="P134" s="98" t="s">
        <v>205</v>
      </c>
      <c r="Q134" s="98" t="s">
        <v>206</v>
      </c>
      <c r="R134" s="98" t="s">
        <v>207</v>
      </c>
      <c r="S134" s="98" t="s">
        <v>208</v>
      </c>
      <c r="T134" s="99" t="s">
        <v>209</v>
      </c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</row>
    <row r="135" spans="1:63" s="2" customFormat="1" ht="22.8" customHeight="1">
      <c r="A135" s="35"/>
      <c r="B135" s="36"/>
      <c r="C135" s="104" t="s">
        <v>210</v>
      </c>
      <c r="D135" s="37"/>
      <c r="E135" s="37"/>
      <c r="F135" s="37"/>
      <c r="G135" s="37"/>
      <c r="H135" s="37"/>
      <c r="I135" s="141"/>
      <c r="J135" s="212">
        <f>BK135</f>
        <v>0</v>
      </c>
      <c r="K135" s="37"/>
      <c r="L135" s="41"/>
      <c r="M135" s="100"/>
      <c r="N135" s="213"/>
      <c r="O135" s="101"/>
      <c r="P135" s="214">
        <f>P136+P175</f>
        <v>0</v>
      </c>
      <c r="Q135" s="101"/>
      <c r="R135" s="214">
        <f>R136+R175</f>
        <v>0</v>
      </c>
      <c r="S135" s="101"/>
      <c r="T135" s="215">
        <f>T136+T175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72</v>
      </c>
      <c r="AU135" s="14" t="s">
        <v>189</v>
      </c>
      <c r="BK135" s="216">
        <f>BK136+BK175</f>
        <v>0</v>
      </c>
    </row>
    <row r="136" spans="1:63" s="12" customFormat="1" ht="25.9" customHeight="1">
      <c r="A136" s="12"/>
      <c r="B136" s="217"/>
      <c r="C136" s="218"/>
      <c r="D136" s="219" t="s">
        <v>72</v>
      </c>
      <c r="E136" s="220" t="s">
        <v>211</v>
      </c>
      <c r="F136" s="220" t="s">
        <v>212</v>
      </c>
      <c r="G136" s="218"/>
      <c r="H136" s="218"/>
      <c r="I136" s="221"/>
      <c r="J136" s="222">
        <f>BK136</f>
        <v>0</v>
      </c>
      <c r="K136" s="218"/>
      <c r="L136" s="223"/>
      <c r="M136" s="224"/>
      <c r="N136" s="225"/>
      <c r="O136" s="225"/>
      <c r="P136" s="226">
        <f>P137+P142+P153+P160+P167+P172</f>
        <v>0</v>
      </c>
      <c r="Q136" s="225"/>
      <c r="R136" s="226">
        <f>R137+R142+R153+R160+R167+R172</f>
        <v>0</v>
      </c>
      <c r="S136" s="225"/>
      <c r="T136" s="227">
        <f>T137+T142+T153+T160+T167+T172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80</v>
      </c>
      <c r="AT136" s="229" t="s">
        <v>72</v>
      </c>
      <c r="AU136" s="229" t="s">
        <v>73</v>
      </c>
      <c r="AY136" s="228" t="s">
        <v>213</v>
      </c>
      <c r="BK136" s="230">
        <f>BK137+BK142+BK153+BK160+BK167+BK172</f>
        <v>0</v>
      </c>
    </row>
    <row r="137" spans="1:63" s="12" customFormat="1" ht="22.8" customHeight="1">
      <c r="A137" s="12"/>
      <c r="B137" s="217"/>
      <c r="C137" s="218"/>
      <c r="D137" s="219" t="s">
        <v>72</v>
      </c>
      <c r="E137" s="231" t="s">
        <v>380</v>
      </c>
      <c r="F137" s="231" t="s">
        <v>1606</v>
      </c>
      <c r="G137" s="218"/>
      <c r="H137" s="218"/>
      <c r="I137" s="221"/>
      <c r="J137" s="232">
        <f>BK137</f>
        <v>0</v>
      </c>
      <c r="K137" s="218"/>
      <c r="L137" s="223"/>
      <c r="M137" s="224"/>
      <c r="N137" s="225"/>
      <c r="O137" s="225"/>
      <c r="P137" s="226">
        <f>SUM(P138:P141)</f>
        <v>0</v>
      </c>
      <c r="Q137" s="225"/>
      <c r="R137" s="226">
        <f>SUM(R138:R141)</f>
        <v>0</v>
      </c>
      <c r="S137" s="225"/>
      <c r="T137" s="227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8" t="s">
        <v>80</v>
      </c>
      <c r="AT137" s="229" t="s">
        <v>72</v>
      </c>
      <c r="AU137" s="229" t="s">
        <v>80</v>
      </c>
      <c r="AY137" s="228" t="s">
        <v>213</v>
      </c>
      <c r="BK137" s="230">
        <f>SUM(BK138:BK141)</f>
        <v>0</v>
      </c>
    </row>
    <row r="138" spans="1:65" s="2" customFormat="1" ht="33" customHeight="1">
      <c r="A138" s="35"/>
      <c r="B138" s="36"/>
      <c r="C138" s="233" t="s">
        <v>80</v>
      </c>
      <c r="D138" s="233" t="s">
        <v>216</v>
      </c>
      <c r="E138" s="234" t="s">
        <v>1607</v>
      </c>
      <c r="F138" s="235" t="s">
        <v>1608</v>
      </c>
      <c r="G138" s="236" t="s">
        <v>289</v>
      </c>
      <c r="H138" s="237">
        <v>4.728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82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1608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21.75" customHeight="1">
      <c r="A140" s="35"/>
      <c r="B140" s="36"/>
      <c r="C140" s="255" t="s">
        <v>82</v>
      </c>
      <c r="D140" s="255" t="s">
        <v>571</v>
      </c>
      <c r="E140" s="256" t="s">
        <v>1609</v>
      </c>
      <c r="F140" s="257" t="s">
        <v>1610</v>
      </c>
      <c r="G140" s="258" t="s">
        <v>289</v>
      </c>
      <c r="H140" s="259">
        <v>4.728</v>
      </c>
      <c r="I140" s="260"/>
      <c r="J140" s="261">
        <f>ROUND(I140*H140,2)</f>
        <v>0</v>
      </c>
      <c r="K140" s="262"/>
      <c r="L140" s="263"/>
      <c r="M140" s="264" t="s">
        <v>1</v>
      </c>
      <c r="N140" s="265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230</v>
      </c>
      <c r="AT140" s="245" t="s">
        <v>571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220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1610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3" s="12" customFormat="1" ht="22.8" customHeight="1">
      <c r="A142" s="12"/>
      <c r="B142" s="217"/>
      <c r="C142" s="218"/>
      <c r="D142" s="219" t="s">
        <v>72</v>
      </c>
      <c r="E142" s="231" t="s">
        <v>1611</v>
      </c>
      <c r="F142" s="231" t="s">
        <v>1612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SUM(P143:P152)</f>
        <v>0</v>
      </c>
      <c r="Q142" s="225"/>
      <c r="R142" s="226">
        <f>SUM(R143:R152)</f>
        <v>0</v>
      </c>
      <c r="S142" s="225"/>
      <c r="T142" s="227">
        <f>SUM(T143:T152)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80</v>
      </c>
      <c r="AT142" s="229" t="s">
        <v>72</v>
      </c>
      <c r="AU142" s="229" t="s">
        <v>80</v>
      </c>
      <c r="AY142" s="228" t="s">
        <v>213</v>
      </c>
      <c r="BK142" s="230">
        <f>SUM(BK143:BK152)</f>
        <v>0</v>
      </c>
    </row>
    <row r="143" spans="1:65" s="2" customFormat="1" ht="33" customHeight="1">
      <c r="A143" s="35"/>
      <c r="B143" s="36"/>
      <c r="C143" s="233" t="s">
        <v>224</v>
      </c>
      <c r="D143" s="233" t="s">
        <v>216</v>
      </c>
      <c r="E143" s="234" t="s">
        <v>1607</v>
      </c>
      <c r="F143" s="235" t="s">
        <v>1608</v>
      </c>
      <c r="G143" s="236" t="s">
        <v>289</v>
      </c>
      <c r="H143" s="237">
        <v>38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227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1608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21.75" customHeight="1">
      <c r="A145" s="35"/>
      <c r="B145" s="36"/>
      <c r="C145" s="255" t="s">
        <v>220</v>
      </c>
      <c r="D145" s="255" t="s">
        <v>571</v>
      </c>
      <c r="E145" s="256" t="s">
        <v>1613</v>
      </c>
      <c r="F145" s="257" t="s">
        <v>1614</v>
      </c>
      <c r="G145" s="258" t="s">
        <v>289</v>
      </c>
      <c r="H145" s="259">
        <v>21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230</v>
      </c>
      <c r="AT145" s="245" t="s">
        <v>571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230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1614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21.75" customHeight="1">
      <c r="A147" s="35"/>
      <c r="B147" s="36"/>
      <c r="C147" s="255" t="s">
        <v>231</v>
      </c>
      <c r="D147" s="255" t="s">
        <v>571</v>
      </c>
      <c r="E147" s="256" t="s">
        <v>1609</v>
      </c>
      <c r="F147" s="257" t="s">
        <v>1610</v>
      </c>
      <c r="G147" s="258" t="s">
        <v>289</v>
      </c>
      <c r="H147" s="259">
        <v>11</v>
      </c>
      <c r="I147" s="260"/>
      <c r="J147" s="261">
        <f>ROUND(I147*H147,2)</f>
        <v>0</v>
      </c>
      <c r="K147" s="262"/>
      <c r="L147" s="263"/>
      <c r="M147" s="264" t="s">
        <v>1</v>
      </c>
      <c r="N147" s="265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230</v>
      </c>
      <c r="AT147" s="245" t="s">
        <v>571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220</v>
      </c>
      <c r="BM147" s="245" t="s">
        <v>234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1610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5" s="2" customFormat="1" ht="21.75" customHeight="1">
      <c r="A149" s="35"/>
      <c r="B149" s="36"/>
      <c r="C149" s="255" t="s">
        <v>227</v>
      </c>
      <c r="D149" s="255" t="s">
        <v>571</v>
      </c>
      <c r="E149" s="256" t="s">
        <v>1615</v>
      </c>
      <c r="F149" s="257" t="s">
        <v>1616</v>
      </c>
      <c r="G149" s="258" t="s">
        <v>289</v>
      </c>
      <c r="H149" s="259">
        <v>2</v>
      </c>
      <c r="I149" s="260"/>
      <c r="J149" s="261">
        <f>ROUND(I149*H149,2)</f>
        <v>0</v>
      </c>
      <c r="K149" s="262"/>
      <c r="L149" s="263"/>
      <c r="M149" s="264" t="s">
        <v>1</v>
      </c>
      <c r="N149" s="265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230</v>
      </c>
      <c r="AT149" s="245" t="s">
        <v>571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220</v>
      </c>
      <c r="BM149" s="245" t="s">
        <v>238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1616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5" s="2" customFormat="1" ht="21.75" customHeight="1">
      <c r="A151" s="35"/>
      <c r="B151" s="36"/>
      <c r="C151" s="255" t="s">
        <v>239</v>
      </c>
      <c r="D151" s="255" t="s">
        <v>571</v>
      </c>
      <c r="E151" s="256" t="s">
        <v>1617</v>
      </c>
      <c r="F151" s="257" t="s">
        <v>1618</v>
      </c>
      <c r="G151" s="258" t="s">
        <v>289</v>
      </c>
      <c r="H151" s="259">
        <v>4</v>
      </c>
      <c r="I151" s="260"/>
      <c r="J151" s="261">
        <f>ROUND(I151*H151,2)</f>
        <v>0</v>
      </c>
      <c r="K151" s="262"/>
      <c r="L151" s="263"/>
      <c r="M151" s="264" t="s">
        <v>1</v>
      </c>
      <c r="N151" s="265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230</v>
      </c>
      <c r="AT151" s="245" t="s">
        <v>571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220</v>
      </c>
      <c r="BM151" s="245" t="s">
        <v>242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1618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3" s="12" customFormat="1" ht="22.8" customHeight="1">
      <c r="A153" s="12"/>
      <c r="B153" s="217"/>
      <c r="C153" s="218"/>
      <c r="D153" s="219" t="s">
        <v>72</v>
      </c>
      <c r="E153" s="231" t="s">
        <v>1619</v>
      </c>
      <c r="F153" s="231" t="s">
        <v>1620</v>
      </c>
      <c r="G153" s="218"/>
      <c r="H153" s="218"/>
      <c r="I153" s="221"/>
      <c r="J153" s="232">
        <f>BK153</f>
        <v>0</v>
      </c>
      <c r="K153" s="218"/>
      <c r="L153" s="223"/>
      <c r="M153" s="224"/>
      <c r="N153" s="225"/>
      <c r="O153" s="225"/>
      <c r="P153" s="226">
        <f>SUM(P154:P159)</f>
        <v>0</v>
      </c>
      <c r="Q153" s="225"/>
      <c r="R153" s="226">
        <f>SUM(R154:R159)</f>
        <v>0</v>
      </c>
      <c r="S153" s="225"/>
      <c r="T153" s="227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8" t="s">
        <v>80</v>
      </c>
      <c r="AT153" s="229" t="s">
        <v>72</v>
      </c>
      <c r="AU153" s="229" t="s">
        <v>80</v>
      </c>
      <c r="AY153" s="228" t="s">
        <v>213</v>
      </c>
      <c r="BK153" s="230">
        <f>SUM(BK154:BK159)</f>
        <v>0</v>
      </c>
    </row>
    <row r="154" spans="1:65" s="2" customFormat="1" ht="33" customHeight="1">
      <c r="A154" s="35"/>
      <c r="B154" s="36"/>
      <c r="C154" s="233" t="s">
        <v>230</v>
      </c>
      <c r="D154" s="233" t="s">
        <v>216</v>
      </c>
      <c r="E154" s="234" t="s">
        <v>1607</v>
      </c>
      <c r="F154" s="235" t="s">
        <v>1608</v>
      </c>
      <c r="G154" s="236" t="s">
        <v>289</v>
      </c>
      <c r="H154" s="237">
        <v>7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245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1608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21.75" customHeight="1">
      <c r="A156" s="35"/>
      <c r="B156" s="36"/>
      <c r="C156" s="255" t="s">
        <v>246</v>
      </c>
      <c r="D156" s="255" t="s">
        <v>571</v>
      </c>
      <c r="E156" s="256" t="s">
        <v>1621</v>
      </c>
      <c r="F156" s="257" t="s">
        <v>1622</v>
      </c>
      <c r="G156" s="258" t="s">
        <v>289</v>
      </c>
      <c r="H156" s="259">
        <v>5</v>
      </c>
      <c r="I156" s="260"/>
      <c r="J156" s="261">
        <f>ROUND(I156*H156,2)</f>
        <v>0</v>
      </c>
      <c r="K156" s="262"/>
      <c r="L156" s="263"/>
      <c r="M156" s="264" t="s">
        <v>1</v>
      </c>
      <c r="N156" s="265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230</v>
      </c>
      <c r="AT156" s="245" t="s">
        <v>571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220</v>
      </c>
      <c r="BM156" s="245" t="s">
        <v>249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1622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21.75" customHeight="1">
      <c r="A158" s="35"/>
      <c r="B158" s="36"/>
      <c r="C158" s="255" t="s">
        <v>234</v>
      </c>
      <c r="D158" s="255" t="s">
        <v>571</v>
      </c>
      <c r="E158" s="256" t="s">
        <v>1623</v>
      </c>
      <c r="F158" s="257" t="s">
        <v>1624</v>
      </c>
      <c r="G158" s="258" t="s">
        <v>289</v>
      </c>
      <c r="H158" s="259">
        <v>2</v>
      </c>
      <c r="I158" s="260"/>
      <c r="J158" s="261">
        <f>ROUND(I158*H158,2)</f>
        <v>0</v>
      </c>
      <c r="K158" s="262"/>
      <c r="L158" s="263"/>
      <c r="M158" s="264" t="s">
        <v>1</v>
      </c>
      <c r="N158" s="265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230</v>
      </c>
      <c r="AT158" s="245" t="s">
        <v>571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220</v>
      </c>
      <c r="BM158" s="245" t="s">
        <v>255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1624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3" s="12" customFormat="1" ht="22.8" customHeight="1">
      <c r="A160" s="12"/>
      <c r="B160" s="217"/>
      <c r="C160" s="218"/>
      <c r="D160" s="219" t="s">
        <v>72</v>
      </c>
      <c r="E160" s="231" t="s">
        <v>1625</v>
      </c>
      <c r="F160" s="231" t="s">
        <v>1626</v>
      </c>
      <c r="G160" s="218"/>
      <c r="H160" s="218"/>
      <c r="I160" s="221"/>
      <c r="J160" s="232">
        <f>BK160</f>
        <v>0</v>
      </c>
      <c r="K160" s="218"/>
      <c r="L160" s="223"/>
      <c r="M160" s="224"/>
      <c r="N160" s="225"/>
      <c r="O160" s="225"/>
      <c r="P160" s="226">
        <f>SUM(P161:P166)</f>
        <v>0</v>
      </c>
      <c r="Q160" s="225"/>
      <c r="R160" s="226">
        <f>SUM(R161:R166)</f>
        <v>0</v>
      </c>
      <c r="S160" s="225"/>
      <c r="T160" s="227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8" t="s">
        <v>80</v>
      </c>
      <c r="AT160" s="229" t="s">
        <v>72</v>
      </c>
      <c r="AU160" s="229" t="s">
        <v>80</v>
      </c>
      <c r="AY160" s="228" t="s">
        <v>213</v>
      </c>
      <c r="BK160" s="230">
        <f>SUM(BK161:BK166)</f>
        <v>0</v>
      </c>
    </row>
    <row r="161" spans="1:65" s="2" customFormat="1" ht="33" customHeight="1">
      <c r="A161" s="35"/>
      <c r="B161" s="36"/>
      <c r="C161" s="233" t="s">
        <v>256</v>
      </c>
      <c r="D161" s="233" t="s">
        <v>216</v>
      </c>
      <c r="E161" s="234" t="s">
        <v>1627</v>
      </c>
      <c r="F161" s="235" t="s">
        <v>1628</v>
      </c>
      <c r="G161" s="236" t="s">
        <v>289</v>
      </c>
      <c r="H161" s="237">
        <v>2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220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220</v>
      </c>
      <c r="BM161" s="245" t="s">
        <v>259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1628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5" s="2" customFormat="1" ht="21.75" customHeight="1">
      <c r="A163" s="35"/>
      <c r="B163" s="36"/>
      <c r="C163" s="255" t="s">
        <v>238</v>
      </c>
      <c r="D163" s="255" t="s">
        <v>571</v>
      </c>
      <c r="E163" s="256" t="s">
        <v>1629</v>
      </c>
      <c r="F163" s="257" t="s">
        <v>1630</v>
      </c>
      <c r="G163" s="258" t="s">
        <v>289</v>
      </c>
      <c r="H163" s="259">
        <v>1</v>
      </c>
      <c r="I163" s="260"/>
      <c r="J163" s="261">
        <f>ROUND(I163*H163,2)</f>
        <v>0</v>
      </c>
      <c r="K163" s="262"/>
      <c r="L163" s="263"/>
      <c r="M163" s="264" t="s">
        <v>1</v>
      </c>
      <c r="N163" s="265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230</v>
      </c>
      <c r="AT163" s="245" t="s">
        <v>571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220</v>
      </c>
      <c r="BM163" s="245" t="s">
        <v>262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1630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21.75" customHeight="1">
      <c r="A165" s="35"/>
      <c r="B165" s="36"/>
      <c r="C165" s="255" t="s">
        <v>263</v>
      </c>
      <c r="D165" s="255" t="s">
        <v>571</v>
      </c>
      <c r="E165" s="256" t="s">
        <v>1631</v>
      </c>
      <c r="F165" s="257" t="s">
        <v>1632</v>
      </c>
      <c r="G165" s="258" t="s">
        <v>289</v>
      </c>
      <c r="H165" s="259">
        <v>1</v>
      </c>
      <c r="I165" s="260"/>
      <c r="J165" s="261">
        <f>ROUND(I165*H165,2)</f>
        <v>0</v>
      </c>
      <c r="K165" s="262"/>
      <c r="L165" s="263"/>
      <c r="M165" s="264" t="s">
        <v>1</v>
      </c>
      <c r="N165" s="265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230</v>
      </c>
      <c r="AT165" s="245" t="s">
        <v>571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266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1632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3" s="12" customFormat="1" ht="22.8" customHeight="1">
      <c r="A167" s="12"/>
      <c r="B167" s="217"/>
      <c r="C167" s="218"/>
      <c r="D167" s="219" t="s">
        <v>72</v>
      </c>
      <c r="E167" s="231" t="s">
        <v>1633</v>
      </c>
      <c r="F167" s="231" t="s">
        <v>1634</v>
      </c>
      <c r="G167" s="218"/>
      <c r="H167" s="218"/>
      <c r="I167" s="221"/>
      <c r="J167" s="232">
        <f>BK167</f>
        <v>0</v>
      </c>
      <c r="K167" s="218"/>
      <c r="L167" s="223"/>
      <c r="M167" s="224"/>
      <c r="N167" s="225"/>
      <c r="O167" s="225"/>
      <c r="P167" s="226">
        <f>SUM(P168:P171)</f>
        <v>0</v>
      </c>
      <c r="Q167" s="225"/>
      <c r="R167" s="226">
        <f>SUM(R168:R171)</f>
        <v>0</v>
      </c>
      <c r="S167" s="225"/>
      <c r="T167" s="227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8" t="s">
        <v>80</v>
      </c>
      <c r="AT167" s="229" t="s">
        <v>72</v>
      </c>
      <c r="AU167" s="229" t="s">
        <v>80</v>
      </c>
      <c r="AY167" s="228" t="s">
        <v>213</v>
      </c>
      <c r="BK167" s="230">
        <f>SUM(BK168:BK171)</f>
        <v>0</v>
      </c>
    </row>
    <row r="168" spans="1:65" s="2" customFormat="1" ht="33" customHeight="1">
      <c r="A168" s="35"/>
      <c r="B168" s="36"/>
      <c r="C168" s="233" t="s">
        <v>242</v>
      </c>
      <c r="D168" s="233" t="s">
        <v>216</v>
      </c>
      <c r="E168" s="234" t="s">
        <v>1627</v>
      </c>
      <c r="F168" s="235" t="s">
        <v>1628</v>
      </c>
      <c r="G168" s="236" t="s">
        <v>289</v>
      </c>
      <c r="H168" s="237">
        <v>2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220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220</v>
      </c>
      <c r="BM168" s="245" t="s">
        <v>269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1628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21.75" customHeight="1">
      <c r="A170" s="35"/>
      <c r="B170" s="36"/>
      <c r="C170" s="255" t="s">
        <v>8</v>
      </c>
      <c r="D170" s="255" t="s">
        <v>571</v>
      </c>
      <c r="E170" s="256" t="s">
        <v>1635</v>
      </c>
      <c r="F170" s="257" t="s">
        <v>1636</v>
      </c>
      <c r="G170" s="258" t="s">
        <v>289</v>
      </c>
      <c r="H170" s="259">
        <v>2</v>
      </c>
      <c r="I170" s="260"/>
      <c r="J170" s="261">
        <f>ROUND(I170*H170,2)</f>
        <v>0</v>
      </c>
      <c r="K170" s="262"/>
      <c r="L170" s="263"/>
      <c r="M170" s="264" t="s">
        <v>1</v>
      </c>
      <c r="N170" s="265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230</v>
      </c>
      <c r="AT170" s="245" t="s">
        <v>571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220</v>
      </c>
      <c r="BM170" s="245" t="s">
        <v>272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1636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3" s="12" customFormat="1" ht="22.8" customHeight="1">
      <c r="A172" s="12"/>
      <c r="B172" s="217"/>
      <c r="C172" s="218"/>
      <c r="D172" s="219" t="s">
        <v>72</v>
      </c>
      <c r="E172" s="231" t="s">
        <v>617</v>
      </c>
      <c r="F172" s="231" t="s">
        <v>618</v>
      </c>
      <c r="G172" s="218"/>
      <c r="H172" s="218"/>
      <c r="I172" s="221"/>
      <c r="J172" s="232">
        <f>BK172</f>
        <v>0</v>
      </c>
      <c r="K172" s="218"/>
      <c r="L172" s="223"/>
      <c r="M172" s="224"/>
      <c r="N172" s="225"/>
      <c r="O172" s="225"/>
      <c r="P172" s="226">
        <f>SUM(P173:P174)</f>
        <v>0</v>
      </c>
      <c r="Q172" s="225"/>
      <c r="R172" s="226">
        <f>SUM(R173:R174)</f>
        <v>0</v>
      </c>
      <c r="S172" s="225"/>
      <c r="T172" s="227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8" t="s">
        <v>80</v>
      </c>
      <c r="AT172" s="229" t="s">
        <v>72</v>
      </c>
      <c r="AU172" s="229" t="s">
        <v>80</v>
      </c>
      <c r="AY172" s="228" t="s">
        <v>213</v>
      </c>
      <c r="BK172" s="230">
        <f>SUM(BK173:BK174)</f>
        <v>0</v>
      </c>
    </row>
    <row r="173" spans="1:65" s="2" customFormat="1" ht="44.25" customHeight="1">
      <c r="A173" s="35"/>
      <c r="B173" s="36"/>
      <c r="C173" s="233" t="s">
        <v>245</v>
      </c>
      <c r="D173" s="233" t="s">
        <v>216</v>
      </c>
      <c r="E173" s="234" t="s">
        <v>970</v>
      </c>
      <c r="F173" s="235" t="s">
        <v>971</v>
      </c>
      <c r="G173" s="236" t="s">
        <v>254</v>
      </c>
      <c r="H173" s="237">
        <v>2.652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220</v>
      </c>
      <c r="AT173" s="245" t="s">
        <v>216</v>
      </c>
      <c r="AU173" s="245" t="s">
        <v>82</v>
      </c>
      <c r="AY173" s="14" t="s">
        <v>213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80</v>
      </c>
      <c r="BK173" s="246">
        <f>ROUND(I173*H173,2)</f>
        <v>0</v>
      </c>
      <c r="BL173" s="14" t="s">
        <v>220</v>
      </c>
      <c r="BM173" s="245" t="s">
        <v>275</v>
      </c>
    </row>
    <row r="174" spans="1:47" s="2" customFormat="1" ht="12">
      <c r="A174" s="35"/>
      <c r="B174" s="36"/>
      <c r="C174" s="37"/>
      <c r="D174" s="247" t="s">
        <v>221</v>
      </c>
      <c r="E174" s="37"/>
      <c r="F174" s="248" t="s">
        <v>971</v>
      </c>
      <c r="G174" s="37"/>
      <c r="H174" s="37"/>
      <c r="I174" s="141"/>
      <c r="J174" s="37"/>
      <c r="K174" s="37"/>
      <c r="L174" s="41"/>
      <c r="M174" s="249"/>
      <c r="N174" s="250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221</v>
      </c>
      <c r="AU174" s="14" t="s">
        <v>82</v>
      </c>
    </row>
    <row r="175" spans="1:63" s="12" customFormat="1" ht="25.9" customHeight="1">
      <c r="A175" s="12"/>
      <c r="B175" s="217"/>
      <c r="C175" s="218"/>
      <c r="D175" s="219" t="s">
        <v>72</v>
      </c>
      <c r="E175" s="220" t="s">
        <v>276</v>
      </c>
      <c r="F175" s="220" t="s">
        <v>277</v>
      </c>
      <c r="G175" s="218"/>
      <c r="H175" s="218"/>
      <c r="I175" s="221"/>
      <c r="J175" s="222">
        <f>BK175</f>
        <v>0</v>
      </c>
      <c r="K175" s="218"/>
      <c r="L175" s="223"/>
      <c r="M175" s="224"/>
      <c r="N175" s="225"/>
      <c r="O175" s="225"/>
      <c r="P175" s="226">
        <f>P176+P201+P216+P227+P240+P255+P260+P269+P280+P301+P314</f>
        <v>0</v>
      </c>
      <c r="Q175" s="225"/>
      <c r="R175" s="226">
        <f>R176+R201+R216+R227+R240+R255+R260+R269+R280+R301+R314</f>
        <v>0</v>
      </c>
      <c r="S175" s="225"/>
      <c r="T175" s="227">
        <f>T176+T201+T216+T227+T240+T255+T260+T269+T280+T301+T314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8" t="s">
        <v>82</v>
      </c>
      <c r="AT175" s="229" t="s">
        <v>72</v>
      </c>
      <c r="AU175" s="229" t="s">
        <v>73</v>
      </c>
      <c r="AY175" s="228" t="s">
        <v>213</v>
      </c>
      <c r="BK175" s="230">
        <f>BK176+BK201+BK216+BK227+BK240+BK255+BK260+BK269+BK280+BK301+BK314</f>
        <v>0</v>
      </c>
    </row>
    <row r="176" spans="1:63" s="12" customFormat="1" ht="22.8" customHeight="1">
      <c r="A176" s="12"/>
      <c r="B176" s="217"/>
      <c r="C176" s="218"/>
      <c r="D176" s="219" t="s">
        <v>72</v>
      </c>
      <c r="E176" s="231" t="s">
        <v>285</v>
      </c>
      <c r="F176" s="231" t="s">
        <v>286</v>
      </c>
      <c r="G176" s="218"/>
      <c r="H176" s="218"/>
      <c r="I176" s="221"/>
      <c r="J176" s="232">
        <f>BK176</f>
        <v>0</v>
      </c>
      <c r="K176" s="218"/>
      <c r="L176" s="223"/>
      <c r="M176" s="224"/>
      <c r="N176" s="225"/>
      <c r="O176" s="225"/>
      <c r="P176" s="226">
        <f>SUM(P177:P200)</f>
        <v>0</v>
      </c>
      <c r="Q176" s="225"/>
      <c r="R176" s="226">
        <f>SUM(R177:R200)</f>
        <v>0</v>
      </c>
      <c r="S176" s="225"/>
      <c r="T176" s="227">
        <f>SUM(T177:T200)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8" t="s">
        <v>82</v>
      </c>
      <c r="AT176" s="229" t="s">
        <v>72</v>
      </c>
      <c r="AU176" s="229" t="s">
        <v>80</v>
      </c>
      <c r="AY176" s="228" t="s">
        <v>213</v>
      </c>
      <c r="BK176" s="230">
        <f>SUM(BK177:BK200)</f>
        <v>0</v>
      </c>
    </row>
    <row r="177" spans="1:65" s="2" customFormat="1" ht="21.75" customHeight="1">
      <c r="A177" s="35"/>
      <c r="B177" s="36"/>
      <c r="C177" s="233" t="s">
        <v>280</v>
      </c>
      <c r="D177" s="233" t="s">
        <v>216</v>
      </c>
      <c r="E177" s="234" t="s">
        <v>1637</v>
      </c>
      <c r="F177" s="235" t="s">
        <v>1638</v>
      </c>
      <c r="G177" s="236" t="s">
        <v>289</v>
      </c>
      <c r="H177" s="237">
        <v>52</v>
      </c>
      <c r="I177" s="238"/>
      <c r="J177" s="239">
        <f>ROUND(I177*H177,2)</f>
        <v>0</v>
      </c>
      <c r="K177" s="240"/>
      <c r="L177" s="41"/>
      <c r="M177" s="241" t="s">
        <v>1</v>
      </c>
      <c r="N177" s="242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245</v>
      </c>
      <c r="AT177" s="245" t="s">
        <v>216</v>
      </c>
      <c r="AU177" s="245" t="s">
        <v>82</v>
      </c>
      <c r="AY177" s="14" t="s">
        <v>213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80</v>
      </c>
      <c r="BK177" s="246">
        <f>ROUND(I177*H177,2)</f>
        <v>0</v>
      </c>
      <c r="BL177" s="14" t="s">
        <v>245</v>
      </c>
      <c r="BM177" s="245" t="s">
        <v>284</v>
      </c>
    </row>
    <row r="178" spans="1:47" s="2" customFormat="1" ht="12">
      <c r="A178" s="35"/>
      <c r="B178" s="36"/>
      <c r="C178" s="37"/>
      <c r="D178" s="247" t="s">
        <v>221</v>
      </c>
      <c r="E178" s="37"/>
      <c r="F178" s="248" t="s">
        <v>1638</v>
      </c>
      <c r="G178" s="37"/>
      <c r="H178" s="37"/>
      <c r="I178" s="141"/>
      <c r="J178" s="37"/>
      <c r="K178" s="37"/>
      <c r="L178" s="41"/>
      <c r="M178" s="249"/>
      <c r="N178" s="250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221</v>
      </c>
      <c r="AU178" s="14" t="s">
        <v>82</v>
      </c>
    </row>
    <row r="179" spans="1:65" s="2" customFormat="1" ht="16.5" customHeight="1">
      <c r="A179" s="35"/>
      <c r="B179" s="36"/>
      <c r="C179" s="255" t="s">
        <v>249</v>
      </c>
      <c r="D179" s="255" t="s">
        <v>571</v>
      </c>
      <c r="E179" s="256" t="s">
        <v>1639</v>
      </c>
      <c r="F179" s="257" t="s">
        <v>1640</v>
      </c>
      <c r="G179" s="258" t="s">
        <v>289</v>
      </c>
      <c r="H179" s="259">
        <v>52</v>
      </c>
      <c r="I179" s="260"/>
      <c r="J179" s="261">
        <f>ROUND(I179*H179,2)</f>
        <v>0</v>
      </c>
      <c r="K179" s="262"/>
      <c r="L179" s="263"/>
      <c r="M179" s="264" t="s">
        <v>1</v>
      </c>
      <c r="N179" s="265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275</v>
      </c>
      <c r="AT179" s="245" t="s">
        <v>571</v>
      </c>
      <c r="AU179" s="245" t="s">
        <v>82</v>
      </c>
      <c r="AY179" s="14" t="s">
        <v>213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80</v>
      </c>
      <c r="BK179" s="246">
        <f>ROUND(I179*H179,2)</f>
        <v>0</v>
      </c>
      <c r="BL179" s="14" t="s">
        <v>245</v>
      </c>
      <c r="BM179" s="245" t="s">
        <v>290</v>
      </c>
    </row>
    <row r="180" spans="1:47" s="2" customFormat="1" ht="12">
      <c r="A180" s="35"/>
      <c r="B180" s="36"/>
      <c r="C180" s="37"/>
      <c r="D180" s="247" t="s">
        <v>221</v>
      </c>
      <c r="E180" s="37"/>
      <c r="F180" s="248" t="s">
        <v>1640</v>
      </c>
      <c r="G180" s="37"/>
      <c r="H180" s="37"/>
      <c r="I180" s="141"/>
      <c r="J180" s="37"/>
      <c r="K180" s="37"/>
      <c r="L180" s="41"/>
      <c r="M180" s="249"/>
      <c r="N180" s="250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221</v>
      </c>
      <c r="AU180" s="14" t="s">
        <v>82</v>
      </c>
    </row>
    <row r="181" spans="1:65" s="2" customFormat="1" ht="21.75" customHeight="1">
      <c r="A181" s="35"/>
      <c r="B181" s="36"/>
      <c r="C181" s="233" t="s">
        <v>293</v>
      </c>
      <c r="D181" s="233" t="s">
        <v>216</v>
      </c>
      <c r="E181" s="234" t="s">
        <v>1641</v>
      </c>
      <c r="F181" s="235" t="s">
        <v>1642</v>
      </c>
      <c r="G181" s="236" t="s">
        <v>289</v>
      </c>
      <c r="H181" s="237">
        <v>52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245</v>
      </c>
      <c r="AT181" s="245" t="s">
        <v>216</v>
      </c>
      <c r="AU181" s="245" t="s">
        <v>82</v>
      </c>
      <c r="AY181" s="14" t="s">
        <v>213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80</v>
      </c>
      <c r="BK181" s="246">
        <f>ROUND(I181*H181,2)</f>
        <v>0</v>
      </c>
      <c r="BL181" s="14" t="s">
        <v>245</v>
      </c>
      <c r="BM181" s="245" t="s">
        <v>296</v>
      </c>
    </row>
    <row r="182" spans="1:47" s="2" customFormat="1" ht="12">
      <c r="A182" s="35"/>
      <c r="B182" s="36"/>
      <c r="C182" s="37"/>
      <c r="D182" s="247" t="s">
        <v>221</v>
      </c>
      <c r="E182" s="37"/>
      <c r="F182" s="248" t="s">
        <v>1642</v>
      </c>
      <c r="G182" s="37"/>
      <c r="H182" s="37"/>
      <c r="I182" s="141"/>
      <c r="J182" s="37"/>
      <c r="K182" s="37"/>
      <c r="L182" s="41"/>
      <c r="M182" s="249"/>
      <c r="N182" s="250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221</v>
      </c>
      <c r="AU182" s="14" t="s">
        <v>82</v>
      </c>
    </row>
    <row r="183" spans="1:65" s="2" customFormat="1" ht="33" customHeight="1">
      <c r="A183" s="35"/>
      <c r="B183" s="36"/>
      <c r="C183" s="255" t="s">
        <v>255</v>
      </c>
      <c r="D183" s="255" t="s">
        <v>571</v>
      </c>
      <c r="E183" s="256" t="s">
        <v>1643</v>
      </c>
      <c r="F183" s="257" t="s">
        <v>1644</v>
      </c>
      <c r="G183" s="258" t="s">
        <v>289</v>
      </c>
      <c r="H183" s="259">
        <v>52</v>
      </c>
      <c r="I183" s="260"/>
      <c r="J183" s="261">
        <f>ROUND(I183*H183,2)</f>
        <v>0</v>
      </c>
      <c r="K183" s="262"/>
      <c r="L183" s="263"/>
      <c r="M183" s="264" t="s">
        <v>1</v>
      </c>
      <c r="N183" s="265" t="s">
        <v>38</v>
      </c>
      <c r="O183" s="88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275</v>
      </c>
      <c r="AT183" s="245" t="s">
        <v>571</v>
      </c>
      <c r="AU183" s="245" t="s">
        <v>82</v>
      </c>
      <c r="AY183" s="14" t="s">
        <v>213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4" t="s">
        <v>80</v>
      </c>
      <c r="BK183" s="246">
        <f>ROUND(I183*H183,2)</f>
        <v>0</v>
      </c>
      <c r="BL183" s="14" t="s">
        <v>245</v>
      </c>
      <c r="BM183" s="245" t="s">
        <v>303</v>
      </c>
    </row>
    <row r="184" spans="1:47" s="2" customFormat="1" ht="12">
      <c r="A184" s="35"/>
      <c r="B184" s="36"/>
      <c r="C184" s="37"/>
      <c r="D184" s="247" t="s">
        <v>221</v>
      </c>
      <c r="E184" s="37"/>
      <c r="F184" s="248" t="s">
        <v>1644</v>
      </c>
      <c r="G184" s="37"/>
      <c r="H184" s="37"/>
      <c r="I184" s="141"/>
      <c r="J184" s="37"/>
      <c r="K184" s="37"/>
      <c r="L184" s="41"/>
      <c r="M184" s="249"/>
      <c r="N184" s="250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221</v>
      </c>
      <c r="AU184" s="14" t="s">
        <v>82</v>
      </c>
    </row>
    <row r="185" spans="1:65" s="2" customFormat="1" ht="21.75" customHeight="1">
      <c r="A185" s="35"/>
      <c r="B185" s="36"/>
      <c r="C185" s="233" t="s">
        <v>7</v>
      </c>
      <c r="D185" s="233" t="s">
        <v>216</v>
      </c>
      <c r="E185" s="234" t="s">
        <v>1645</v>
      </c>
      <c r="F185" s="235" t="s">
        <v>1646</v>
      </c>
      <c r="G185" s="236" t="s">
        <v>289</v>
      </c>
      <c r="H185" s="237">
        <v>3</v>
      </c>
      <c r="I185" s="238"/>
      <c r="J185" s="239">
        <f>ROUND(I185*H185,2)</f>
        <v>0</v>
      </c>
      <c r="K185" s="240"/>
      <c r="L185" s="41"/>
      <c r="M185" s="241" t="s">
        <v>1</v>
      </c>
      <c r="N185" s="242" t="s">
        <v>38</v>
      </c>
      <c r="O185" s="88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245</v>
      </c>
      <c r="AT185" s="245" t="s">
        <v>216</v>
      </c>
      <c r="AU185" s="245" t="s">
        <v>82</v>
      </c>
      <c r="AY185" s="14" t="s">
        <v>213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4" t="s">
        <v>80</v>
      </c>
      <c r="BK185" s="246">
        <f>ROUND(I185*H185,2)</f>
        <v>0</v>
      </c>
      <c r="BL185" s="14" t="s">
        <v>245</v>
      </c>
      <c r="BM185" s="245" t="s">
        <v>306</v>
      </c>
    </row>
    <row r="186" spans="1:47" s="2" customFormat="1" ht="12">
      <c r="A186" s="35"/>
      <c r="B186" s="36"/>
      <c r="C186" s="37"/>
      <c r="D186" s="247" t="s">
        <v>221</v>
      </c>
      <c r="E186" s="37"/>
      <c r="F186" s="248" t="s">
        <v>1646</v>
      </c>
      <c r="G186" s="37"/>
      <c r="H186" s="37"/>
      <c r="I186" s="141"/>
      <c r="J186" s="37"/>
      <c r="K186" s="37"/>
      <c r="L186" s="41"/>
      <c r="M186" s="249"/>
      <c r="N186" s="25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221</v>
      </c>
      <c r="AU186" s="14" t="s">
        <v>82</v>
      </c>
    </row>
    <row r="187" spans="1:65" s="2" customFormat="1" ht="16.5" customHeight="1">
      <c r="A187" s="35"/>
      <c r="B187" s="36"/>
      <c r="C187" s="255" t="s">
        <v>259</v>
      </c>
      <c r="D187" s="255" t="s">
        <v>571</v>
      </c>
      <c r="E187" s="256" t="s">
        <v>1647</v>
      </c>
      <c r="F187" s="257" t="s">
        <v>1648</v>
      </c>
      <c r="G187" s="258" t="s">
        <v>289</v>
      </c>
      <c r="H187" s="259">
        <v>3</v>
      </c>
      <c r="I187" s="260"/>
      <c r="J187" s="261">
        <f>ROUND(I187*H187,2)</f>
        <v>0</v>
      </c>
      <c r="K187" s="262"/>
      <c r="L187" s="263"/>
      <c r="M187" s="264" t="s">
        <v>1</v>
      </c>
      <c r="N187" s="265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275</v>
      </c>
      <c r="AT187" s="245" t="s">
        <v>571</v>
      </c>
      <c r="AU187" s="245" t="s">
        <v>82</v>
      </c>
      <c r="AY187" s="14" t="s">
        <v>213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80</v>
      </c>
      <c r="BK187" s="246">
        <f>ROUND(I187*H187,2)</f>
        <v>0</v>
      </c>
      <c r="BL187" s="14" t="s">
        <v>245</v>
      </c>
      <c r="BM187" s="245" t="s">
        <v>355</v>
      </c>
    </row>
    <row r="188" spans="1:47" s="2" customFormat="1" ht="12">
      <c r="A188" s="35"/>
      <c r="B188" s="36"/>
      <c r="C188" s="37"/>
      <c r="D188" s="247" t="s">
        <v>221</v>
      </c>
      <c r="E188" s="37"/>
      <c r="F188" s="248" t="s">
        <v>1648</v>
      </c>
      <c r="G188" s="37"/>
      <c r="H188" s="37"/>
      <c r="I188" s="141"/>
      <c r="J188" s="37"/>
      <c r="K188" s="37"/>
      <c r="L188" s="41"/>
      <c r="M188" s="249"/>
      <c r="N188" s="25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221</v>
      </c>
      <c r="AU188" s="14" t="s">
        <v>82</v>
      </c>
    </row>
    <row r="189" spans="1:65" s="2" customFormat="1" ht="21.75" customHeight="1">
      <c r="A189" s="35"/>
      <c r="B189" s="36"/>
      <c r="C189" s="233" t="s">
        <v>356</v>
      </c>
      <c r="D189" s="233" t="s">
        <v>216</v>
      </c>
      <c r="E189" s="234" t="s">
        <v>1649</v>
      </c>
      <c r="F189" s="235" t="s">
        <v>1650</v>
      </c>
      <c r="G189" s="236" t="s">
        <v>289</v>
      </c>
      <c r="H189" s="237">
        <v>3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245</v>
      </c>
      <c r="AT189" s="245" t="s">
        <v>216</v>
      </c>
      <c r="AU189" s="245" t="s">
        <v>82</v>
      </c>
      <c r="AY189" s="14" t="s">
        <v>213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80</v>
      </c>
      <c r="BK189" s="246">
        <f>ROUND(I189*H189,2)</f>
        <v>0</v>
      </c>
      <c r="BL189" s="14" t="s">
        <v>245</v>
      </c>
      <c r="BM189" s="245" t="s">
        <v>359</v>
      </c>
    </row>
    <row r="190" spans="1:47" s="2" customFormat="1" ht="12">
      <c r="A190" s="35"/>
      <c r="B190" s="36"/>
      <c r="C190" s="37"/>
      <c r="D190" s="247" t="s">
        <v>221</v>
      </c>
      <c r="E190" s="37"/>
      <c r="F190" s="248" t="s">
        <v>1650</v>
      </c>
      <c r="G190" s="37"/>
      <c r="H190" s="37"/>
      <c r="I190" s="141"/>
      <c r="J190" s="37"/>
      <c r="K190" s="37"/>
      <c r="L190" s="41"/>
      <c r="M190" s="249"/>
      <c r="N190" s="25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221</v>
      </c>
      <c r="AU190" s="14" t="s">
        <v>82</v>
      </c>
    </row>
    <row r="191" spans="1:65" s="2" customFormat="1" ht="16.5" customHeight="1">
      <c r="A191" s="35"/>
      <c r="B191" s="36"/>
      <c r="C191" s="255" t="s">
        <v>262</v>
      </c>
      <c r="D191" s="255" t="s">
        <v>571</v>
      </c>
      <c r="E191" s="256" t="s">
        <v>1651</v>
      </c>
      <c r="F191" s="257" t="s">
        <v>1652</v>
      </c>
      <c r="G191" s="258" t="s">
        <v>289</v>
      </c>
      <c r="H191" s="259">
        <v>3</v>
      </c>
      <c r="I191" s="260"/>
      <c r="J191" s="261">
        <f>ROUND(I191*H191,2)</f>
        <v>0</v>
      </c>
      <c r="K191" s="262"/>
      <c r="L191" s="263"/>
      <c r="M191" s="264" t="s">
        <v>1</v>
      </c>
      <c r="N191" s="265" t="s">
        <v>38</v>
      </c>
      <c r="O191" s="88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275</v>
      </c>
      <c r="AT191" s="245" t="s">
        <v>571</v>
      </c>
      <c r="AU191" s="245" t="s">
        <v>82</v>
      </c>
      <c r="AY191" s="14" t="s">
        <v>213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4" t="s">
        <v>80</v>
      </c>
      <c r="BK191" s="246">
        <f>ROUND(I191*H191,2)</f>
        <v>0</v>
      </c>
      <c r="BL191" s="14" t="s">
        <v>245</v>
      </c>
      <c r="BM191" s="245" t="s">
        <v>362</v>
      </c>
    </row>
    <row r="192" spans="1:47" s="2" customFormat="1" ht="12">
      <c r="A192" s="35"/>
      <c r="B192" s="36"/>
      <c r="C192" s="37"/>
      <c r="D192" s="247" t="s">
        <v>221</v>
      </c>
      <c r="E192" s="37"/>
      <c r="F192" s="248" t="s">
        <v>1652</v>
      </c>
      <c r="G192" s="37"/>
      <c r="H192" s="37"/>
      <c r="I192" s="141"/>
      <c r="J192" s="37"/>
      <c r="K192" s="37"/>
      <c r="L192" s="41"/>
      <c r="M192" s="249"/>
      <c r="N192" s="25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221</v>
      </c>
      <c r="AU192" s="14" t="s">
        <v>82</v>
      </c>
    </row>
    <row r="193" spans="1:65" s="2" customFormat="1" ht="16.5" customHeight="1">
      <c r="A193" s="35"/>
      <c r="B193" s="36"/>
      <c r="C193" s="233" t="s">
        <v>363</v>
      </c>
      <c r="D193" s="233" t="s">
        <v>216</v>
      </c>
      <c r="E193" s="234" t="s">
        <v>1653</v>
      </c>
      <c r="F193" s="235" t="s">
        <v>1654</v>
      </c>
      <c r="G193" s="236" t="s">
        <v>289</v>
      </c>
      <c r="H193" s="237">
        <v>4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245</v>
      </c>
      <c r="AT193" s="245" t="s">
        <v>216</v>
      </c>
      <c r="AU193" s="245" t="s">
        <v>82</v>
      </c>
      <c r="AY193" s="14" t="s">
        <v>213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80</v>
      </c>
      <c r="BK193" s="246">
        <f>ROUND(I193*H193,2)</f>
        <v>0</v>
      </c>
      <c r="BL193" s="14" t="s">
        <v>245</v>
      </c>
      <c r="BM193" s="245" t="s">
        <v>364</v>
      </c>
    </row>
    <row r="194" spans="1:47" s="2" customFormat="1" ht="12">
      <c r="A194" s="35"/>
      <c r="B194" s="36"/>
      <c r="C194" s="37"/>
      <c r="D194" s="247" t="s">
        <v>221</v>
      </c>
      <c r="E194" s="37"/>
      <c r="F194" s="248" t="s">
        <v>1654</v>
      </c>
      <c r="G194" s="37"/>
      <c r="H194" s="37"/>
      <c r="I194" s="141"/>
      <c r="J194" s="37"/>
      <c r="K194" s="37"/>
      <c r="L194" s="41"/>
      <c r="M194" s="249"/>
      <c r="N194" s="25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221</v>
      </c>
      <c r="AU194" s="14" t="s">
        <v>82</v>
      </c>
    </row>
    <row r="195" spans="1:65" s="2" customFormat="1" ht="16.5" customHeight="1">
      <c r="A195" s="35"/>
      <c r="B195" s="36"/>
      <c r="C195" s="255" t="s">
        <v>266</v>
      </c>
      <c r="D195" s="255" t="s">
        <v>571</v>
      </c>
      <c r="E195" s="256" t="s">
        <v>1655</v>
      </c>
      <c r="F195" s="257" t="s">
        <v>1656</v>
      </c>
      <c r="G195" s="258" t="s">
        <v>289</v>
      </c>
      <c r="H195" s="259">
        <v>4</v>
      </c>
      <c r="I195" s="260"/>
      <c r="J195" s="261">
        <f>ROUND(I195*H195,2)</f>
        <v>0</v>
      </c>
      <c r="K195" s="262"/>
      <c r="L195" s="263"/>
      <c r="M195" s="264" t="s">
        <v>1</v>
      </c>
      <c r="N195" s="265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275</v>
      </c>
      <c r="AT195" s="245" t="s">
        <v>571</v>
      </c>
      <c r="AU195" s="245" t="s">
        <v>82</v>
      </c>
      <c r="AY195" s="14" t="s">
        <v>213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80</v>
      </c>
      <c r="BK195" s="246">
        <f>ROUND(I195*H195,2)</f>
        <v>0</v>
      </c>
      <c r="BL195" s="14" t="s">
        <v>245</v>
      </c>
      <c r="BM195" s="245" t="s">
        <v>367</v>
      </c>
    </row>
    <row r="196" spans="1:47" s="2" customFormat="1" ht="12">
      <c r="A196" s="35"/>
      <c r="B196" s="36"/>
      <c r="C196" s="37"/>
      <c r="D196" s="247" t="s">
        <v>221</v>
      </c>
      <c r="E196" s="37"/>
      <c r="F196" s="248" t="s">
        <v>1656</v>
      </c>
      <c r="G196" s="37"/>
      <c r="H196" s="37"/>
      <c r="I196" s="141"/>
      <c r="J196" s="37"/>
      <c r="K196" s="37"/>
      <c r="L196" s="41"/>
      <c r="M196" s="249"/>
      <c r="N196" s="25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221</v>
      </c>
      <c r="AU196" s="14" t="s">
        <v>82</v>
      </c>
    </row>
    <row r="197" spans="1:65" s="2" customFormat="1" ht="44.25" customHeight="1">
      <c r="A197" s="35"/>
      <c r="B197" s="36"/>
      <c r="C197" s="233" t="s">
        <v>368</v>
      </c>
      <c r="D197" s="233" t="s">
        <v>216</v>
      </c>
      <c r="E197" s="234" t="s">
        <v>1555</v>
      </c>
      <c r="F197" s="235" t="s">
        <v>1556</v>
      </c>
      <c r="G197" s="236" t="s">
        <v>254</v>
      </c>
      <c r="H197" s="237">
        <v>0.086</v>
      </c>
      <c r="I197" s="238"/>
      <c r="J197" s="239">
        <f>ROUND(I197*H197,2)</f>
        <v>0</v>
      </c>
      <c r="K197" s="240"/>
      <c r="L197" s="41"/>
      <c r="M197" s="241" t="s">
        <v>1</v>
      </c>
      <c r="N197" s="242" t="s">
        <v>38</v>
      </c>
      <c r="O197" s="8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245</v>
      </c>
      <c r="AT197" s="245" t="s">
        <v>216</v>
      </c>
      <c r="AU197" s="245" t="s">
        <v>82</v>
      </c>
      <c r="AY197" s="14" t="s">
        <v>213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4" t="s">
        <v>80</v>
      </c>
      <c r="BK197" s="246">
        <f>ROUND(I197*H197,2)</f>
        <v>0</v>
      </c>
      <c r="BL197" s="14" t="s">
        <v>245</v>
      </c>
      <c r="BM197" s="245" t="s">
        <v>371</v>
      </c>
    </row>
    <row r="198" spans="1:47" s="2" customFormat="1" ht="12">
      <c r="A198" s="35"/>
      <c r="B198" s="36"/>
      <c r="C198" s="37"/>
      <c r="D198" s="247" t="s">
        <v>221</v>
      </c>
      <c r="E198" s="37"/>
      <c r="F198" s="248" t="s">
        <v>1556</v>
      </c>
      <c r="G198" s="37"/>
      <c r="H198" s="37"/>
      <c r="I198" s="141"/>
      <c r="J198" s="37"/>
      <c r="K198" s="37"/>
      <c r="L198" s="41"/>
      <c r="M198" s="249"/>
      <c r="N198" s="25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221</v>
      </c>
      <c r="AU198" s="14" t="s">
        <v>82</v>
      </c>
    </row>
    <row r="199" spans="1:65" s="2" customFormat="1" ht="44.25" customHeight="1">
      <c r="A199" s="35"/>
      <c r="B199" s="36"/>
      <c r="C199" s="233" t="s">
        <v>269</v>
      </c>
      <c r="D199" s="233" t="s">
        <v>216</v>
      </c>
      <c r="E199" s="234" t="s">
        <v>1451</v>
      </c>
      <c r="F199" s="235" t="s">
        <v>1452</v>
      </c>
      <c r="G199" s="236" t="s">
        <v>254</v>
      </c>
      <c r="H199" s="237">
        <v>0.086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245</v>
      </c>
      <c r="AT199" s="245" t="s">
        <v>216</v>
      </c>
      <c r="AU199" s="245" t="s">
        <v>82</v>
      </c>
      <c r="AY199" s="14" t="s">
        <v>213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80</v>
      </c>
      <c r="BK199" s="246">
        <f>ROUND(I199*H199,2)</f>
        <v>0</v>
      </c>
      <c r="BL199" s="14" t="s">
        <v>245</v>
      </c>
      <c r="BM199" s="245" t="s">
        <v>372</v>
      </c>
    </row>
    <row r="200" spans="1:47" s="2" customFormat="1" ht="12">
      <c r="A200" s="35"/>
      <c r="B200" s="36"/>
      <c r="C200" s="37"/>
      <c r="D200" s="247" t="s">
        <v>221</v>
      </c>
      <c r="E200" s="37"/>
      <c r="F200" s="248" t="s">
        <v>1452</v>
      </c>
      <c r="G200" s="37"/>
      <c r="H200" s="37"/>
      <c r="I200" s="141"/>
      <c r="J200" s="37"/>
      <c r="K200" s="37"/>
      <c r="L200" s="41"/>
      <c r="M200" s="249"/>
      <c r="N200" s="25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221</v>
      </c>
      <c r="AU200" s="14" t="s">
        <v>82</v>
      </c>
    </row>
    <row r="201" spans="1:63" s="12" customFormat="1" ht="22.8" customHeight="1">
      <c r="A201" s="12"/>
      <c r="B201" s="217"/>
      <c r="C201" s="218"/>
      <c r="D201" s="219" t="s">
        <v>72</v>
      </c>
      <c r="E201" s="231" t="s">
        <v>1453</v>
      </c>
      <c r="F201" s="231" t="s">
        <v>1657</v>
      </c>
      <c r="G201" s="218"/>
      <c r="H201" s="218"/>
      <c r="I201" s="221"/>
      <c r="J201" s="232">
        <f>BK201</f>
        <v>0</v>
      </c>
      <c r="K201" s="218"/>
      <c r="L201" s="223"/>
      <c r="M201" s="224"/>
      <c r="N201" s="225"/>
      <c r="O201" s="225"/>
      <c r="P201" s="226">
        <f>SUM(P202:P215)</f>
        <v>0</v>
      </c>
      <c r="Q201" s="225"/>
      <c r="R201" s="226">
        <f>SUM(R202:R215)</f>
        <v>0</v>
      </c>
      <c r="S201" s="225"/>
      <c r="T201" s="227">
        <f>SUM(T202:T215)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8" t="s">
        <v>80</v>
      </c>
      <c r="AT201" s="229" t="s">
        <v>72</v>
      </c>
      <c r="AU201" s="229" t="s">
        <v>80</v>
      </c>
      <c r="AY201" s="228" t="s">
        <v>213</v>
      </c>
      <c r="BK201" s="230">
        <f>SUM(BK202:BK215)</f>
        <v>0</v>
      </c>
    </row>
    <row r="202" spans="1:65" s="2" customFormat="1" ht="33" customHeight="1">
      <c r="A202" s="35"/>
      <c r="B202" s="36"/>
      <c r="C202" s="233" t="s">
        <v>373</v>
      </c>
      <c r="D202" s="233" t="s">
        <v>216</v>
      </c>
      <c r="E202" s="234" t="s">
        <v>1658</v>
      </c>
      <c r="F202" s="235" t="s">
        <v>1659</v>
      </c>
      <c r="G202" s="236" t="s">
        <v>289</v>
      </c>
      <c r="H202" s="237">
        <v>36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220</v>
      </c>
      <c r="AT202" s="245" t="s">
        <v>216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220</v>
      </c>
      <c r="BM202" s="245" t="s">
        <v>374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1659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5" s="2" customFormat="1" ht="21.75" customHeight="1">
      <c r="A204" s="35"/>
      <c r="B204" s="36"/>
      <c r="C204" s="255" t="s">
        <v>272</v>
      </c>
      <c r="D204" s="255" t="s">
        <v>571</v>
      </c>
      <c r="E204" s="256" t="s">
        <v>1660</v>
      </c>
      <c r="F204" s="257" t="s">
        <v>1661</v>
      </c>
      <c r="G204" s="258" t="s">
        <v>289</v>
      </c>
      <c r="H204" s="259">
        <v>25</v>
      </c>
      <c r="I204" s="260"/>
      <c r="J204" s="261">
        <f>ROUND(I204*H204,2)</f>
        <v>0</v>
      </c>
      <c r="K204" s="262"/>
      <c r="L204" s="263"/>
      <c r="M204" s="264" t="s">
        <v>1</v>
      </c>
      <c r="N204" s="265" t="s">
        <v>38</v>
      </c>
      <c r="O204" s="8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230</v>
      </c>
      <c r="AT204" s="245" t="s">
        <v>571</v>
      </c>
      <c r="AU204" s="245" t="s">
        <v>82</v>
      </c>
      <c r="AY204" s="14" t="s">
        <v>213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4" t="s">
        <v>80</v>
      </c>
      <c r="BK204" s="246">
        <f>ROUND(I204*H204,2)</f>
        <v>0</v>
      </c>
      <c r="BL204" s="14" t="s">
        <v>220</v>
      </c>
      <c r="BM204" s="245" t="s">
        <v>375</v>
      </c>
    </row>
    <row r="205" spans="1:47" s="2" customFormat="1" ht="12">
      <c r="A205" s="35"/>
      <c r="B205" s="36"/>
      <c r="C205" s="37"/>
      <c r="D205" s="247" t="s">
        <v>221</v>
      </c>
      <c r="E205" s="37"/>
      <c r="F205" s="248" t="s">
        <v>1661</v>
      </c>
      <c r="G205" s="37"/>
      <c r="H205" s="37"/>
      <c r="I205" s="141"/>
      <c r="J205" s="37"/>
      <c r="K205" s="37"/>
      <c r="L205" s="41"/>
      <c r="M205" s="249"/>
      <c r="N205" s="25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221</v>
      </c>
      <c r="AU205" s="14" t="s">
        <v>82</v>
      </c>
    </row>
    <row r="206" spans="1:65" s="2" customFormat="1" ht="21.75" customHeight="1">
      <c r="A206" s="35"/>
      <c r="B206" s="36"/>
      <c r="C206" s="255" t="s">
        <v>376</v>
      </c>
      <c r="D206" s="255" t="s">
        <v>571</v>
      </c>
      <c r="E206" s="256" t="s">
        <v>1662</v>
      </c>
      <c r="F206" s="257" t="s">
        <v>1663</v>
      </c>
      <c r="G206" s="258" t="s">
        <v>289</v>
      </c>
      <c r="H206" s="259">
        <v>11</v>
      </c>
      <c r="I206" s="260"/>
      <c r="J206" s="261">
        <f>ROUND(I206*H206,2)</f>
        <v>0</v>
      </c>
      <c r="K206" s="262"/>
      <c r="L206" s="263"/>
      <c r="M206" s="264" t="s">
        <v>1</v>
      </c>
      <c r="N206" s="265" t="s">
        <v>38</v>
      </c>
      <c r="O206" s="88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230</v>
      </c>
      <c r="AT206" s="245" t="s">
        <v>571</v>
      </c>
      <c r="AU206" s="245" t="s">
        <v>82</v>
      </c>
      <c r="AY206" s="14" t="s">
        <v>213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4" t="s">
        <v>80</v>
      </c>
      <c r="BK206" s="246">
        <f>ROUND(I206*H206,2)</f>
        <v>0</v>
      </c>
      <c r="BL206" s="14" t="s">
        <v>220</v>
      </c>
      <c r="BM206" s="245" t="s">
        <v>377</v>
      </c>
    </row>
    <row r="207" spans="1:47" s="2" customFormat="1" ht="12">
      <c r="A207" s="35"/>
      <c r="B207" s="36"/>
      <c r="C207" s="37"/>
      <c r="D207" s="247" t="s">
        <v>221</v>
      </c>
      <c r="E207" s="37"/>
      <c r="F207" s="248" t="s">
        <v>1663</v>
      </c>
      <c r="G207" s="37"/>
      <c r="H207" s="37"/>
      <c r="I207" s="141"/>
      <c r="J207" s="37"/>
      <c r="K207" s="37"/>
      <c r="L207" s="41"/>
      <c r="M207" s="249"/>
      <c r="N207" s="25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221</v>
      </c>
      <c r="AU207" s="14" t="s">
        <v>82</v>
      </c>
    </row>
    <row r="208" spans="1:65" s="2" customFormat="1" ht="33" customHeight="1">
      <c r="A208" s="35"/>
      <c r="B208" s="36"/>
      <c r="C208" s="233" t="s">
        <v>275</v>
      </c>
      <c r="D208" s="233" t="s">
        <v>216</v>
      </c>
      <c r="E208" s="234" t="s">
        <v>1664</v>
      </c>
      <c r="F208" s="235" t="s">
        <v>1665</v>
      </c>
      <c r="G208" s="236" t="s">
        <v>289</v>
      </c>
      <c r="H208" s="237">
        <v>2</v>
      </c>
      <c r="I208" s="238"/>
      <c r="J208" s="239">
        <f>ROUND(I208*H208,2)</f>
        <v>0</v>
      </c>
      <c r="K208" s="240"/>
      <c r="L208" s="41"/>
      <c r="M208" s="241" t="s">
        <v>1</v>
      </c>
      <c r="N208" s="242" t="s">
        <v>38</v>
      </c>
      <c r="O208" s="8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220</v>
      </c>
      <c r="AT208" s="245" t="s">
        <v>216</v>
      </c>
      <c r="AU208" s="245" t="s">
        <v>82</v>
      </c>
      <c r="AY208" s="14" t="s">
        <v>213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4" t="s">
        <v>80</v>
      </c>
      <c r="BK208" s="246">
        <f>ROUND(I208*H208,2)</f>
        <v>0</v>
      </c>
      <c r="BL208" s="14" t="s">
        <v>220</v>
      </c>
      <c r="BM208" s="245" t="s">
        <v>380</v>
      </c>
    </row>
    <row r="209" spans="1:47" s="2" customFormat="1" ht="12">
      <c r="A209" s="35"/>
      <c r="B209" s="36"/>
      <c r="C209" s="37"/>
      <c r="D209" s="247" t="s">
        <v>221</v>
      </c>
      <c r="E209" s="37"/>
      <c r="F209" s="248" t="s">
        <v>1665</v>
      </c>
      <c r="G209" s="37"/>
      <c r="H209" s="37"/>
      <c r="I209" s="141"/>
      <c r="J209" s="37"/>
      <c r="K209" s="37"/>
      <c r="L209" s="41"/>
      <c r="M209" s="249"/>
      <c r="N209" s="25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221</v>
      </c>
      <c r="AU209" s="14" t="s">
        <v>82</v>
      </c>
    </row>
    <row r="210" spans="1:65" s="2" customFormat="1" ht="21.75" customHeight="1">
      <c r="A210" s="35"/>
      <c r="B210" s="36"/>
      <c r="C210" s="255" t="s">
        <v>381</v>
      </c>
      <c r="D210" s="255" t="s">
        <v>571</v>
      </c>
      <c r="E210" s="256" t="s">
        <v>1666</v>
      </c>
      <c r="F210" s="257" t="s">
        <v>1667</v>
      </c>
      <c r="G210" s="258" t="s">
        <v>289</v>
      </c>
      <c r="H210" s="259">
        <v>2</v>
      </c>
      <c r="I210" s="260"/>
      <c r="J210" s="261">
        <f>ROUND(I210*H210,2)</f>
        <v>0</v>
      </c>
      <c r="K210" s="262"/>
      <c r="L210" s="263"/>
      <c r="M210" s="264" t="s">
        <v>1</v>
      </c>
      <c r="N210" s="265" t="s">
        <v>38</v>
      </c>
      <c r="O210" s="88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230</v>
      </c>
      <c r="AT210" s="245" t="s">
        <v>571</v>
      </c>
      <c r="AU210" s="245" t="s">
        <v>82</v>
      </c>
      <c r="AY210" s="14" t="s">
        <v>213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4" t="s">
        <v>80</v>
      </c>
      <c r="BK210" s="246">
        <f>ROUND(I210*H210,2)</f>
        <v>0</v>
      </c>
      <c r="BL210" s="14" t="s">
        <v>220</v>
      </c>
      <c r="BM210" s="245" t="s">
        <v>382</v>
      </c>
    </row>
    <row r="211" spans="1:47" s="2" customFormat="1" ht="12">
      <c r="A211" s="35"/>
      <c r="B211" s="36"/>
      <c r="C211" s="37"/>
      <c r="D211" s="247" t="s">
        <v>221</v>
      </c>
      <c r="E211" s="37"/>
      <c r="F211" s="248" t="s">
        <v>1667</v>
      </c>
      <c r="G211" s="37"/>
      <c r="H211" s="37"/>
      <c r="I211" s="141"/>
      <c r="J211" s="37"/>
      <c r="K211" s="37"/>
      <c r="L211" s="41"/>
      <c r="M211" s="249"/>
      <c r="N211" s="250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221</v>
      </c>
      <c r="AU211" s="14" t="s">
        <v>82</v>
      </c>
    </row>
    <row r="212" spans="1:65" s="2" customFormat="1" ht="44.25" customHeight="1">
      <c r="A212" s="35"/>
      <c r="B212" s="36"/>
      <c r="C212" s="233" t="s">
        <v>284</v>
      </c>
      <c r="D212" s="233" t="s">
        <v>216</v>
      </c>
      <c r="E212" s="234" t="s">
        <v>1555</v>
      </c>
      <c r="F212" s="235" t="s">
        <v>1556</v>
      </c>
      <c r="G212" s="236" t="s">
        <v>254</v>
      </c>
      <c r="H212" s="237">
        <v>0.564</v>
      </c>
      <c r="I212" s="238"/>
      <c r="J212" s="239">
        <f>ROUND(I212*H212,2)</f>
        <v>0</v>
      </c>
      <c r="K212" s="240"/>
      <c r="L212" s="41"/>
      <c r="M212" s="241" t="s">
        <v>1</v>
      </c>
      <c r="N212" s="242" t="s">
        <v>38</v>
      </c>
      <c r="O212" s="8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220</v>
      </c>
      <c r="AT212" s="245" t="s">
        <v>216</v>
      </c>
      <c r="AU212" s="245" t="s">
        <v>82</v>
      </c>
      <c r="AY212" s="14" t="s">
        <v>213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4" t="s">
        <v>80</v>
      </c>
      <c r="BK212" s="246">
        <f>ROUND(I212*H212,2)</f>
        <v>0</v>
      </c>
      <c r="BL212" s="14" t="s">
        <v>220</v>
      </c>
      <c r="BM212" s="245" t="s">
        <v>383</v>
      </c>
    </row>
    <row r="213" spans="1:47" s="2" customFormat="1" ht="12">
      <c r="A213" s="35"/>
      <c r="B213" s="36"/>
      <c r="C213" s="37"/>
      <c r="D213" s="247" t="s">
        <v>221</v>
      </c>
      <c r="E213" s="37"/>
      <c r="F213" s="248" t="s">
        <v>1556</v>
      </c>
      <c r="G213" s="37"/>
      <c r="H213" s="37"/>
      <c r="I213" s="141"/>
      <c r="J213" s="37"/>
      <c r="K213" s="37"/>
      <c r="L213" s="41"/>
      <c r="M213" s="249"/>
      <c r="N213" s="25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221</v>
      </c>
      <c r="AU213" s="14" t="s">
        <v>82</v>
      </c>
    </row>
    <row r="214" spans="1:65" s="2" customFormat="1" ht="44.25" customHeight="1">
      <c r="A214" s="35"/>
      <c r="B214" s="36"/>
      <c r="C214" s="233" t="s">
        <v>386</v>
      </c>
      <c r="D214" s="233" t="s">
        <v>216</v>
      </c>
      <c r="E214" s="234" t="s">
        <v>1451</v>
      </c>
      <c r="F214" s="235" t="s">
        <v>1452</v>
      </c>
      <c r="G214" s="236" t="s">
        <v>254</v>
      </c>
      <c r="H214" s="237">
        <v>0.564</v>
      </c>
      <c r="I214" s="238"/>
      <c r="J214" s="239">
        <f>ROUND(I214*H214,2)</f>
        <v>0</v>
      </c>
      <c r="K214" s="240"/>
      <c r="L214" s="41"/>
      <c r="M214" s="241" t="s">
        <v>1</v>
      </c>
      <c r="N214" s="242" t="s">
        <v>38</v>
      </c>
      <c r="O214" s="8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220</v>
      </c>
      <c r="AT214" s="245" t="s">
        <v>216</v>
      </c>
      <c r="AU214" s="245" t="s">
        <v>82</v>
      </c>
      <c r="AY214" s="14" t="s">
        <v>213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4" t="s">
        <v>80</v>
      </c>
      <c r="BK214" s="246">
        <f>ROUND(I214*H214,2)</f>
        <v>0</v>
      </c>
      <c r="BL214" s="14" t="s">
        <v>220</v>
      </c>
      <c r="BM214" s="245" t="s">
        <v>390</v>
      </c>
    </row>
    <row r="215" spans="1:47" s="2" customFormat="1" ht="12">
      <c r="A215" s="35"/>
      <c r="B215" s="36"/>
      <c r="C215" s="37"/>
      <c r="D215" s="247" t="s">
        <v>221</v>
      </c>
      <c r="E215" s="37"/>
      <c r="F215" s="248" t="s">
        <v>1452</v>
      </c>
      <c r="G215" s="37"/>
      <c r="H215" s="37"/>
      <c r="I215" s="141"/>
      <c r="J215" s="37"/>
      <c r="K215" s="37"/>
      <c r="L215" s="41"/>
      <c r="M215" s="249"/>
      <c r="N215" s="25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221</v>
      </c>
      <c r="AU215" s="14" t="s">
        <v>82</v>
      </c>
    </row>
    <row r="216" spans="1:63" s="12" customFormat="1" ht="22.8" customHeight="1">
      <c r="A216" s="12"/>
      <c r="B216" s="217"/>
      <c r="C216" s="218"/>
      <c r="D216" s="219" t="s">
        <v>72</v>
      </c>
      <c r="E216" s="231" t="s">
        <v>1557</v>
      </c>
      <c r="F216" s="231" t="s">
        <v>1668</v>
      </c>
      <c r="G216" s="218"/>
      <c r="H216" s="218"/>
      <c r="I216" s="221"/>
      <c r="J216" s="232">
        <f>BK216</f>
        <v>0</v>
      </c>
      <c r="K216" s="218"/>
      <c r="L216" s="223"/>
      <c r="M216" s="224"/>
      <c r="N216" s="225"/>
      <c r="O216" s="225"/>
      <c r="P216" s="226">
        <f>SUM(P217:P226)</f>
        <v>0</v>
      </c>
      <c r="Q216" s="225"/>
      <c r="R216" s="226">
        <f>SUM(R217:R226)</f>
        <v>0</v>
      </c>
      <c r="S216" s="225"/>
      <c r="T216" s="227">
        <f>SUM(T217:T226)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8" t="s">
        <v>80</v>
      </c>
      <c r="AT216" s="229" t="s">
        <v>72</v>
      </c>
      <c r="AU216" s="229" t="s">
        <v>80</v>
      </c>
      <c r="AY216" s="228" t="s">
        <v>213</v>
      </c>
      <c r="BK216" s="230">
        <f>SUM(BK217:BK226)</f>
        <v>0</v>
      </c>
    </row>
    <row r="217" spans="1:65" s="2" customFormat="1" ht="33" customHeight="1">
      <c r="A217" s="35"/>
      <c r="B217" s="36"/>
      <c r="C217" s="233" t="s">
        <v>290</v>
      </c>
      <c r="D217" s="233" t="s">
        <v>216</v>
      </c>
      <c r="E217" s="234" t="s">
        <v>1669</v>
      </c>
      <c r="F217" s="235" t="s">
        <v>1670</v>
      </c>
      <c r="G217" s="236" t="s">
        <v>289</v>
      </c>
      <c r="H217" s="237">
        <v>7</v>
      </c>
      <c r="I217" s="238"/>
      <c r="J217" s="239">
        <f>ROUND(I217*H217,2)</f>
        <v>0</v>
      </c>
      <c r="K217" s="240"/>
      <c r="L217" s="41"/>
      <c r="M217" s="241" t="s">
        <v>1</v>
      </c>
      <c r="N217" s="242" t="s">
        <v>38</v>
      </c>
      <c r="O217" s="88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5" t="s">
        <v>220</v>
      </c>
      <c r="AT217" s="245" t="s">
        <v>216</v>
      </c>
      <c r="AU217" s="245" t="s">
        <v>82</v>
      </c>
      <c r="AY217" s="14" t="s">
        <v>213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14" t="s">
        <v>80</v>
      </c>
      <c r="BK217" s="246">
        <f>ROUND(I217*H217,2)</f>
        <v>0</v>
      </c>
      <c r="BL217" s="14" t="s">
        <v>220</v>
      </c>
      <c r="BM217" s="245" t="s">
        <v>393</v>
      </c>
    </row>
    <row r="218" spans="1:47" s="2" customFormat="1" ht="12">
      <c r="A218" s="35"/>
      <c r="B218" s="36"/>
      <c r="C218" s="37"/>
      <c r="D218" s="247" t="s">
        <v>221</v>
      </c>
      <c r="E218" s="37"/>
      <c r="F218" s="248" t="s">
        <v>1670</v>
      </c>
      <c r="G218" s="37"/>
      <c r="H218" s="37"/>
      <c r="I218" s="141"/>
      <c r="J218" s="37"/>
      <c r="K218" s="37"/>
      <c r="L218" s="41"/>
      <c r="M218" s="249"/>
      <c r="N218" s="250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221</v>
      </c>
      <c r="AU218" s="14" t="s">
        <v>82</v>
      </c>
    </row>
    <row r="219" spans="1:65" s="2" customFormat="1" ht="33" customHeight="1">
      <c r="A219" s="35"/>
      <c r="B219" s="36"/>
      <c r="C219" s="255" t="s">
        <v>394</v>
      </c>
      <c r="D219" s="255" t="s">
        <v>571</v>
      </c>
      <c r="E219" s="256" t="s">
        <v>1671</v>
      </c>
      <c r="F219" s="257" t="s">
        <v>1672</v>
      </c>
      <c r="G219" s="258" t="s">
        <v>289</v>
      </c>
      <c r="H219" s="259">
        <v>5</v>
      </c>
      <c r="I219" s="260"/>
      <c r="J219" s="261">
        <f>ROUND(I219*H219,2)</f>
        <v>0</v>
      </c>
      <c r="K219" s="262"/>
      <c r="L219" s="263"/>
      <c r="M219" s="264" t="s">
        <v>1</v>
      </c>
      <c r="N219" s="265" t="s">
        <v>38</v>
      </c>
      <c r="O219" s="88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5" t="s">
        <v>230</v>
      </c>
      <c r="AT219" s="245" t="s">
        <v>571</v>
      </c>
      <c r="AU219" s="245" t="s">
        <v>82</v>
      </c>
      <c r="AY219" s="14" t="s">
        <v>213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4" t="s">
        <v>80</v>
      </c>
      <c r="BK219" s="246">
        <f>ROUND(I219*H219,2)</f>
        <v>0</v>
      </c>
      <c r="BL219" s="14" t="s">
        <v>220</v>
      </c>
      <c r="BM219" s="245" t="s">
        <v>397</v>
      </c>
    </row>
    <row r="220" spans="1:47" s="2" customFormat="1" ht="12">
      <c r="A220" s="35"/>
      <c r="B220" s="36"/>
      <c r="C220" s="37"/>
      <c r="D220" s="247" t="s">
        <v>221</v>
      </c>
      <c r="E220" s="37"/>
      <c r="F220" s="248" t="s">
        <v>1672</v>
      </c>
      <c r="G220" s="37"/>
      <c r="H220" s="37"/>
      <c r="I220" s="141"/>
      <c r="J220" s="37"/>
      <c r="K220" s="37"/>
      <c r="L220" s="41"/>
      <c r="M220" s="249"/>
      <c r="N220" s="250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221</v>
      </c>
      <c r="AU220" s="14" t="s">
        <v>82</v>
      </c>
    </row>
    <row r="221" spans="1:65" s="2" customFormat="1" ht="33" customHeight="1">
      <c r="A221" s="35"/>
      <c r="B221" s="36"/>
      <c r="C221" s="255" t="s">
        <v>296</v>
      </c>
      <c r="D221" s="255" t="s">
        <v>571</v>
      </c>
      <c r="E221" s="256" t="s">
        <v>1673</v>
      </c>
      <c r="F221" s="257" t="s">
        <v>1674</v>
      </c>
      <c r="G221" s="258" t="s">
        <v>289</v>
      </c>
      <c r="H221" s="259">
        <v>2</v>
      </c>
      <c r="I221" s="260"/>
      <c r="J221" s="261">
        <f>ROUND(I221*H221,2)</f>
        <v>0</v>
      </c>
      <c r="K221" s="262"/>
      <c r="L221" s="263"/>
      <c r="M221" s="264" t="s">
        <v>1</v>
      </c>
      <c r="N221" s="265" t="s">
        <v>38</v>
      </c>
      <c r="O221" s="88"/>
      <c r="P221" s="243">
        <f>O221*H221</f>
        <v>0</v>
      </c>
      <c r="Q221" s="243">
        <v>0</v>
      </c>
      <c r="R221" s="243">
        <f>Q221*H221</f>
        <v>0</v>
      </c>
      <c r="S221" s="243">
        <v>0</v>
      </c>
      <c r="T221" s="24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5" t="s">
        <v>230</v>
      </c>
      <c r="AT221" s="245" t="s">
        <v>571</v>
      </c>
      <c r="AU221" s="245" t="s">
        <v>82</v>
      </c>
      <c r="AY221" s="14" t="s">
        <v>213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4" t="s">
        <v>80</v>
      </c>
      <c r="BK221" s="246">
        <f>ROUND(I221*H221,2)</f>
        <v>0</v>
      </c>
      <c r="BL221" s="14" t="s">
        <v>220</v>
      </c>
      <c r="BM221" s="245" t="s">
        <v>400</v>
      </c>
    </row>
    <row r="222" spans="1:47" s="2" customFormat="1" ht="12">
      <c r="A222" s="35"/>
      <c r="B222" s="36"/>
      <c r="C222" s="37"/>
      <c r="D222" s="247" t="s">
        <v>221</v>
      </c>
      <c r="E222" s="37"/>
      <c r="F222" s="248" t="s">
        <v>1674</v>
      </c>
      <c r="G222" s="37"/>
      <c r="H222" s="37"/>
      <c r="I222" s="141"/>
      <c r="J222" s="37"/>
      <c r="K222" s="37"/>
      <c r="L222" s="41"/>
      <c r="M222" s="249"/>
      <c r="N222" s="250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221</v>
      </c>
      <c r="AU222" s="14" t="s">
        <v>82</v>
      </c>
    </row>
    <row r="223" spans="1:65" s="2" customFormat="1" ht="44.25" customHeight="1">
      <c r="A223" s="35"/>
      <c r="B223" s="36"/>
      <c r="C223" s="233" t="s">
        <v>401</v>
      </c>
      <c r="D223" s="233" t="s">
        <v>216</v>
      </c>
      <c r="E223" s="234" t="s">
        <v>1555</v>
      </c>
      <c r="F223" s="235" t="s">
        <v>1556</v>
      </c>
      <c r="G223" s="236" t="s">
        <v>254</v>
      </c>
      <c r="H223" s="237">
        <v>0.186</v>
      </c>
      <c r="I223" s="238"/>
      <c r="J223" s="239">
        <f>ROUND(I223*H223,2)</f>
        <v>0</v>
      </c>
      <c r="K223" s="240"/>
      <c r="L223" s="41"/>
      <c r="M223" s="241" t="s">
        <v>1</v>
      </c>
      <c r="N223" s="242" t="s">
        <v>38</v>
      </c>
      <c r="O223" s="88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5" t="s">
        <v>220</v>
      </c>
      <c r="AT223" s="245" t="s">
        <v>216</v>
      </c>
      <c r="AU223" s="245" t="s">
        <v>82</v>
      </c>
      <c r="AY223" s="14" t="s">
        <v>213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4" t="s">
        <v>80</v>
      </c>
      <c r="BK223" s="246">
        <f>ROUND(I223*H223,2)</f>
        <v>0</v>
      </c>
      <c r="BL223" s="14" t="s">
        <v>220</v>
      </c>
      <c r="BM223" s="245" t="s">
        <v>404</v>
      </c>
    </row>
    <row r="224" spans="1:47" s="2" customFormat="1" ht="12">
      <c r="A224" s="35"/>
      <c r="B224" s="36"/>
      <c r="C224" s="37"/>
      <c r="D224" s="247" t="s">
        <v>221</v>
      </c>
      <c r="E224" s="37"/>
      <c r="F224" s="248" t="s">
        <v>1556</v>
      </c>
      <c r="G224" s="37"/>
      <c r="H224" s="37"/>
      <c r="I224" s="141"/>
      <c r="J224" s="37"/>
      <c r="K224" s="37"/>
      <c r="L224" s="41"/>
      <c r="M224" s="249"/>
      <c r="N224" s="250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221</v>
      </c>
      <c r="AU224" s="14" t="s">
        <v>82</v>
      </c>
    </row>
    <row r="225" spans="1:65" s="2" customFormat="1" ht="44.25" customHeight="1">
      <c r="A225" s="35"/>
      <c r="B225" s="36"/>
      <c r="C225" s="233" t="s">
        <v>303</v>
      </c>
      <c r="D225" s="233" t="s">
        <v>216</v>
      </c>
      <c r="E225" s="234" t="s">
        <v>1451</v>
      </c>
      <c r="F225" s="235" t="s">
        <v>1452</v>
      </c>
      <c r="G225" s="236" t="s">
        <v>254</v>
      </c>
      <c r="H225" s="237">
        <v>0.519</v>
      </c>
      <c r="I225" s="238"/>
      <c r="J225" s="239">
        <f>ROUND(I225*H225,2)</f>
        <v>0</v>
      </c>
      <c r="K225" s="240"/>
      <c r="L225" s="41"/>
      <c r="M225" s="241" t="s">
        <v>1</v>
      </c>
      <c r="N225" s="242" t="s">
        <v>38</v>
      </c>
      <c r="O225" s="8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5" t="s">
        <v>220</v>
      </c>
      <c r="AT225" s="245" t="s">
        <v>216</v>
      </c>
      <c r="AU225" s="245" t="s">
        <v>82</v>
      </c>
      <c r="AY225" s="14" t="s">
        <v>213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14" t="s">
        <v>80</v>
      </c>
      <c r="BK225" s="246">
        <f>ROUND(I225*H225,2)</f>
        <v>0</v>
      </c>
      <c r="BL225" s="14" t="s">
        <v>220</v>
      </c>
      <c r="BM225" s="245" t="s">
        <v>407</v>
      </c>
    </row>
    <row r="226" spans="1:47" s="2" customFormat="1" ht="12">
      <c r="A226" s="35"/>
      <c r="B226" s="36"/>
      <c r="C226" s="37"/>
      <c r="D226" s="247" t="s">
        <v>221</v>
      </c>
      <c r="E226" s="37"/>
      <c r="F226" s="248" t="s">
        <v>1452</v>
      </c>
      <c r="G226" s="37"/>
      <c r="H226" s="37"/>
      <c r="I226" s="141"/>
      <c r="J226" s="37"/>
      <c r="K226" s="37"/>
      <c r="L226" s="41"/>
      <c r="M226" s="249"/>
      <c r="N226" s="250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221</v>
      </c>
      <c r="AU226" s="14" t="s">
        <v>82</v>
      </c>
    </row>
    <row r="227" spans="1:63" s="12" customFormat="1" ht="22.8" customHeight="1">
      <c r="A227" s="12"/>
      <c r="B227" s="217"/>
      <c r="C227" s="218"/>
      <c r="D227" s="219" t="s">
        <v>72</v>
      </c>
      <c r="E227" s="231" t="s">
        <v>1675</v>
      </c>
      <c r="F227" s="231" t="s">
        <v>1676</v>
      </c>
      <c r="G227" s="218"/>
      <c r="H227" s="218"/>
      <c r="I227" s="221"/>
      <c r="J227" s="232">
        <f>BK227</f>
        <v>0</v>
      </c>
      <c r="K227" s="218"/>
      <c r="L227" s="223"/>
      <c r="M227" s="224"/>
      <c r="N227" s="225"/>
      <c r="O227" s="225"/>
      <c r="P227" s="226">
        <f>SUM(P228:P239)</f>
        <v>0</v>
      </c>
      <c r="Q227" s="225"/>
      <c r="R227" s="226">
        <f>SUM(R228:R239)</f>
        <v>0</v>
      </c>
      <c r="S227" s="225"/>
      <c r="T227" s="227">
        <f>SUM(T228:T239)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8" t="s">
        <v>80</v>
      </c>
      <c r="AT227" s="229" t="s">
        <v>72</v>
      </c>
      <c r="AU227" s="229" t="s">
        <v>80</v>
      </c>
      <c r="AY227" s="228" t="s">
        <v>213</v>
      </c>
      <c r="BK227" s="230">
        <f>SUM(BK228:BK239)</f>
        <v>0</v>
      </c>
    </row>
    <row r="228" spans="1:65" s="2" customFormat="1" ht="33" customHeight="1">
      <c r="A228" s="35"/>
      <c r="B228" s="36"/>
      <c r="C228" s="233" t="s">
        <v>408</v>
      </c>
      <c r="D228" s="233" t="s">
        <v>216</v>
      </c>
      <c r="E228" s="234" t="s">
        <v>1677</v>
      </c>
      <c r="F228" s="235" t="s">
        <v>1678</v>
      </c>
      <c r="G228" s="236" t="s">
        <v>289</v>
      </c>
      <c r="H228" s="237">
        <v>1</v>
      </c>
      <c r="I228" s="238"/>
      <c r="J228" s="239">
        <f>ROUND(I228*H228,2)</f>
        <v>0</v>
      </c>
      <c r="K228" s="240"/>
      <c r="L228" s="41"/>
      <c r="M228" s="241" t="s">
        <v>1</v>
      </c>
      <c r="N228" s="242" t="s">
        <v>38</v>
      </c>
      <c r="O228" s="8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220</v>
      </c>
      <c r="AT228" s="245" t="s">
        <v>216</v>
      </c>
      <c r="AU228" s="245" t="s">
        <v>82</v>
      </c>
      <c r="AY228" s="14" t="s">
        <v>213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4" t="s">
        <v>80</v>
      </c>
      <c r="BK228" s="246">
        <f>ROUND(I228*H228,2)</f>
        <v>0</v>
      </c>
      <c r="BL228" s="14" t="s">
        <v>220</v>
      </c>
      <c r="BM228" s="245" t="s">
        <v>409</v>
      </c>
    </row>
    <row r="229" spans="1:47" s="2" customFormat="1" ht="12">
      <c r="A229" s="35"/>
      <c r="B229" s="36"/>
      <c r="C229" s="37"/>
      <c r="D229" s="247" t="s">
        <v>221</v>
      </c>
      <c r="E229" s="37"/>
      <c r="F229" s="248" t="s">
        <v>1678</v>
      </c>
      <c r="G229" s="37"/>
      <c r="H229" s="37"/>
      <c r="I229" s="141"/>
      <c r="J229" s="37"/>
      <c r="K229" s="37"/>
      <c r="L229" s="41"/>
      <c r="M229" s="249"/>
      <c r="N229" s="25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221</v>
      </c>
      <c r="AU229" s="14" t="s">
        <v>82</v>
      </c>
    </row>
    <row r="230" spans="1:65" s="2" customFormat="1" ht="44.25" customHeight="1">
      <c r="A230" s="35"/>
      <c r="B230" s="36"/>
      <c r="C230" s="255" t="s">
        <v>306</v>
      </c>
      <c r="D230" s="255" t="s">
        <v>571</v>
      </c>
      <c r="E230" s="256" t="s">
        <v>1679</v>
      </c>
      <c r="F230" s="257" t="s">
        <v>1680</v>
      </c>
      <c r="G230" s="258" t="s">
        <v>289</v>
      </c>
      <c r="H230" s="259">
        <v>1</v>
      </c>
      <c r="I230" s="260"/>
      <c r="J230" s="261">
        <f>ROUND(I230*H230,2)</f>
        <v>0</v>
      </c>
      <c r="K230" s="262"/>
      <c r="L230" s="263"/>
      <c r="M230" s="264" t="s">
        <v>1</v>
      </c>
      <c r="N230" s="265" t="s">
        <v>38</v>
      </c>
      <c r="O230" s="88"/>
      <c r="P230" s="243">
        <f>O230*H230</f>
        <v>0</v>
      </c>
      <c r="Q230" s="243">
        <v>0</v>
      </c>
      <c r="R230" s="243">
        <f>Q230*H230</f>
        <v>0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230</v>
      </c>
      <c r="AT230" s="245" t="s">
        <v>571</v>
      </c>
      <c r="AU230" s="245" t="s">
        <v>82</v>
      </c>
      <c r="AY230" s="14" t="s">
        <v>213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4" t="s">
        <v>80</v>
      </c>
      <c r="BK230" s="246">
        <f>ROUND(I230*H230,2)</f>
        <v>0</v>
      </c>
      <c r="BL230" s="14" t="s">
        <v>220</v>
      </c>
      <c r="BM230" s="245" t="s">
        <v>412</v>
      </c>
    </row>
    <row r="231" spans="1:47" s="2" customFormat="1" ht="12">
      <c r="A231" s="35"/>
      <c r="B231" s="36"/>
      <c r="C231" s="37"/>
      <c r="D231" s="247" t="s">
        <v>221</v>
      </c>
      <c r="E231" s="37"/>
      <c r="F231" s="248" t="s">
        <v>1680</v>
      </c>
      <c r="G231" s="37"/>
      <c r="H231" s="37"/>
      <c r="I231" s="141"/>
      <c r="J231" s="37"/>
      <c r="K231" s="37"/>
      <c r="L231" s="41"/>
      <c r="M231" s="249"/>
      <c r="N231" s="25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221</v>
      </c>
      <c r="AU231" s="14" t="s">
        <v>82</v>
      </c>
    </row>
    <row r="232" spans="1:65" s="2" customFormat="1" ht="33" customHeight="1">
      <c r="A232" s="35"/>
      <c r="B232" s="36"/>
      <c r="C232" s="233" t="s">
        <v>413</v>
      </c>
      <c r="D232" s="233" t="s">
        <v>216</v>
      </c>
      <c r="E232" s="234" t="s">
        <v>1681</v>
      </c>
      <c r="F232" s="235" t="s">
        <v>1682</v>
      </c>
      <c r="G232" s="236" t="s">
        <v>289</v>
      </c>
      <c r="H232" s="237">
        <v>1</v>
      </c>
      <c r="I232" s="238"/>
      <c r="J232" s="239">
        <f>ROUND(I232*H232,2)</f>
        <v>0</v>
      </c>
      <c r="K232" s="240"/>
      <c r="L232" s="41"/>
      <c r="M232" s="241" t="s">
        <v>1</v>
      </c>
      <c r="N232" s="242" t="s">
        <v>38</v>
      </c>
      <c r="O232" s="8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220</v>
      </c>
      <c r="AT232" s="245" t="s">
        <v>216</v>
      </c>
      <c r="AU232" s="245" t="s">
        <v>82</v>
      </c>
      <c r="AY232" s="14" t="s">
        <v>213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4" t="s">
        <v>80</v>
      </c>
      <c r="BK232" s="246">
        <f>ROUND(I232*H232,2)</f>
        <v>0</v>
      </c>
      <c r="BL232" s="14" t="s">
        <v>220</v>
      </c>
      <c r="BM232" s="245" t="s">
        <v>416</v>
      </c>
    </row>
    <row r="233" spans="1:47" s="2" customFormat="1" ht="12">
      <c r="A233" s="35"/>
      <c r="B233" s="36"/>
      <c r="C233" s="37"/>
      <c r="D233" s="247" t="s">
        <v>221</v>
      </c>
      <c r="E233" s="37"/>
      <c r="F233" s="248" t="s">
        <v>1682</v>
      </c>
      <c r="G233" s="37"/>
      <c r="H233" s="37"/>
      <c r="I233" s="141"/>
      <c r="J233" s="37"/>
      <c r="K233" s="37"/>
      <c r="L233" s="41"/>
      <c r="M233" s="249"/>
      <c r="N233" s="250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221</v>
      </c>
      <c r="AU233" s="14" t="s">
        <v>82</v>
      </c>
    </row>
    <row r="234" spans="1:65" s="2" customFormat="1" ht="44.25" customHeight="1">
      <c r="A234" s="35"/>
      <c r="B234" s="36"/>
      <c r="C234" s="255" t="s">
        <v>355</v>
      </c>
      <c r="D234" s="255" t="s">
        <v>571</v>
      </c>
      <c r="E234" s="256" t="s">
        <v>1683</v>
      </c>
      <c r="F234" s="257" t="s">
        <v>1684</v>
      </c>
      <c r="G234" s="258" t="s">
        <v>289</v>
      </c>
      <c r="H234" s="259">
        <v>1</v>
      </c>
      <c r="I234" s="260"/>
      <c r="J234" s="261">
        <f>ROUND(I234*H234,2)</f>
        <v>0</v>
      </c>
      <c r="K234" s="262"/>
      <c r="L234" s="263"/>
      <c r="M234" s="264" t="s">
        <v>1</v>
      </c>
      <c r="N234" s="265" t="s">
        <v>38</v>
      </c>
      <c r="O234" s="88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5" t="s">
        <v>230</v>
      </c>
      <c r="AT234" s="245" t="s">
        <v>571</v>
      </c>
      <c r="AU234" s="245" t="s">
        <v>82</v>
      </c>
      <c r="AY234" s="14" t="s">
        <v>213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4" t="s">
        <v>80</v>
      </c>
      <c r="BK234" s="246">
        <f>ROUND(I234*H234,2)</f>
        <v>0</v>
      </c>
      <c r="BL234" s="14" t="s">
        <v>220</v>
      </c>
      <c r="BM234" s="245" t="s">
        <v>419</v>
      </c>
    </row>
    <row r="235" spans="1:47" s="2" customFormat="1" ht="12">
      <c r="A235" s="35"/>
      <c r="B235" s="36"/>
      <c r="C235" s="37"/>
      <c r="D235" s="247" t="s">
        <v>221</v>
      </c>
      <c r="E235" s="37"/>
      <c r="F235" s="248" t="s">
        <v>1684</v>
      </c>
      <c r="G235" s="37"/>
      <c r="H235" s="37"/>
      <c r="I235" s="141"/>
      <c r="J235" s="37"/>
      <c r="K235" s="37"/>
      <c r="L235" s="41"/>
      <c r="M235" s="249"/>
      <c r="N235" s="25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221</v>
      </c>
      <c r="AU235" s="14" t="s">
        <v>82</v>
      </c>
    </row>
    <row r="236" spans="1:65" s="2" customFormat="1" ht="44.25" customHeight="1">
      <c r="A236" s="35"/>
      <c r="B236" s="36"/>
      <c r="C236" s="233" t="s">
        <v>420</v>
      </c>
      <c r="D236" s="233" t="s">
        <v>216</v>
      </c>
      <c r="E236" s="234" t="s">
        <v>1555</v>
      </c>
      <c r="F236" s="235" t="s">
        <v>1556</v>
      </c>
      <c r="G236" s="236" t="s">
        <v>254</v>
      </c>
      <c r="H236" s="237">
        <v>0.053</v>
      </c>
      <c r="I236" s="238"/>
      <c r="J236" s="239">
        <f>ROUND(I236*H236,2)</f>
        <v>0</v>
      </c>
      <c r="K236" s="240"/>
      <c r="L236" s="41"/>
      <c r="M236" s="241" t="s">
        <v>1</v>
      </c>
      <c r="N236" s="242" t="s">
        <v>38</v>
      </c>
      <c r="O236" s="88"/>
      <c r="P236" s="243">
        <f>O236*H236</f>
        <v>0</v>
      </c>
      <c r="Q236" s="243">
        <v>0</v>
      </c>
      <c r="R236" s="243">
        <f>Q236*H236</f>
        <v>0</v>
      </c>
      <c r="S236" s="243">
        <v>0</v>
      </c>
      <c r="T236" s="24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5" t="s">
        <v>220</v>
      </c>
      <c r="AT236" s="245" t="s">
        <v>216</v>
      </c>
      <c r="AU236" s="245" t="s">
        <v>82</v>
      </c>
      <c r="AY236" s="14" t="s">
        <v>213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4" t="s">
        <v>80</v>
      </c>
      <c r="BK236" s="246">
        <f>ROUND(I236*H236,2)</f>
        <v>0</v>
      </c>
      <c r="BL236" s="14" t="s">
        <v>220</v>
      </c>
      <c r="BM236" s="245" t="s">
        <v>423</v>
      </c>
    </row>
    <row r="237" spans="1:47" s="2" customFormat="1" ht="12">
      <c r="A237" s="35"/>
      <c r="B237" s="36"/>
      <c r="C237" s="37"/>
      <c r="D237" s="247" t="s">
        <v>221</v>
      </c>
      <c r="E237" s="37"/>
      <c r="F237" s="248" t="s">
        <v>1556</v>
      </c>
      <c r="G237" s="37"/>
      <c r="H237" s="37"/>
      <c r="I237" s="141"/>
      <c r="J237" s="37"/>
      <c r="K237" s="37"/>
      <c r="L237" s="41"/>
      <c r="M237" s="249"/>
      <c r="N237" s="25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221</v>
      </c>
      <c r="AU237" s="14" t="s">
        <v>82</v>
      </c>
    </row>
    <row r="238" spans="1:65" s="2" customFormat="1" ht="44.25" customHeight="1">
      <c r="A238" s="35"/>
      <c r="B238" s="36"/>
      <c r="C238" s="233" t="s">
        <v>359</v>
      </c>
      <c r="D238" s="233" t="s">
        <v>216</v>
      </c>
      <c r="E238" s="234" t="s">
        <v>1451</v>
      </c>
      <c r="F238" s="235" t="s">
        <v>1452</v>
      </c>
      <c r="G238" s="236" t="s">
        <v>254</v>
      </c>
      <c r="H238" s="237">
        <v>0.053</v>
      </c>
      <c r="I238" s="238"/>
      <c r="J238" s="239">
        <f>ROUND(I238*H238,2)</f>
        <v>0</v>
      </c>
      <c r="K238" s="240"/>
      <c r="L238" s="41"/>
      <c r="M238" s="241" t="s">
        <v>1</v>
      </c>
      <c r="N238" s="242" t="s">
        <v>38</v>
      </c>
      <c r="O238" s="88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220</v>
      </c>
      <c r="AT238" s="245" t="s">
        <v>216</v>
      </c>
      <c r="AU238" s="245" t="s">
        <v>82</v>
      </c>
      <c r="AY238" s="14" t="s">
        <v>213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4" t="s">
        <v>80</v>
      </c>
      <c r="BK238" s="246">
        <f>ROUND(I238*H238,2)</f>
        <v>0</v>
      </c>
      <c r="BL238" s="14" t="s">
        <v>220</v>
      </c>
      <c r="BM238" s="245" t="s">
        <v>424</v>
      </c>
    </row>
    <row r="239" spans="1:47" s="2" customFormat="1" ht="12">
      <c r="A239" s="35"/>
      <c r="B239" s="36"/>
      <c r="C239" s="37"/>
      <c r="D239" s="247" t="s">
        <v>221</v>
      </c>
      <c r="E239" s="37"/>
      <c r="F239" s="248" t="s">
        <v>1452</v>
      </c>
      <c r="G239" s="37"/>
      <c r="H239" s="37"/>
      <c r="I239" s="141"/>
      <c r="J239" s="37"/>
      <c r="K239" s="37"/>
      <c r="L239" s="41"/>
      <c r="M239" s="249"/>
      <c r="N239" s="25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221</v>
      </c>
      <c r="AU239" s="14" t="s">
        <v>82</v>
      </c>
    </row>
    <row r="240" spans="1:63" s="12" customFormat="1" ht="22.8" customHeight="1">
      <c r="A240" s="12"/>
      <c r="B240" s="217"/>
      <c r="C240" s="218"/>
      <c r="D240" s="219" t="s">
        <v>72</v>
      </c>
      <c r="E240" s="231" t="s">
        <v>1685</v>
      </c>
      <c r="F240" s="231" t="s">
        <v>1686</v>
      </c>
      <c r="G240" s="218"/>
      <c r="H240" s="218"/>
      <c r="I240" s="221"/>
      <c r="J240" s="232">
        <f>BK240</f>
        <v>0</v>
      </c>
      <c r="K240" s="218"/>
      <c r="L240" s="223"/>
      <c r="M240" s="224"/>
      <c r="N240" s="225"/>
      <c r="O240" s="225"/>
      <c r="P240" s="226">
        <f>SUM(P241:P254)</f>
        <v>0</v>
      </c>
      <c r="Q240" s="225"/>
      <c r="R240" s="226">
        <f>SUM(R241:R254)</f>
        <v>0</v>
      </c>
      <c r="S240" s="225"/>
      <c r="T240" s="227">
        <f>SUM(T241:T254)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8" t="s">
        <v>80</v>
      </c>
      <c r="AT240" s="229" t="s">
        <v>72</v>
      </c>
      <c r="AU240" s="229" t="s">
        <v>80</v>
      </c>
      <c r="AY240" s="228" t="s">
        <v>213</v>
      </c>
      <c r="BK240" s="230">
        <f>SUM(BK241:BK254)</f>
        <v>0</v>
      </c>
    </row>
    <row r="241" spans="1:65" s="2" customFormat="1" ht="33" customHeight="1">
      <c r="A241" s="35"/>
      <c r="B241" s="36"/>
      <c r="C241" s="233" t="s">
        <v>763</v>
      </c>
      <c r="D241" s="233" t="s">
        <v>216</v>
      </c>
      <c r="E241" s="234" t="s">
        <v>1687</v>
      </c>
      <c r="F241" s="235" t="s">
        <v>1688</v>
      </c>
      <c r="G241" s="236" t="s">
        <v>289</v>
      </c>
      <c r="H241" s="237">
        <v>2</v>
      </c>
      <c r="I241" s="238"/>
      <c r="J241" s="239">
        <f>ROUND(I241*H241,2)</f>
        <v>0</v>
      </c>
      <c r="K241" s="240"/>
      <c r="L241" s="41"/>
      <c r="M241" s="241" t="s">
        <v>1</v>
      </c>
      <c r="N241" s="242" t="s">
        <v>38</v>
      </c>
      <c r="O241" s="88"/>
      <c r="P241" s="243">
        <f>O241*H241</f>
        <v>0</v>
      </c>
      <c r="Q241" s="243">
        <v>0</v>
      </c>
      <c r="R241" s="243">
        <f>Q241*H241</f>
        <v>0</v>
      </c>
      <c r="S241" s="243">
        <v>0</v>
      </c>
      <c r="T241" s="24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5" t="s">
        <v>220</v>
      </c>
      <c r="AT241" s="245" t="s">
        <v>216</v>
      </c>
      <c r="AU241" s="245" t="s">
        <v>82</v>
      </c>
      <c r="AY241" s="14" t="s">
        <v>213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4" t="s">
        <v>80</v>
      </c>
      <c r="BK241" s="246">
        <f>ROUND(I241*H241,2)</f>
        <v>0</v>
      </c>
      <c r="BL241" s="14" t="s">
        <v>220</v>
      </c>
      <c r="BM241" s="245" t="s">
        <v>468</v>
      </c>
    </row>
    <row r="242" spans="1:47" s="2" customFormat="1" ht="12">
      <c r="A242" s="35"/>
      <c r="B242" s="36"/>
      <c r="C242" s="37"/>
      <c r="D242" s="247" t="s">
        <v>221</v>
      </c>
      <c r="E242" s="37"/>
      <c r="F242" s="248" t="s">
        <v>1688</v>
      </c>
      <c r="G242" s="37"/>
      <c r="H242" s="37"/>
      <c r="I242" s="141"/>
      <c r="J242" s="37"/>
      <c r="K242" s="37"/>
      <c r="L242" s="41"/>
      <c r="M242" s="249"/>
      <c r="N242" s="250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221</v>
      </c>
      <c r="AU242" s="14" t="s">
        <v>82</v>
      </c>
    </row>
    <row r="243" spans="1:65" s="2" customFormat="1" ht="33" customHeight="1">
      <c r="A243" s="35"/>
      <c r="B243" s="36"/>
      <c r="C243" s="255" t="s">
        <v>362</v>
      </c>
      <c r="D243" s="255" t="s">
        <v>571</v>
      </c>
      <c r="E243" s="256" t="s">
        <v>1689</v>
      </c>
      <c r="F243" s="257" t="s">
        <v>1690</v>
      </c>
      <c r="G243" s="258" t="s">
        <v>1157</v>
      </c>
      <c r="H243" s="259">
        <v>1</v>
      </c>
      <c r="I243" s="260"/>
      <c r="J243" s="261">
        <f>ROUND(I243*H243,2)</f>
        <v>0</v>
      </c>
      <c r="K243" s="262"/>
      <c r="L243" s="263"/>
      <c r="M243" s="264" t="s">
        <v>1</v>
      </c>
      <c r="N243" s="265" t="s">
        <v>38</v>
      </c>
      <c r="O243" s="88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5" t="s">
        <v>230</v>
      </c>
      <c r="AT243" s="245" t="s">
        <v>571</v>
      </c>
      <c r="AU243" s="245" t="s">
        <v>82</v>
      </c>
      <c r="AY243" s="14" t="s">
        <v>213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14" t="s">
        <v>80</v>
      </c>
      <c r="BK243" s="246">
        <f>ROUND(I243*H243,2)</f>
        <v>0</v>
      </c>
      <c r="BL243" s="14" t="s">
        <v>220</v>
      </c>
      <c r="BM243" s="245" t="s">
        <v>214</v>
      </c>
    </row>
    <row r="244" spans="1:47" s="2" customFormat="1" ht="12">
      <c r="A244" s="35"/>
      <c r="B244" s="36"/>
      <c r="C244" s="37"/>
      <c r="D244" s="247" t="s">
        <v>221</v>
      </c>
      <c r="E244" s="37"/>
      <c r="F244" s="248" t="s">
        <v>1691</v>
      </c>
      <c r="G244" s="37"/>
      <c r="H244" s="37"/>
      <c r="I244" s="141"/>
      <c r="J244" s="37"/>
      <c r="K244" s="37"/>
      <c r="L244" s="41"/>
      <c r="M244" s="249"/>
      <c r="N244" s="250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221</v>
      </c>
      <c r="AU244" s="14" t="s">
        <v>82</v>
      </c>
    </row>
    <row r="245" spans="1:65" s="2" customFormat="1" ht="33" customHeight="1">
      <c r="A245" s="35"/>
      <c r="B245" s="36"/>
      <c r="C245" s="233" t="s">
        <v>769</v>
      </c>
      <c r="D245" s="233" t="s">
        <v>216</v>
      </c>
      <c r="E245" s="234" t="s">
        <v>1692</v>
      </c>
      <c r="F245" s="235" t="s">
        <v>1693</v>
      </c>
      <c r="G245" s="236" t="s">
        <v>289</v>
      </c>
      <c r="H245" s="237">
        <v>1</v>
      </c>
      <c r="I245" s="238"/>
      <c r="J245" s="239">
        <f>ROUND(I245*H245,2)</f>
        <v>0</v>
      </c>
      <c r="K245" s="240"/>
      <c r="L245" s="41"/>
      <c r="M245" s="241" t="s">
        <v>1</v>
      </c>
      <c r="N245" s="242" t="s">
        <v>38</v>
      </c>
      <c r="O245" s="88"/>
      <c r="P245" s="243">
        <f>O245*H245</f>
        <v>0</v>
      </c>
      <c r="Q245" s="243">
        <v>0</v>
      </c>
      <c r="R245" s="243">
        <f>Q245*H245</f>
        <v>0</v>
      </c>
      <c r="S245" s="243">
        <v>0</v>
      </c>
      <c r="T245" s="24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5" t="s">
        <v>220</v>
      </c>
      <c r="AT245" s="245" t="s">
        <v>216</v>
      </c>
      <c r="AU245" s="245" t="s">
        <v>82</v>
      </c>
      <c r="AY245" s="14" t="s">
        <v>213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14" t="s">
        <v>80</v>
      </c>
      <c r="BK245" s="246">
        <f>ROUND(I245*H245,2)</f>
        <v>0</v>
      </c>
      <c r="BL245" s="14" t="s">
        <v>220</v>
      </c>
      <c r="BM245" s="245" t="s">
        <v>609</v>
      </c>
    </row>
    <row r="246" spans="1:47" s="2" customFormat="1" ht="12">
      <c r="A246" s="35"/>
      <c r="B246" s="36"/>
      <c r="C246" s="37"/>
      <c r="D246" s="247" t="s">
        <v>221</v>
      </c>
      <c r="E246" s="37"/>
      <c r="F246" s="248" t="s">
        <v>1693</v>
      </c>
      <c r="G246" s="37"/>
      <c r="H246" s="37"/>
      <c r="I246" s="141"/>
      <c r="J246" s="37"/>
      <c r="K246" s="37"/>
      <c r="L246" s="41"/>
      <c r="M246" s="249"/>
      <c r="N246" s="250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221</v>
      </c>
      <c r="AU246" s="14" t="s">
        <v>82</v>
      </c>
    </row>
    <row r="247" spans="1:65" s="2" customFormat="1" ht="33" customHeight="1">
      <c r="A247" s="35"/>
      <c r="B247" s="36"/>
      <c r="C247" s="255" t="s">
        <v>364</v>
      </c>
      <c r="D247" s="255" t="s">
        <v>571</v>
      </c>
      <c r="E247" s="256" t="s">
        <v>1694</v>
      </c>
      <c r="F247" s="257" t="s">
        <v>1695</v>
      </c>
      <c r="G247" s="258" t="s">
        <v>1157</v>
      </c>
      <c r="H247" s="259">
        <v>1</v>
      </c>
      <c r="I247" s="260"/>
      <c r="J247" s="261">
        <f>ROUND(I247*H247,2)</f>
        <v>0</v>
      </c>
      <c r="K247" s="262"/>
      <c r="L247" s="263"/>
      <c r="M247" s="264" t="s">
        <v>1</v>
      </c>
      <c r="N247" s="265" t="s">
        <v>38</v>
      </c>
      <c r="O247" s="88"/>
      <c r="P247" s="243">
        <f>O247*H247</f>
        <v>0</v>
      </c>
      <c r="Q247" s="243">
        <v>0</v>
      </c>
      <c r="R247" s="243">
        <f>Q247*H247</f>
        <v>0</v>
      </c>
      <c r="S247" s="243">
        <v>0</v>
      </c>
      <c r="T247" s="24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5" t="s">
        <v>230</v>
      </c>
      <c r="AT247" s="245" t="s">
        <v>571</v>
      </c>
      <c r="AU247" s="245" t="s">
        <v>82</v>
      </c>
      <c r="AY247" s="14" t="s">
        <v>213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4" t="s">
        <v>80</v>
      </c>
      <c r="BK247" s="246">
        <f>ROUND(I247*H247,2)</f>
        <v>0</v>
      </c>
      <c r="BL247" s="14" t="s">
        <v>220</v>
      </c>
      <c r="BM247" s="245" t="s">
        <v>774</v>
      </c>
    </row>
    <row r="248" spans="1:47" s="2" customFormat="1" ht="12">
      <c r="A248" s="35"/>
      <c r="B248" s="36"/>
      <c r="C248" s="37"/>
      <c r="D248" s="247" t="s">
        <v>221</v>
      </c>
      <c r="E248" s="37"/>
      <c r="F248" s="248" t="s">
        <v>1695</v>
      </c>
      <c r="G248" s="37"/>
      <c r="H248" s="37"/>
      <c r="I248" s="141"/>
      <c r="J248" s="37"/>
      <c r="K248" s="37"/>
      <c r="L248" s="41"/>
      <c r="M248" s="249"/>
      <c r="N248" s="250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221</v>
      </c>
      <c r="AU248" s="14" t="s">
        <v>82</v>
      </c>
    </row>
    <row r="249" spans="1:65" s="2" customFormat="1" ht="33" customHeight="1">
      <c r="A249" s="35"/>
      <c r="B249" s="36"/>
      <c r="C249" s="255" t="s">
        <v>777</v>
      </c>
      <c r="D249" s="255" t="s">
        <v>571</v>
      </c>
      <c r="E249" s="256" t="s">
        <v>1696</v>
      </c>
      <c r="F249" s="257" t="s">
        <v>1697</v>
      </c>
      <c r="G249" s="258" t="s">
        <v>1157</v>
      </c>
      <c r="H249" s="259">
        <v>1</v>
      </c>
      <c r="I249" s="260"/>
      <c r="J249" s="261">
        <f>ROUND(I249*H249,2)</f>
        <v>0</v>
      </c>
      <c r="K249" s="262"/>
      <c r="L249" s="263"/>
      <c r="M249" s="264" t="s">
        <v>1</v>
      </c>
      <c r="N249" s="265" t="s">
        <v>38</v>
      </c>
      <c r="O249" s="88"/>
      <c r="P249" s="243">
        <f>O249*H249</f>
        <v>0</v>
      </c>
      <c r="Q249" s="243">
        <v>0</v>
      </c>
      <c r="R249" s="243">
        <f>Q249*H249</f>
        <v>0</v>
      </c>
      <c r="S249" s="243">
        <v>0</v>
      </c>
      <c r="T249" s="24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5" t="s">
        <v>230</v>
      </c>
      <c r="AT249" s="245" t="s">
        <v>571</v>
      </c>
      <c r="AU249" s="245" t="s">
        <v>82</v>
      </c>
      <c r="AY249" s="14" t="s">
        <v>213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14" t="s">
        <v>80</v>
      </c>
      <c r="BK249" s="246">
        <f>ROUND(I249*H249,2)</f>
        <v>0</v>
      </c>
      <c r="BL249" s="14" t="s">
        <v>220</v>
      </c>
      <c r="BM249" s="245" t="s">
        <v>780</v>
      </c>
    </row>
    <row r="250" spans="1:47" s="2" customFormat="1" ht="12">
      <c r="A250" s="35"/>
      <c r="B250" s="36"/>
      <c r="C250" s="37"/>
      <c r="D250" s="247" t="s">
        <v>221</v>
      </c>
      <c r="E250" s="37"/>
      <c r="F250" s="248" t="s">
        <v>1697</v>
      </c>
      <c r="G250" s="37"/>
      <c r="H250" s="37"/>
      <c r="I250" s="141"/>
      <c r="J250" s="37"/>
      <c r="K250" s="37"/>
      <c r="L250" s="41"/>
      <c r="M250" s="249"/>
      <c r="N250" s="250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221</v>
      </c>
      <c r="AU250" s="14" t="s">
        <v>82</v>
      </c>
    </row>
    <row r="251" spans="1:65" s="2" customFormat="1" ht="33" customHeight="1">
      <c r="A251" s="35"/>
      <c r="B251" s="36"/>
      <c r="C251" s="233" t="s">
        <v>367</v>
      </c>
      <c r="D251" s="233" t="s">
        <v>216</v>
      </c>
      <c r="E251" s="234" t="s">
        <v>1449</v>
      </c>
      <c r="F251" s="235" t="s">
        <v>1450</v>
      </c>
      <c r="G251" s="236" t="s">
        <v>254</v>
      </c>
      <c r="H251" s="237">
        <v>0.285</v>
      </c>
      <c r="I251" s="238"/>
      <c r="J251" s="239">
        <f>ROUND(I251*H251,2)</f>
        <v>0</v>
      </c>
      <c r="K251" s="240"/>
      <c r="L251" s="41"/>
      <c r="M251" s="241" t="s">
        <v>1</v>
      </c>
      <c r="N251" s="242" t="s">
        <v>38</v>
      </c>
      <c r="O251" s="88"/>
      <c r="P251" s="243">
        <f>O251*H251</f>
        <v>0</v>
      </c>
      <c r="Q251" s="243">
        <v>0</v>
      </c>
      <c r="R251" s="243">
        <f>Q251*H251</f>
        <v>0</v>
      </c>
      <c r="S251" s="243">
        <v>0</v>
      </c>
      <c r="T251" s="24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5" t="s">
        <v>220</v>
      </c>
      <c r="AT251" s="245" t="s">
        <v>216</v>
      </c>
      <c r="AU251" s="245" t="s">
        <v>82</v>
      </c>
      <c r="AY251" s="14" t="s">
        <v>213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14" t="s">
        <v>80</v>
      </c>
      <c r="BK251" s="246">
        <f>ROUND(I251*H251,2)</f>
        <v>0</v>
      </c>
      <c r="BL251" s="14" t="s">
        <v>220</v>
      </c>
      <c r="BM251" s="245" t="s">
        <v>783</v>
      </c>
    </row>
    <row r="252" spans="1:47" s="2" customFormat="1" ht="12">
      <c r="A252" s="35"/>
      <c r="B252" s="36"/>
      <c r="C252" s="37"/>
      <c r="D252" s="247" t="s">
        <v>221</v>
      </c>
      <c r="E252" s="37"/>
      <c r="F252" s="248" t="s">
        <v>1450</v>
      </c>
      <c r="G252" s="37"/>
      <c r="H252" s="37"/>
      <c r="I252" s="141"/>
      <c r="J252" s="37"/>
      <c r="K252" s="37"/>
      <c r="L252" s="41"/>
      <c r="M252" s="249"/>
      <c r="N252" s="250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221</v>
      </c>
      <c r="AU252" s="14" t="s">
        <v>82</v>
      </c>
    </row>
    <row r="253" spans="1:65" s="2" customFormat="1" ht="44.25" customHeight="1">
      <c r="A253" s="35"/>
      <c r="B253" s="36"/>
      <c r="C253" s="233" t="s">
        <v>784</v>
      </c>
      <c r="D253" s="233" t="s">
        <v>216</v>
      </c>
      <c r="E253" s="234" t="s">
        <v>1451</v>
      </c>
      <c r="F253" s="235" t="s">
        <v>1452</v>
      </c>
      <c r="G253" s="236" t="s">
        <v>254</v>
      </c>
      <c r="H253" s="237">
        <v>0.285</v>
      </c>
      <c r="I253" s="238"/>
      <c r="J253" s="239">
        <f>ROUND(I253*H253,2)</f>
        <v>0</v>
      </c>
      <c r="K253" s="240"/>
      <c r="L253" s="41"/>
      <c r="M253" s="241" t="s">
        <v>1</v>
      </c>
      <c r="N253" s="242" t="s">
        <v>38</v>
      </c>
      <c r="O253" s="88"/>
      <c r="P253" s="243">
        <f>O253*H253</f>
        <v>0</v>
      </c>
      <c r="Q253" s="243">
        <v>0</v>
      </c>
      <c r="R253" s="243">
        <f>Q253*H253</f>
        <v>0</v>
      </c>
      <c r="S253" s="243">
        <v>0</v>
      </c>
      <c r="T253" s="24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5" t="s">
        <v>220</v>
      </c>
      <c r="AT253" s="245" t="s">
        <v>216</v>
      </c>
      <c r="AU253" s="245" t="s">
        <v>82</v>
      </c>
      <c r="AY253" s="14" t="s">
        <v>213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14" t="s">
        <v>80</v>
      </c>
      <c r="BK253" s="246">
        <f>ROUND(I253*H253,2)</f>
        <v>0</v>
      </c>
      <c r="BL253" s="14" t="s">
        <v>220</v>
      </c>
      <c r="BM253" s="245" t="s">
        <v>787</v>
      </c>
    </row>
    <row r="254" spans="1:47" s="2" customFormat="1" ht="12">
      <c r="A254" s="35"/>
      <c r="B254" s="36"/>
      <c r="C254" s="37"/>
      <c r="D254" s="247" t="s">
        <v>221</v>
      </c>
      <c r="E254" s="37"/>
      <c r="F254" s="248" t="s">
        <v>1452</v>
      </c>
      <c r="G254" s="37"/>
      <c r="H254" s="37"/>
      <c r="I254" s="141"/>
      <c r="J254" s="37"/>
      <c r="K254" s="37"/>
      <c r="L254" s="41"/>
      <c r="M254" s="249"/>
      <c r="N254" s="250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221</v>
      </c>
      <c r="AU254" s="14" t="s">
        <v>82</v>
      </c>
    </row>
    <row r="255" spans="1:63" s="12" customFormat="1" ht="22.8" customHeight="1">
      <c r="A255" s="12"/>
      <c r="B255" s="217"/>
      <c r="C255" s="218"/>
      <c r="D255" s="219" t="s">
        <v>72</v>
      </c>
      <c r="E255" s="231" t="s">
        <v>1698</v>
      </c>
      <c r="F255" s="231" t="s">
        <v>1699</v>
      </c>
      <c r="G255" s="218"/>
      <c r="H255" s="218"/>
      <c r="I255" s="221"/>
      <c r="J255" s="232">
        <f>BK255</f>
        <v>0</v>
      </c>
      <c r="K255" s="218"/>
      <c r="L255" s="223"/>
      <c r="M255" s="224"/>
      <c r="N255" s="225"/>
      <c r="O255" s="225"/>
      <c r="P255" s="226">
        <f>SUM(P256:P259)</f>
        <v>0</v>
      </c>
      <c r="Q255" s="225"/>
      <c r="R255" s="226">
        <f>SUM(R256:R259)</f>
        <v>0</v>
      </c>
      <c r="S255" s="225"/>
      <c r="T255" s="227">
        <f>SUM(T256:T259)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8" t="s">
        <v>80</v>
      </c>
      <c r="AT255" s="229" t="s">
        <v>72</v>
      </c>
      <c r="AU255" s="229" t="s">
        <v>80</v>
      </c>
      <c r="AY255" s="228" t="s">
        <v>213</v>
      </c>
      <c r="BK255" s="230">
        <f>SUM(BK256:BK259)</f>
        <v>0</v>
      </c>
    </row>
    <row r="256" spans="1:65" s="2" customFormat="1" ht="21.75" customHeight="1">
      <c r="A256" s="35"/>
      <c r="B256" s="36"/>
      <c r="C256" s="233" t="s">
        <v>371</v>
      </c>
      <c r="D256" s="233" t="s">
        <v>216</v>
      </c>
      <c r="E256" s="234" t="s">
        <v>1700</v>
      </c>
      <c r="F256" s="235" t="s">
        <v>1701</v>
      </c>
      <c r="G256" s="236" t="s">
        <v>1157</v>
      </c>
      <c r="H256" s="237">
        <v>1</v>
      </c>
      <c r="I256" s="238"/>
      <c r="J256" s="239">
        <f>ROUND(I256*H256,2)</f>
        <v>0</v>
      </c>
      <c r="K256" s="240"/>
      <c r="L256" s="41"/>
      <c r="M256" s="241" t="s">
        <v>1</v>
      </c>
      <c r="N256" s="242" t="s">
        <v>38</v>
      </c>
      <c r="O256" s="88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220</v>
      </c>
      <c r="AT256" s="245" t="s">
        <v>216</v>
      </c>
      <c r="AU256" s="245" t="s">
        <v>82</v>
      </c>
      <c r="AY256" s="14" t="s">
        <v>213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4" t="s">
        <v>80</v>
      </c>
      <c r="BK256" s="246">
        <f>ROUND(I256*H256,2)</f>
        <v>0</v>
      </c>
      <c r="BL256" s="14" t="s">
        <v>220</v>
      </c>
      <c r="BM256" s="245" t="s">
        <v>790</v>
      </c>
    </row>
    <row r="257" spans="1:47" s="2" customFormat="1" ht="12">
      <c r="A257" s="35"/>
      <c r="B257" s="36"/>
      <c r="C257" s="37"/>
      <c r="D257" s="247" t="s">
        <v>221</v>
      </c>
      <c r="E257" s="37"/>
      <c r="F257" s="248" t="s">
        <v>1701</v>
      </c>
      <c r="G257" s="37"/>
      <c r="H257" s="37"/>
      <c r="I257" s="141"/>
      <c r="J257" s="37"/>
      <c r="K257" s="37"/>
      <c r="L257" s="41"/>
      <c r="M257" s="249"/>
      <c r="N257" s="25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221</v>
      </c>
      <c r="AU257" s="14" t="s">
        <v>82</v>
      </c>
    </row>
    <row r="258" spans="1:65" s="2" customFormat="1" ht="33" customHeight="1">
      <c r="A258" s="35"/>
      <c r="B258" s="36"/>
      <c r="C258" s="233" t="s">
        <v>791</v>
      </c>
      <c r="D258" s="233" t="s">
        <v>216</v>
      </c>
      <c r="E258" s="234" t="s">
        <v>1702</v>
      </c>
      <c r="F258" s="235" t="s">
        <v>1703</v>
      </c>
      <c r="G258" s="236" t="s">
        <v>1334</v>
      </c>
      <c r="H258" s="266"/>
      <c r="I258" s="238"/>
      <c r="J258" s="239">
        <f>ROUND(I258*H258,2)</f>
        <v>0</v>
      </c>
      <c r="K258" s="240"/>
      <c r="L258" s="41"/>
      <c r="M258" s="241" t="s">
        <v>1</v>
      </c>
      <c r="N258" s="242" t="s">
        <v>38</v>
      </c>
      <c r="O258" s="88"/>
      <c r="P258" s="243">
        <f>O258*H258</f>
        <v>0</v>
      </c>
      <c r="Q258" s="243">
        <v>0</v>
      </c>
      <c r="R258" s="243">
        <f>Q258*H258</f>
        <v>0</v>
      </c>
      <c r="S258" s="243">
        <v>0</v>
      </c>
      <c r="T258" s="24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5" t="s">
        <v>220</v>
      </c>
      <c r="AT258" s="245" t="s">
        <v>216</v>
      </c>
      <c r="AU258" s="245" t="s">
        <v>82</v>
      </c>
      <c r="AY258" s="14" t="s">
        <v>213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4" t="s">
        <v>80</v>
      </c>
      <c r="BK258" s="246">
        <f>ROUND(I258*H258,2)</f>
        <v>0</v>
      </c>
      <c r="BL258" s="14" t="s">
        <v>220</v>
      </c>
      <c r="BM258" s="245" t="s">
        <v>794</v>
      </c>
    </row>
    <row r="259" spans="1:47" s="2" customFormat="1" ht="12">
      <c r="A259" s="35"/>
      <c r="B259" s="36"/>
      <c r="C259" s="37"/>
      <c r="D259" s="247" t="s">
        <v>221</v>
      </c>
      <c r="E259" s="37"/>
      <c r="F259" s="248" t="s">
        <v>1703</v>
      </c>
      <c r="G259" s="37"/>
      <c r="H259" s="37"/>
      <c r="I259" s="141"/>
      <c r="J259" s="37"/>
      <c r="K259" s="37"/>
      <c r="L259" s="41"/>
      <c r="M259" s="249"/>
      <c r="N259" s="250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221</v>
      </c>
      <c r="AU259" s="14" t="s">
        <v>82</v>
      </c>
    </row>
    <row r="260" spans="1:63" s="12" customFormat="1" ht="22.8" customHeight="1">
      <c r="A260" s="12"/>
      <c r="B260" s="217"/>
      <c r="C260" s="218"/>
      <c r="D260" s="219" t="s">
        <v>72</v>
      </c>
      <c r="E260" s="231" t="s">
        <v>291</v>
      </c>
      <c r="F260" s="231" t="s">
        <v>292</v>
      </c>
      <c r="G260" s="218"/>
      <c r="H260" s="218"/>
      <c r="I260" s="221"/>
      <c r="J260" s="232">
        <f>BK260</f>
        <v>0</v>
      </c>
      <c r="K260" s="218"/>
      <c r="L260" s="223"/>
      <c r="M260" s="224"/>
      <c r="N260" s="225"/>
      <c r="O260" s="225"/>
      <c r="P260" s="226">
        <f>SUM(P261:P268)</f>
        <v>0</v>
      </c>
      <c r="Q260" s="225"/>
      <c r="R260" s="226">
        <f>SUM(R261:R268)</f>
        <v>0</v>
      </c>
      <c r="S260" s="225"/>
      <c r="T260" s="227">
        <f>SUM(T261:T268)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8" t="s">
        <v>82</v>
      </c>
      <c r="AT260" s="229" t="s">
        <v>72</v>
      </c>
      <c r="AU260" s="229" t="s">
        <v>80</v>
      </c>
      <c r="AY260" s="228" t="s">
        <v>213</v>
      </c>
      <c r="BK260" s="230">
        <f>SUM(BK261:BK268)</f>
        <v>0</v>
      </c>
    </row>
    <row r="261" spans="1:65" s="2" customFormat="1" ht="16.5" customHeight="1">
      <c r="A261" s="35"/>
      <c r="B261" s="36"/>
      <c r="C261" s="233" t="s">
        <v>372</v>
      </c>
      <c r="D261" s="233" t="s">
        <v>216</v>
      </c>
      <c r="E261" s="234" t="s">
        <v>1704</v>
      </c>
      <c r="F261" s="235" t="s">
        <v>1705</v>
      </c>
      <c r="G261" s="236" t="s">
        <v>289</v>
      </c>
      <c r="H261" s="237">
        <v>3</v>
      </c>
      <c r="I261" s="238"/>
      <c r="J261" s="239">
        <f>ROUND(I261*H261,2)</f>
        <v>0</v>
      </c>
      <c r="K261" s="240"/>
      <c r="L261" s="41"/>
      <c r="M261" s="241" t="s">
        <v>1</v>
      </c>
      <c r="N261" s="242" t="s">
        <v>38</v>
      </c>
      <c r="O261" s="88"/>
      <c r="P261" s="243">
        <f>O261*H261</f>
        <v>0</v>
      </c>
      <c r="Q261" s="243">
        <v>0</v>
      </c>
      <c r="R261" s="243">
        <f>Q261*H261</f>
        <v>0</v>
      </c>
      <c r="S261" s="243">
        <v>0</v>
      </c>
      <c r="T261" s="24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5" t="s">
        <v>245</v>
      </c>
      <c r="AT261" s="245" t="s">
        <v>216</v>
      </c>
      <c r="AU261" s="245" t="s">
        <v>82</v>
      </c>
      <c r="AY261" s="14" t="s">
        <v>213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4" t="s">
        <v>80</v>
      </c>
      <c r="BK261" s="246">
        <f>ROUND(I261*H261,2)</f>
        <v>0</v>
      </c>
      <c r="BL261" s="14" t="s">
        <v>245</v>
      </c>
      <c r="BM261" s="245" t="s">
        <v>797</v>
      </c>
    </row>
    <row r="262" spans="1:47" s="2" customFormat="1" ht="12">
      <c r="A262" s="35"/>
      <c r="B262" s="36"/>
      <c r="C262" s="37"/>
      <c r="D262" s="247" t="s">
        <v>221</v>
      </c>
      <c r="E262" s="37"/>
      <c r="F262" s="248" t="s">
        <v>1705</v>
      </c>
      <c r="G262" s="37"/>
      <c r="H262" s="37"/>
      <c r="I262" s="141"/>
      <c r="J262" s="37"/>
      <c r="K262" s="37"/>
      <c r="L262" s="41"/>
      <c r="M262" s="249"/>
      <c r="N262" s="25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221</v>
      </c>
      <c r="AU262" s="14" t="s">
        <v>82</v>
      </c>
    </row>
    <row r="263" spans="1:65" s="2" customFormat="1" ht="21.75" customHeight="1">
      <c r="A263" s="35"/>
      <c r="B263" s="36"/>
      <c r="C263" s="255" t="s">
        <v>799</v>
      </c>
      <c r="D263" s="255" t="s">
        <v>571</v>
      </c>
      <c r="E263" s="256" t="s">
        <v>1706</v>
      </c>
      <c r="F263" s="257" t="s">
        <v>1707</v>
      </c>
      <c r="G263" s="258" t="s">
        <v>289</v>
      </c>
      <c r="H263" s="259">
        <v>3</v>
      </c>
      <c r="I263" s="260"/>
      <c r="J263" s="261">
        <f>ROUND(I263*H263,2)</f>
        <v>0</v>
      </c>
      <c r="K263" s="262"/>
      <c r="L263" s="263"/>
      <c r="M263" s="264" t="s">
        <v>1</v>
      </c>
      <c r="N263" s="265" t="s">
        <v>38</v>
      </c>
      <c r="O263" s="88"/>
      <c r="P263" s="243">
        <f>O263*H263</f>
        <v>0</v>
      </c>
      <c r="Q263" s="243">
        <v>0</v>
      </c>
      <c r="R263" s="243">
        <f>Q263*H263</f>
        <v>0</v>
      </c>
      <c r="S263" s="243">
        <v>0</v>
      </c>
      <c r="T263" s="24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5" t="s">
        <v>275</v>
      </c>
      <c r="AT263" s="245" t="s">
        <v>571</v>
      </c>
      <c r="AU263" s="245" t="s">
        <v>82</v>
      </c>
      <c r="AY263" s="14" t="s">
        <v>213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14" t="s">
        <v>80</v>
      </c>
      <c r="BK263" s="246">
        <f>ROUND(I263*H263,2)</f>
        <v>0</v>
      </c>
      <c r="BL263" s="14" t="s">
        <v>245</v>
      </c>
      <c r="BM263" s="245" t="s">
        <v>802</v>
      </c>
    </row>
    <row r="264" spans="1:47" s="2" customFormat="1" ht="12">
      <c r="A264" s="35"/>
      <c r="B264" s="36"/>
      <c r="C264" s="37"/>
      <c r="D264" s="247" t="s">
        <v>221</v>
      </c>
      <c r="E264" s="37"/>
      <c r="F264" s="248" t="s">
        <v>1707</v>
      </c>
      <c r="G264" s="37"/>
      <c r="H264" s="37"/>
      <c r="I264" s="141"/>
      <c r="J264" s="37"/>
      <c r="K264" s="37"/>
      <c r="L264" s="41"/>
      <c r="M264" s="249"/>
      <c r="N264" s="250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221</v>
      </c>
      <c r="AU264" s="14" t="s">
        <v>82</v>
      </c>
    </row>
    <row r="265" spans="1:65" s="2" customFormat="1" ht="33" customHeight="1">
      <c r="A265" s="35"/>
      <c r="B265" s="36"/>
      <c r="C265" s="233" t="s">
        <v>374</v>
      </c>
      <c r="D265" s="233" t="s">
        <v>216</v>
      </c>
      <c r="E265" s="234" t="s">
        <v>833</v>
      </c>
      <c r="F265" s="235" t="s">
        <v>834</v>
      </c>
      <c r="G265" s="236" t="s">
        <v>254</v>
      </c>
      <c r="H265" s="237">
        <v>0.144</v>
      </c>
      <c r="I265" s="238"/>
      <c r="J265" s="239">
        <f>ROUND(I265*H265,2)</f>
        <v>0</v>
      </c>
      <c r="K265" s="240"/>
      <c r="L265" s="41"/>
      <c r="M265" s="241" t="s">
        <v>1</v>
      </c>
      <c r="N265" s="242" t="s">
        <v>38</v>
      </c>
      <c r="O265" s="88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5" t="s">
        <v>245</v>
      </c>
      <c r="AT265" s="245" t="s">
        <v>216</v>
      </c>
      <c r="AU265" s="245" t="s">
        <v>82</v>
      </c>
      <c r="AY265" s="14" t="s">
        <v>213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14" t="s">
        <v>80</v>
      </c>
      <c r="BK265" s="246">
        <f>ROUND(I265*H265,2)</f>
        <v>0</v>
      </c>
      <c r="BL265" s="14" t="s">
        <v>245</v>
      </c>
      <c r="BM265" s="245" t="s">
        <v>805</v>
      </c>
    </row>
    <row r="266" spans="1:47" s="2" customFormat="1" ht="12">
      <c r="A266" s="35"/>
      <c r="B266" s="36"/>
      <c r="C266" s="37"/>
      <c r="D266" s="247" t="s">
        <v>221</v>
      </c>
      <c r="E266" s="37"/>
      <c r="F266" s="248" t="s">
        <v>834</v>
      </c>
      <c r="G266" s="37"/>
      <c r="H266" s="37"/>
      <c r="I266" s="141"/>
      <c r="J266" s="37"/>
      <c r="K266" s="37"/>
      <c r="L266" s="41"/>
      <c r="M266" s="249"/>
      <c r="N266" s="250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221</v>
      </c>
      <c r="AU266" s="14" t="s">
        <v>82</v>
      </c>
    </row>
    <row r="267" spans="1:65" s="2" customFormat="1" ht="44.25" customHeight="1">
      <c r="A267" s="35"/>
      <c r="B267" s="36"/>
      <c r="C267" s="233" t="s">
        <v>806</v>
      </c>
      <c r="D267" s="233" t="s">
        <v>216</v>
      </c>
      <c r="E267" s="234" t="s">
        <v>836</v>
      </c>
      <c r="F267" s="235" t="s">
        <v>837</v>
      </c>
      <c r="G267" s="236" t="s">
        <v>254</v>
      </c>
      <c r="H267" s="237">
        <v>0.144</v>
      </c>
      <c r="I267" s="238"/>
      <c r="J267" s="239">
        <f>ROUND(I267*H267,2)</f>
        <v>0</v>
      </c>
      <c r="K267" s="240"/>
      <c r="L267" s="41"/>
      <c r="M267" s="241" t="s">
        <v>1</v>
      </c>
      <c r="N267" s="242" t="s">
        <v>38</v>
      </c>
      <c r="O267" s="88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245</v>
      </c>
      <c r="AT267" s="245" t="s">
        <v>216</v>
      </c>
      <c r="AU267" s="245" t="s">
        <v>82</v>
      </c>
      <c r="AY267" s="14" t="s">
        <v>213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4" t="s">
        <v>80</v>
      </c>
      <c r="BK267" s="246">
        <f>ROUND(I267*H267,2)</f>
        <v>0</v>
      </c>
      <c r="BL267" s="14" t="s">
        <v>245</v>
      </c>
      <c r="BM267" s="245" t="s">
        <v>809</v>
      </c>
    </row>
    <row r="268" spans="1:47" s="2" customFormat="1" ht="12">
      <c r="A268" s="35"/>
      <c r="B268" s="36"/>
      <c r="C268" s="37"/>
      <c r="D268" s="247" t="s">
        <v>221</v>
      </c>
      <c r="E268" s="37"/>
      <c r="F268" s="248" t="s">
        <v>837</v>
      </c>
      <c r="G268" s="37"/>
      <c r="H268" s="37"/>
      <c r="I268" s="141"/>
      <c r="J268" s="37"/>
      <c r="K268" s="37"/>
      <c r="L268" s="41"/>
      <c r="M268" s="249"/>
      <c r="N268" s="25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221</v>
      </c>
      <c r="AU268" s="14" t="s">
        <v>82</v>
      </c>
    </row>
    <row r="269" spans="1:63" s="12" customFormat="1" ht="22.8" customHeight="1">
      <c r="A269" s="12"/>
      <c r="B269" s="217"/>
      <c r="C269" s="218"/>
      <c r="D269" s="219" t="s">
        <v>72</v>
      </c>
      <c r="E269" s="231" t="s">
        <v>1419</v>
      </c>
      <c r="F269" s="231" t="s">
        <v>1708</v>
      </c>
      <c r="G269" s="218"/>
      <c r="H269" s="218"/>
      <c r="I269" s="221"/>
      <c r="J269" s="232">
        <f>BK269</f>
        <v>0</v>
      </c>
      <c r="K269" s="218"/>
      <c r="L269" s="223"/>
      <c r="M269" s="224"/>
      <c r="N269" s="225"/>
      <c r="O269" s="225"/>
      <c r="P269" s="226">
        <f>SUM(P270:P279)</f>
        <v>0</v>
      </c>
      <c r="Q269" s="225"/>
      <c r="R269" s="226">
        <f>SUM(R270:R279)</f>
        <v>0</v>
      </c>
      <c r="S269" s="225"/>
      <c r="T269" s="227">
        <f>SUM(T270:T279)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8" t="s">
        <v>80</v>
      </c>
      <c r="AT269" s="229" t="s">
        <v>72</v>
      </c>
      <c r="AU269" s="229" t="s">
        <v>80</v>
      </c>
      <c r="AY269" s="228" t="s">
        <v>213</v>
      </c>
      <c r="BK269" s="230">
        <f>SUM(BK270:BK279)</f>
        <v>0</v>
      </c>
    </row>
    <row r="270" spans="1:65" s="2" customFormat="1" ht="21.75" customHeight="1">
      <c r="A270" s="35"/>
      <c r="B270" s="36"/>
      <c r="C270" s="233" t="s">
        <v>375</v>
      </c>
      <c r="D270" s="233" t="s">
        <v>216</v>
      </c>
      <c r="E270" s="234" t="s">
        <v>1709</v>
      </c>
      <c r="F270" s="235" t="s">
        <v>1710</v>
      </c>
      <c r="G270" s="236" t="s">
        <v>289</v>
      </c>
      <c r="H270" s="237">
        <v>2</v>
      </c>
      <c r="I270" s="238"/>
      <c r="J270" s="239">
        <f>ROUND(I270*H270,2)</f>
        <v>0</v>
      </c>
      <c r="K270" s="240"/>
      <c r="L270" s="41"/>
      <c r="M270" s="241" t="s">
        <v>1</v>
      </c>
      <c r="N270" s="242" t="s">
        <v>38</v>
      </c>
      <c r="O270" s="88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5" t="s">
        <v>220</v>
      </c>
      <c r="AT270" s="245" t="s">
        <v>216</v>
      </c>
      <c r="AU270" s="245" t="s">
        <v>82</v>
      </c>
      <c r="AY270" s="14" t="s">
        <v>213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4" t="s">
        <v>80</v>
      </c>
      <c r="BK270" s="246">
        <f>ROUND(I270*H270,2)</f>
        <v>0</v>
      </c>
      <c r="BL270" s="14" t="s">
        <v>220</v>
      </c>
      <c r="BM270" s="245" t="s">
        <v>812</v>
      </c>
    </row>
    <row r="271" spans="1:47" s="2" customFormat="1" ht="12">
      <c r="A271" s="35"/>
      <c r="B271" s="36"/>
      <c r="C271" s="37"/>
      <c r="D271" s="247" t="s">
        <v>221</v>
      </c>
      <c r="E271" s="37"/>
      <c r="F271" s="248" t="s">
        <v>1710</v>
      </c>
      <c r="G271" s="37"/>
      <c r="H271" s="37"/>
      <c r="I271" s="141"/>
      <c r="J271" s="37"/>
      <c r="K271" s="37"/>
      <c r="L271" s="41"/>
      <c r="M271" s="249"/>
      <c r="N271" s="250"/>
      <c r="O271" s="88"/>
      <c r="P271" s="88"/>
      <c r="Q271" s="88"/>
      <c r="R271" s="88"/>
      <c r="S271" s="88"/>
      <c r="T271" s="89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4" t="s">
        <v>221</v>
      </c>
      <c r="AU271" s="14" t="s">
        <v>82</v>
      </c>
    </row>
    <row r="272" spans="1:65" s="2" customFormat="1" ht="33" customHeight="1">
      <c r="A272" s="35"/>
      <c r="B272" s="36"/>
      <c r="C272" s="255" t="s">
        <v>646</v>
      </c>
      <c r="D272" s="255" t="s">
        <v>571</v>
      </c>
      <c r="E272" s="256" t="s">
        <v>1711</v>
      </c>
      <c r="F272" s="257" t="s">
        <v>1712</v>
      </c>
      <c r="G272" s="258" t="s">
        <v>237</v>
      </c>
      <c r="H272" s="259">
        <v>2.463</v>
      </c>
      <c r="I272" s="260"/>
      <c r="J272" s="261">
        <f>ROUND(I272*H272,2)</f>
        <v>0</v>
      </c>
      <c r="K272" s="262"/>
      <c r="L272" s="263"/>
      <c r="M272" s="264" t="s">
        <v>1</v>
      </c>
      <c r="N272" s="265" t="s">
        <v>38</v>
      </c>
      <c r="O272" s="8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5" t="s">
        <v>230</v>
      </c>
      <c r="AT272" s="245" t="s">
        <v>571</v>
      </c>
      <c r="AU272" s="245" t="s">
        <v>82</v>
      </c>
      <c r="AY272" s="14" t="s">
        <v>213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4" t="s">
        <v>80</v>
      </c>
      <c r="BK272" s="246">
        <f>ROUND(I272*H272,2)</f>
        <v>0</v>
      </c>
      <c r="BL272" s="14" t="s">
        <v>220</v>
      </c>
      <c r="BM272" s="245" t="s">
        <v>815</v>
      </c>
    </row>
    <row r="273" spans="1:47" s="2" customFormat="1" ht="12">
      <c r="A273" s="35"/>
      <c r="B273" s="36"/>
      <c r="C273" s="37"/>
      <c r="D273" s="247" t="s">
        <v>221</v>
      </c>
      <c r="E273" s="37"/>
      <c r="F273" s="248" t="s">
        <v>1712</v>
      </c>
      <c r="G273" s="37"/>
      <c r="H273" s="37"/>
      <c r="I273" s="141"/>
      <c r="J273" s="37"/>
      <c r="K273" s="37"/>
      <c r="L273" s="41"/>
      <c r="M273" s="249"/>
      <c r="N273" s="250"/>
      <c r="O273" s="88"/>
      <c r="P273" s="88"/>
      <c r="Q273" s="88"/>
      <c r="R273" s="88"/>
      <c r="S273" s="88"/>
      <c r="T273" s="89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4" t="s">
        <v>221</v>
      </c>
      <c r="AU273" s="14" t="s">
        <v>82</v>
      </c>
    </row>
    <row r="274" spans="1:65" s="2" customFormat="1" ht="33" customHeight="1">
      <c r="A274" s="35"/>
      <c r="B274" s="36"/>
      <c r="C274" s="255" t="s">
        <v>377</v>
      </c>
      <c r="D274" s="255" t="s">
        <v>571</v>
      </c>
      <c r="E274" s="256" t="s">
        <v>1713</v>
      </c>
      <c r="F274" s="257" t="s">
        <v>1714</v>
      </c>
      <c r="G274" s="258" t="s">
        <v>237</v>
      </c>
      <c r="H274" s="259">
        <v>2.463</v>
      </c>
      <c r="I274" s="260"/>
      <c r="J274" s="261">
        <f>ROUND(I274*H274,2)</f>
        <v>0</v>
      </c>
      <c r="K274" s="262"/>
      <c r="L274" s="263"/>
      <c r="M274" s="264" t="s">
        <v>1</v>
      </c>
      <c r="N274" s="265" t="s">
        <v>38</v>
      </c>
      <c r="O274" s="88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5" t="s">
        <v>230</v>
      </c>
      <c r="AT274" s="245" t="s">
        <v>571</v>
      </c>
      <c r="AU274" s="245" t="s">
        <v>82</v>
      </c>
      <c r="AY274" s="14" t="s">
        <v>213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4" t="s">
        <v>80</v>
      </c>
      <c r="BK274" s="246">
        <f>ROUND(I274*H274,2)</f>
        <v>0</v>
      </c>
      <c r="BL274" s="14" t="s">
        <v>220</v>
      </c>
      <c r="BM274" s="245" t="s">
        <v>818</v>
      </c>
    </row>
    <row r="275" spans="1:47" s="2" customFormat="1" ht="12">
      <c r="A275" s="35"/>
      <c r="B275" s="36"/>
      <c r="C275" s="37"/>
      <c r="D275" s="247" t="s">
        <v>221</v>
      </c>
      <c r="E275" s="37"/>
      <c r="F275" s="248" t="s">
        <v>1714</v>
      </c>
      <c r="G275" s="37"/>
      <c r="H275" s="37"/>
      <c r="I275" s="141"/>
      <c r="J275" s="37"/>
      <c r="K275" s="37"/>
      <c r="L275" s="41"/>
      <c r="M275" s="249"/>
      <c r="N275" s="250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221</v>
      </c>
      <c r="AU275" s="14" t="s">
        <v>82</v>
      </c>
    </row>
    <row r="276" spans="1:65" s="2" customFormat="1" ht="33" customHeight="1">
      <c r="A276" s="35"/>
      <c r="B276" s="36"/>
      <c r="C276" s="233" t="s">
        <v>640</v>
      </c>
      <c r="D276" s="233" t="s">
        <v>216</v>
      </c>
      <c r="E276" s="234" t="s">
        <v>833</v>
      </c>
      <c r="F276" s="235" t="s">
        <v>834</v>
      </c>
      <c r="G276" s="236" t="s">
        <v>254</v>
      </c>
      <c r="H276" s="237">
        <v>0.148</v>
      </c>
      <c r="I276" s="238"/>
      <c r="J276" s="239">
        <f>ROUND(I276*H276,2)</f>
        <v>0</v>
      </c>
      <c r="K276" s="240"/>
      <c r="L276" s="41"/>
      <c r="M276" s="241" t="s">
        <v>1</v>
      </c>
      <c r="N276" s="242" t="s">
        <v>38</v>
      </c>
      <c r="O276" s="88"/>
      <c r="P276" s="243">
        <f>O276*H276</f>
        <v>0</v>
      </c>
      <c r="Q276" s="243">
        <v>0</v>
      </c>
      <c r="R276" s="243">
        <f>Q276*H276</f>
        <v>0</v>
      </c>
      <c r="S276" s="243">
        <v>0</v>
      </c>
      <c r="T276" s="24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5" t="s">
        <v>220</v>
      </c>
      <c r="AT276" s="245" t="s">
        <v>216</v>
      </c>
      <c r="AU276" s="245" t="s">
        <v>82</v>
      </c>
      <c r="AY276" s="14" t="s">
        <v>213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4" t="s">
        <v>80</v>
      </c>
      <c r="BK276" s="246">
        <f>ROUND(I276*H276,2)</f>
        <v>0</v>
      </c>
      <c r="BL276" s="14" t="s">
        <v>220</v>
      </c>
      <c r="BM276" s="245" t="s">
        <v>821</v>
      </c>
    </row>
    <row r="277" spans="1:47" s="2" customFormat="1" ht="12">
      <c r="A277" s="35"/>
      <c r="B277" s="36"/>
      <c r="C277" s="37"/>
      <c r="D277" s="247" t="s">
        <v>221</v>
      </c>
      <c r="E277" s="37"/>
      <c r="F277" s="248" t="s">
        <v>834</v>
      </c>
      <c r="G277" s="37"/>
      <c r="H277" s="37"/>
      <c r="I277" s="141"/>
      <c r="J277" s="37"/>
      <c r="K277" s="37"/>
      <c r="L277" s="41"/>
      <c r="M277" s="249"/>
      <c r="N277" s="250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221</v>
      </c>
      <c r="AU277" s="14" t="s">
        <v>82</v>
      </c>
    </row>
    <row r="278" spans="1:65" s="2" customFormat="1" ht="44.25" customHeight="1">
      <c r="A278" s="35"/>
      <c r="B278" s="36"/>
      <c r="C278" s="233" t="s">
        <v>380</v>
      </c>
      <c r="D278" s="233" t="s">
        <v>216</v>
      </c>
      <c r="E278" s="234" t="s">
        <v>836</v>
      </c>
      <c r="F278" s="235" t="s">
        <v>837</v>
      </c>
      <c r="G278" s="236" t="s">
        <v>254</v>
      </c>
      <c r="H278" s="237">
        <v>0.148</v>
      </c>
      <c r="I278" s="238"/>
      <c r="J278" s="239">
        <f>ROUND(I278*H278,2)</f>
        <v>0</v>
      </c>
      <c r="K278" s="240"/>
      <c r="L278" s="41"/>
      <c r="M278" s="241" t="s">
        <v>1</v>
      </c>
      <c r="N278" s="242" t="s">
        <v>38</v>
      </c>
      <c r="O278" s="88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5" t="s">
        <v>220</v>
      </c>
      <c r="AT278" s="245" t="s">
        <v>216</v>
      </c>
      <c r="AU278" s="245" t="s">
        <v>82</v>
      </c>
      <c r="AY278" s="14" t="s">
        <v>213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14" t="s">
        <v>80</v>
      </c>
      <c r="BK278" s="246">
        <f>ROUND(I278*H278,2)</f>
        <v>0</v>
      </c>
      <c r="BL278" s="14" t="s">
        <v>220</v>
      </c>
      <c r="BM278" s="245" t="s">
        <v>824</v>
      </c>
    </row>
    <row r="279" spans="1:47" s="2" customFormat="1" ht="12">
      <c r="A279" s="35"/>
      <c r="B279" s="36"/>
      <c r="C279" s="37"/>
      <c r="D279" s="247" t="s">
        <v>221</v>
      </c>
      <c r="E279" s="37"/>
      <c r="F279" s="248" t="s">
        <v>837</v>
      </c>
      <c r="G279" s="37"/>
      <c r="H279" s="37"/>
      <c r="I279" s="141"/>
      <c r="J279" s="37"/>
      <c r="K279" s="37"/>
      <c r="L279" s="41"/>
      <c r="M279" s="249"/>
      <c r="N279" s="250"/>
      <c r="O279" s="88"/>
      <c r="P279" s="88"/>
      <c r="Q279" s="88"/>
      <c r="R279" s="88"/>
      <c r="S279" s="88"/>
      <c r="T279" s="89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4" t="s">
        <v>221</v>
      </c>
      <c r="AU279" s="14" t="s">
        <v>82</v>
      </c>
    </row>
    <row r="280" spans="1:63" s="12" customFormat="1" ht="22.8" customHeight="1">
      <c r="A280" s="12"/>
      <c r="B280" s="217"/>
      <c r="C280" s="218"/>
      <c r="D280" s="219" t="s">
        <v>72</v>
      </c>
      <c r="E280" s="231" t="s">
        <v>1715</v>
      </c>
      <c r="F280" s="231" t="s">
        <v>1716</v>
      </c>
      <c r="G280" s="218"/>
      <c r="H280" s="218"/>
      <c r="I280" s="221"/>
      <c r="J280" s="232">
        <f>BK280</f>
        <v>0</v>
      </c>
      <c r="K280" s="218"/>
      <c r="L280" s="223"/>
      <c r="M280" s="224"/>
      <c r="N280" s="225"/>
      <c r="O280" s="225"/>
      <c r="P280" s="226">
        <f>SUM(P281:P300)</f>
        <v>0</v>
      </c>
      <c r="Q280" s="225"/>
      <c r="R280" s="226">
        <f>SUM(R281:R300)</f>
        <v>0</v>
      </c>
      <c r="S280" s="225"/>
      <c r="T280" s="227">
        <f>SUM(T281:T300)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28" t="s">
        <v>80</v>
      </c>
      <c r="AT280" s="229" t="s">
        <v>72</v>
      </c>
      <c r="AU280" s="229" t="s">
        <v>80</v>
      </c>
      <c r="AY280" s="228" t="s">
        <v>213</v>
      </c>
      <c r="BK280" s="230">
        <f>SUM(BK281:BK300)</f>
        <v>0</v>
      </c>
    </row>
    <row r="281" spans="1:65" s="2" customFormat="1" ht="21.75" customHeight="1">
      <c r="A281" s="35"/>
      <c r="B281" s="36"/>
      <c r="C281" s="233" t="s">
        <v>825</v>
      </c>
      <c r="D281" s="233" t="s">
        <v>216</v>
      </c>
      <c r="E281" s="234" t="s">
        <v>1717</v>
      </c>
      <c r="F281" s="235" t="s">
        <v>1718</v>
      </c>
      <c r="G281" s="236" t="s">
        <v>237</v>
      </c>
      <c r="H281" s="237">
        <v>6</v>
      </c>
      <c r="I281" s="238"/>
      <c r="J281" s="239">
        <f>ROUND(I281*H281,2)</f>
        <v>0</v>
      </c>
      <c r="K281" s="240"/>
      <c r="L281" s="41"/>
      <c r="M281" s="241" t="s">
        <v>1</v>
      </c>
      <c r="N281" s="242" t="s">
        <v>38</v>
      </c>
      <c r="O281" s="88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5" t="s">
        <v>220</v>
      </c>
      <c r="AT281" s="245" t="s">
        <v>216</v>
      </c>
      <c r="AU281" s="245" t="s">
        <v>82</v>
      </c>
      <c r="AY281" s="14" t="s">
        <v>213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14" t="s">
        <v>80</v>
      </c>
      <c r="BK281" s="246">
        <f>ROUND(I281*H281,2)</f>
        <v>0</v>
      </c>
      <c r="BL281" s="14" t="s">
        <v>220</v>
      </c>
      <c r="BM281" s="245" t="s">
        <v>828</v>
      </c>
    </row>
    <row r="282" spans="1:47" s="2" customFormat="1" ht="12">
      <c r="A282" s="35"/>
      <c r="B282" s="36"/>
      <c r="C282" s="37"/>
      <c r="D282" s="247" t="s">
        <v>221</v>
      </c>
      <c r="E282" s="37"/>
      <c r="F282" s="248" t="s">
        <v>1718</v>
      </c>
      <c r="G282" s="37"/>
      <c r="H282" s="37"/>
      <c r="I282" s="141"/>
      <c r="J282" s="37"/>
      <c r="K282" s="37"/>
      <c r="L282" s="41"/>
      <c r="M282" s="249"/>
      <c r="N282" s="250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221</v>
      </c>
      <c r="AU282" s="14" t="s">
        <v>82</v>
      </c>
    </row>
    <row r="283" spans="1:65" s="2" customFormat="1" ht="44.25" customHeight="1">
      <c r="A283" s="35"/>
      <c r="B283" s="36"/>
      <c r="C283" s="255" t="s">
        <v>382</v>
      </c>
      <c r="D283" s="255" t="s">
        <v>571</v>
      </c>
      <c r="E283" s="256" t="s">
        <v>1719</v>
      </c>
      <c r="F283" s="257" t="s">
        <v>1720</v>
      </c>
      <c r="G283" s="258" t="s">
        <v>1157</v>
      </c>
      <c r="H283" s="259">
        <v>1</v>
      </c>
      <c r="I283" s="260"/>
      <c r="J283" s="261">
        <f>ROUND(I283*H283,2)</f>
        <v>0</v>
      </c>
      <c r="K283" s="262"/>
      <c r="L283" s="263"/>
      <c r="M283" s="264" t="s">
        <v>1</v>
      </c>
      <c r="N283" s="265" t="s">
        <v>38</v>
      </c>
      <c r="O283" s="88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5" t="s">
        <v>230</v>
      </c>
      <c r="AT283" s="245" t="s">
        <v>571</v>
      </c>
      <c r="AU283" s="245" t="s">
        <v>82</v>
      </c>
      <c r="AY283" s="14" t="s">
        <v>213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4" t="s">
        <v>80</v>
      </c>
      <c r="BK283" s="246">
        <f>ROUND(I283*H283,2)</f>
        <v>0</v>
      </c>
      <c r="BL283" s="14" t="s">
        <v>220</v>
      </c>
      <c r="BM283" s="245" t="s">
        <v>831</v>
      </c>
    </row>
    <row r="284" spans="1:47" s="2" customFormat="1" ht="12">
      <c r="A284" s="35"/>
      <c r="B284" s="36"/>
      <c r="C284" s="37"/>
      <c r="D284" s="247" t="s">
        <v>221</v>
      </c>
      <c r="E284" s="37"/>
      <c r="F284" s="248" t="s">
        <v>1720</v>
      </c>
      <c r="G284" s="37"/>
      <c r="H284" s="37"/>
      <c r="I284" s="141"/>
      <c r="J284" s="37"/>
      <c r="K284" s="37"/>
      <c r="L284" s="41"/>
      <c r="M284" s="249"/>
      <c r="N284" s="25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221</v>
      </c>
      <c r="AU284" s="14" t="s">
        <v>82</v>
      </c>
    </row>
    <row r="285" spans="1:65" s="2" customFormat="1" ht="21.75" customHeight="1">
      <c r="A285" s="35"/>
      <c r="B285" s="36"/>
      <c r="C285" s="233" t="s">
        <v>832</v>
      </c>
      <c r="D285" s="233" t="s">
        <v>216</v>
      </c>
      <c r="E285" s="234" t="s">
        <v>1721</v>
      </c>
      <c r="F285" s="235" t="s">
        <v>1722</v>
      </c>
      <c r="G285" s="236" t="s">
        <v>237</v>
      </c>
      <c r="H285" s="237">
        <v>21.218</v>
      </c>
      <c r="I285" s="238"/>
      <c r="J285" s="239">
        <f>ROUND(I285*H285,2)</f>
        <v>0</v>
      </c>
      <c r="K285" s="240"/>
      <c r="L285" s="41"/>
      <c r="M285" s="241" t="s">
        <v>1</v>
      </c>
      <c r="N285" s="242" t="s">
        <v>38</v>
      </c>
      <c r="O285" s="88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5" t="s">
        <v>220</v>
      </c>
      <c r="AT285" s="245" t="s">
        <v>216</v>
      </c>
      <c r="AU285" s="245" t="s">
        <v>82</v>
      </c>
      <c r="AY285" s="14" t="s">
        <v>213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4" t="s">
        <v>80</v>
      </c>
      <c r="BK285" s="246">
        <f>ROUND(I285*H285,2)</f>
        <v>0</v>
      </c>
      <c r="BL285" s="14" t="s">
        <v>220</v>
      </c>
      <c r="BM285" s="245" t="s">
        <v>835</v>
      </c>
    </row>
    <row r="286" spans="1:47" s="2" customFormat="1" ht="12">
      <c r="A286" s="35"/>
      <c r="B286" s="36"/>
      <c r="C286" s="37"/>
      <c r="D286" s="247" t="s">
        <v>221</v>
      </c>
      <c r="E286" s="37"/>
      <c r="F286" s="248" t="s">
        <v>1722</v>
      </c>
      <c r="G286" s="37"/>
      <c r="H286" s="37"/>
      <c r="I286" s="141"/>
      <c r="J286" s="37"/>
      <c r="K286" s="37"/>
      <c r="L286" s="41"/>
      <c r="M286" s="249"/>
      <c r="N286" s="250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221</v>
      </c>
      <c r="AU286" s="14" t="s">
        <v>82</v>
      </c>
    </row>
    <row r="287" spans="1:65" s="2" customFormat="1" ht="44.25" customHeight="1">
      <c r="A287" s="35"/>
      <c r="B287" s="36"/>
      <c r="C287" s="255" t="s">
        <v>383</v>
      </c>
      <c r="D287" s="255" t="s">
        <v>571</v>
      </c>
      <c r="E287" s="256" t="s">
        <v>1723</v>
      </c>
      <c r="F287" s="257" t="s">
        <v>1724</v>
      </c>
      <c r="G287" s="258" t="s">
        <v>1157</v>
      </c>
      <c r="H287" s="259">
        <v>1</v>
      </c>
      <c r="I287" s="260"/>
      <c r="J287" s="261">
        <f>ROUND(I287*H287,2)</f>
        <v>0</v>
      </c>
      <c r="K287" s="262"/>
      <c r="L287" s="263"/>
      <c r="M287" s="264" t="s">
        <v>1</v>
      </c>
      <c r="N287" s="265" t="s">
        <v>38</v>
      </c>
      <c r="O287" s="88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5" t="s">
        <v>230</v>
      </c>
      <c r="AT287" s="245" t="s">
        <v>571</v>
      </c>
      <c r="AU287" s="245" t="s">
        <v>82</v>
      </c>
      <c r="AY287" s="14" t="s">
        <v>213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4" t="s">
        <v>80</v>
      </c>
      <c r="BK287" s="246">
        <f>ROUND(I287*H287,2)</f>
        <v>0</v>
      </c>
      <c r="BL287" s="14" t="s">
        <v>220</v>
      </c>
      <c r="BM287" s="245" t="s">
        <v>838</v>
      </c>
    </row>
    <row r="288" spans="1:47" s="2" customFormat="1" ht="12">
      <c r="A288" s="35"/>
      <c r="B288" s="36"/>
      <c r="C288" s="37"/>
      <c r="D288" s="247" t="s">
        <v>221</v>
      </c>
      <c r="E288" s="37"/>
      <c r="F288" s="248" t="s">
        <v>1724</v>
      </c>
      <c r="G288" s="37"/>
      <c r="H288" s="37"/>
      <c r="I288" s="141"/>
      <c r="J288" s="37"/>
      <c r="K288" s="37"/>
      <c r="L288" s="41"/>
      <c r="M288" s="249"/>
      <c r="N288" s="250"/>
      <c r="O288" s="88"/>
      <c r="P288" s="88"/>
      <c r="Q288" s="88"/>
      <c r="R288" s="88"/>
      <c r="S288" s="88"/>
      <c r="T288" s="89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4" t="s">
        <v>221</v>
      </c>
      <c r="AU288" s="14" t="s">
        <v>82</v>
      </c>
    </row>
    <row r="289" spans="1:65" s="2" customFormat="1" ht="44.25" customHeight="1">
      <c r="A289" s="35"/>
      <c r="B289" s="36"/>
      <c r="C289" s="255" t="s">
        <v>841</v>
      </c>
      <c r="D289" s="255" t="s">
        <v>571</v>
      </c>
      <c r="E289" s="256" t="s">
        <v>1725</v>
      </c>
      <c r="F289" s="257" t="s">
        <v>1726</v>
      </c>
      <c r="G289" s="258" t="s">
        <v>1157</v>
      </c>
      <c r="H289" s="259">
        <v>1</v>
      </c>
      <c r="I289" s="260"/>
      <c r="J289" s="261">
        <f>ROUND(I289*H289,2)</f>
        <v>0</v>
      </c>
      <c r="K289" s="262"/>
      <c r="L289" s="263"/>
      <c r="M289" s="264" t="s">
        <v>1</v>
      </c>
      <c r="N289" s="265" t="s">
        <v>38</v>
      </c>
      <c r="O289" s="88"/>
      <c r="P289" s="243">
        <f>O289*H289</f>
        <v>0</v>
      </c>
      <c r="Q289" s="243">
        <v>0</v>
      </c>
      <c r="R289" s="243">
        <f>Q289*H289</f>
        <v>0</v>
      </c>
      <c r="S289" s="243">
        <v>0</v>
      </c>
      <c r="T289" s="24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5" t="s">
        <v>230</v>
      </c>
      <c r="AT289" s="245" t="s">
        <v>571</v>
      </c>
      <c r="AU289" s="245" t="s">
        <v>82</v>
      </c>
      <c r="AY289" s="14" t="s">
        <v>213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4" t="s">
        <v>80</v>
      </c>
      <c r="BK289" s="246">
        <f>ROUND(I289*H289,2)</f>
        <v>0</v>
      </c>
      <c r="BL289" s="14" t="s">
        <v>220</v>
      </c>
      <c r="BM289" s="245" t="s">
        <v>844</v>
      </c>
    </row>
    <row r="290" spans="1:47" s="2" customFormat="1" ht="12">
      <c r="A290" s="35"/>
      <c r="B290" s="36"/>
      <c r="C290" s="37"/>
      <c r="D290" s="247" t="s">
        <v>221</v>
      </c>
      <c r="E290" s="37"/>
      <c r="F290" s="248" t="s">
        <v>1726</v>
      </c>
      <c r="G290" s="37"/>
      <c r="H290" s="37"/>
      <c r="I290" s="141"/>
      <c r="J290" s="37"/>
      <c r="K290" s="37"/>
      <c r="L290" s="41"/>
      <c r="M290" s="249"/>
      <c r="N290" s="250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221</v>
      </c>
      <c r="AU290" s="14" t="s">
        <v>82</v>
      </c>
    </row>
    <row r="291" spans="1:65" s="2" customFormat="1" ht="44.25" customHeight="1">
      <c r="A291" s="35"/>
      <c r="B291" s="36"/>
      <c r="C291" s="255" t="s">
        <v>390</v>
      </c>
      <c r="D291" s="255" t="s">
        <v>571</v>
      </c>
      <c r="E291" s="256" t="s">
        <v>1727</v>
      </c>
      <c r="F291" s="257" t="s">
        <v>1728</v>
      </c>
      <c r="G291" s="258" t="s">
        <v>1157</v>
      </c>
      <c r="H291" s="259">
        <v>1</v>
      </c>
      <c r="I291" s="260"/>
      <c r="J291" s="261">
        <f>ROUND(I291*H291,2)</f>
        <v>0</v>
      </c>
      <c r="K291" s="262"/>
      <c r="L291" s="263"/>
      <c r="M291" s="264" t="s">
        <v>1</v>
      </c>
      <c r="N291" s="265" t="s">
        <v>38</v>
      </c>
      <c r="O291" s="88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5" t="s">
        <v>230</v>
      </c>
      <c r="AT291" s="245" t="s">
        <v>571</v>
      </c>
      <c r="AU291" s="245" t="s">
        <v>82</v>
      </c>
      <c r="AY291" s="14" t="s">
        <v>213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14" t="s">
        <v>80</v>
      </c>
      <c r="BK291" s="246">
        <f>ROUND(I291*H291,2)</f>
        <v>0</v>
      </c>
      <c r="BL291" s="14" t="s">
        <v>220</v>
      </c>
      <c r="BM291" s="245" t="s">
        <v>847</v>
      </c>
    </row>
    <row r="292" spans="1:47" s="2" customFormat="1" ht="12">
      <c r="A292" s="35"/>
      <c r="B292" s="36"/>
      <c r="C292" s="37"/>
      <c r="D292" s="247" t="s">
        <v>221</v>
      </c>
      <c r="E292" s="37"/>
      <c r="F292" s="248" t="s">
        <v>1728</v>
      </c>
      <c r="G292" s="37"/>
      <c r="H292" s="37"/>
      <c r="I292" s="141"/>
      <c r="J292" s="37"/>
      <c r="K292" s="37"/>
      <c r="L292" s="41"/>
      <c r="M292" s="249"/>
      <c r="N292" s="250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221</v>
      </c>
      <c r="AU292" s="14" t="s">
        <v>82</v>
      </c>
    </row>
    <row r="293" spans="1:65" s="2" customFormat="1" ht="21.75" customHeight="1">
      <c r="A293" s="35"/>
      <c r="B293" s="36"/>
      <c r="C293" s="233" t="s">
        <v>848</v>
      </c>
      <c r="D293" s="233" t="s">
        <v>216</v>
      </c>
      <c r="E293" s="234" t="s">
        <v>1729</v>
      </c>
      <c r="F293" s="235" t="s">
        <v>1730</v>
      </c>
      <c r="G293" s="236" t="s">
        <v>237</v>
      </c>
      <c r="H293" s="237">
        <v>10.35</v>
      </c>
      <c r="I293" s="238"/>
      <c r="J293" s="239">
        <f>ROUND(I293*H293,2)</f>
        <v>0</v>
      </c>
      <c r="K293" s="240"/>
      <c r="L293" s="41"/>
      <c r="M293" s="241" t="s">
        <v>1</v>
      </c>
      <c r="N293" s="242" t="s">
        <v>38</v>
      </c>
      <c r="O293" s="88"/>
      <c r="P293" s="243">
        <f>O293*H293</f>
        <v>0</v>
      </c>
      <c r="Q293" s="243">
        <v>0</v>
      </c>
      <c r="R293" s="243">
        <f>Q293*H293</f>
        <v>0</v>
      </c>
      <c r="S293" s="243">
        <v>0</v>
      </c>
      <c r="T293" s="24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5" t="s">
        <v>220</v>
      </c>
      <c r="AT293" s="245" t="s">
        <v>216</v>
      </c>
      <c r="AU293" s="245" t="s">
        <v>82</v>
      </c>
      <c r="AY293" s="14" t="s">
        <v>213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14" t="s">
        <v>80</v>
      </c>
      <c r="BK293" s="246">
        <f>ROUND(I293*H293,2)</f>
        <v>0</v>
      </c>
      <c r="BL293" s="14" t="s">
        <v>220</v>
      </c>
      <c r="BM293" s="245" t="s">
        <v>851</v>
      </c>
    </row>
    <row r="294" spans="1:47" s="2" customFormat="1" ht="12">
      <c r="A294" s="35"/>
      <c r="B294" s="36"/>
      <c r="C294" s="37"/>
      <c r="D294" s="247" t="s">
        <v>221</v>
      </c>
      <c r="E294" s="37"/>
      <c r="F294" s="248" t="s">
        <v>1730</v>
      </c>
      <c r="G294" s="37"/>
      <c r="H294" s="37"/>
      <c r="I294" s="141"/>
      <c r="J294" s="37"/>
      <c r="K294" s="37"/>
      <c r="L294" s="41"/>
      <c r="M294" s="249"/>
      <c r="N294" s="250"/>
      <c r="O294" s="88"/>
      <c r="P294" s="88"/>
      <c r="Q294" s="88"/>
      <c r="R294" s="88"/>
      <c r="S294" s="88"/>
      <c r="T294" s="89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4" t="s">
        <v>221</v>
      </c>
      <c r="AU294" s="14" t="s">
        <v>82</v>
      </c>
    </row>
    <row r="295" spans="1:65" s="2" customFormat="1" ht="44.25" customHeight="1">
      <c r="A295" s="35"/>
      <c r="B295" s="36"/>
      <c r="C295" s="255" t="s">
        <v>393</v>
      </c>
      <c r="D295" s="255" t="s">
        <v>571</v>
      </c>
      <c r="E295" s="256" t="s">
        <v>1731</v>
      </c>
      <c r="F295" s="257" t="s">
        <v>1732</v>
      </c>
      <c r="G295" s="258" t="s">
        <v>1157</v>
      </c>
      <c r="H295" s="259">
        <v>1</v>
      </c>
      <c r="I295" s="260"/>
      <c r="J295" s="261">
        <f>ROUND(I295*H295,2)</f>
        <v>0</v>
      </c>
      <c r="K295" s="262"/>
      <c r="L295" s="263"/>
      <c r="M295" s="264" t="s">
        <v>1</v>
      </c>
      <c r="N295" s="265" t="s">
        <v>38</v>
      </c>
      <c r="O295" s="88"/>
      <c r="P295" s="243">
        <f>O295*H295</f>
        <v>0</v>
      </c>
      <c r="Q295" s="243">
        <v>0</v>
      </c>
      <c r="R295" s="243">
        <f>Q295*H295</f>
        <v>0</v>
      </c>
      <c r="S295" s="243">
        <v>0</v>
      </c>
      <c r="T295" s="24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5" t="s">
        <v>230</v>
      </c>
      <c r="AT295" s="245" t="s">
        <v>571</v>
      </c>
      <c r="AU295" s="245" t="s">
        <v>82</v>
      </c>
      <c r="AY295" s="14" t="s">
        <v>213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14" t="s">
        <v>80</v>
      </c>
      <c r="BK295" s="246">
        <f>ROUND(I295*H295,2)</f>
        <v>0</v>
      </c>
      <c r="BL295" s="14" t="s">
        <v>220</v>
      </c>
      <c r="BM295" s="245" t="s">
        <v>854</v>
      </c>
    </row>
    <row r="296" spans="1:47" s="2" customFormat="1" ht="12">
      <c r="A296" s="35"/>
      <c r="B296" s="36"/>
      <c r="C296" s="37"/>
      <c r="D296" s="247" t="s">
        <v>221</v>
      </c>
      <c r="E296" s="37"/>
      <c r="F296" s="248" t="s">
        <v>1732</v>
      </c>
      <c r="G296" s="37"/>
      <c r="H296" s="37"/>
      <c r="I296" s="141"/>
      <c r="J296" s="37"/>
      <c r="K296" s="37"/>
      <c r="L296" s="41"/>
      <c r="M296" s="249"/>
      <c r="N296" s="250"/>
      <c r="O296" s="88"/>
      <c r="P296" s="88"/>
      <c r="Q296" s="88"/>
      <c r="R296" s="88"/>
      <c r="S296" s="88"/>
      <c r="T296" s="89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4" t="s">
        <v>221</v>
      </c>
      <c r="AU296" s="14" t="s">
        <v>82</v>
      </c>
    </row>
    <row r="297" spans="1:65" s="2" customFormat="1" ht="44.25" customHeight="1">
      <c r="A297" s="35"/>
      <c r="B297" s="36"/>
      <c r="C297" s="233" t="s">
        <v>855</v>
      </c>
      <c r="D297" s="233" t="s">
        <v>216</v>
      </c>
      <c r="E297" s="234" t="s">
        <v>1569</v>
      </c>
      <c r="F297" s="235" t="s">
        <v>1570</v>
      </c>
      <c r="G297" s="236" t="s">
        <v>254</v>
      </c>
      <c r="H297" s="237">
        <v>1.129</v>
      </c>
      <c r="I297" s="238"/>
      <c r="J297" s="239">
        <f>ROUND(I297*H297,2)</f>
        <v>0</v>
      </c>
      <c r="K297" s="240"/>
      <c r="L297" s="41"/>
      <c r="M297" s="241" t="s">
        <v>1</v>
      </c>
      <c r="N297" s="242" t="s">
        <v>38</v>
      </c>
      <c r="O297" s="88"/>
      <c r="P297" s="243">
        <f>O297*H297</f>
        <v>0</v>
      </c>
      <c r="Q297" s="243">
        <v>0</v>
      </c>
      <c r="R297" s="243">
        <f>Q297*H297</f>
        <v>0</v>
      </c>
      <c r="S297" s="243">
        <v>0</v>
      </c>
      <c r="T297" s="24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5" t="s">
        <v>220</v>
      </c>
      <c r="AT297" s="245" t="s">
        <v>216</v>
      </c>
      <c r="AU297" s="245" t="s">
        <v>82</v>
      </c>
      <c r="AY297" s="14" t="s">
        <v>213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14" t="s">
        <v>80</v>
      </c>
      <c r="BK297" s="246">
        <f>ROUND(I297*H297,2)</f>
        <v>0</v>
      </c>
      <c r="BL297" s="14" t="s">
        <v>220</v>
      </c>
      <c r="BM297" s="245" t="s">
        <v>858</v>
      </c>
    </row>
    <row r="298" spans="1:47" s="2" customFormat="1" ht="12">
      <c r="A298" s="35"/>
      <c r="B298" s="36"/>
      <c r="C298" s="37"/>
      <c r="D298" s="247" t="s">
        <v>221</v>
      </c>
      <c r="E298" s="37"/>
      <c r="F298" s="248" t="s">
        <v>1570</v>
      </c>
      <c r="G298" s="37"/>
      <c r="H298" s="37"/>
      <c r="I298" s="141"/>
      <c r="J298" s="37"/>
      <c r="K298" s="37"/>
      <c r="L298" s="41"/>
      <c r="M298" s="249"/>
      <c r="N298" s="250"/>
      <c r="O298" s="88"/>
      <c r="P298" s="88"/>
      <c r="Q298" s="88"/>
      <c r="R298" s="88"/>
      <c r="S298" s="88"/>
      <c r="T298" s="89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4" t="s">
        <v>221</v>
      </c>
      <c r="AU298" s="14" t="s">
        <v>82</v>
      </c>
    </row>
    <row r="299" spans="1:65" s="2" customFormat="1" ht="44.25" customHeight="1">
      <c r="A299" s="35"/>
      <c r="B299" s="36"/>
      <c r="C299" s="233" t="s">
        <v>397</v>
      </c>
      <c r="D299" s="233" t="s">
        <v>216</v>
      </c>
      <c r="E299" s="234" t="s">
        <v>836</v>
      </c>
      <c r="F299" s="235" t="s">
        <v>837</v>
      </c>
      <c r="G299" s="236" t="s">
        <v>254</v>
      </c>
      <c r="H299" s="237">
        <v>1.129</v>
      </c>
      <c r="I299" s="238"/>
      <c r="J299" s="239">
        <f>ROUND(I299*H299,2)</f>
        <v>0</v>
      </c>
      <c r="K299" s="240"/>
      <c r="L299" s="41"/>
      <c r="M299" s="241" t="s">
        <v>1</v>
      </c>
      <c r="N299" s="242" t="s">
        <v>38</v>
      </c>
      <c r="O299" s="88"/>
      <c r="P299" s="243">
        <f>O299*H299</f>
        <v>0</v>
      </c>
      <c r="Q299" s="243">
        <v>0</v>
      </c>
      <c r="R299" s="243">
        <f>Q299*H299</f>
        <v>0</v>
      </c>
      <c r="S299" s="243">
        <v>0</v>
      </c>
      <c r="T299" s="24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5" t="s">
        <v>220</v>
      </c>
      <c r="AT299" s="245" t="s">
        <v>216</v>
      </c>
      <c r="AU299" s="245" t="s">
        <v>82</v>
      </c>
      <c r="AY299" s="14" t="s">
        <v>213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14" t="s">
        <v>80</v>
      </c>
      <c r="BK299" s="246">
        <f>ROUND(I299*H299,2)</f>
        <v>0</v>
      </c>
      <c r="BL299" s="14" t="s">
        <v>220</v>
      </c>
      <c r="BM299" s="245" t="s">
        <v>859</v>
      </c>
    </row>
    <row r="300" spans="1:47" s="2" customFormat="1" ht="12">
      <c r="A300" s="35"/>
      <c r="B300" s="36"/>
      <c r="C300" s="37"/>
      <c r="D300" s="247" t="s">
        <v>221</v>
      </c>
      <c r="E300" s="37"/>
      <c r="F300" s="248" t="s">
        <v>837</v>
      </c>
      <c r="G300" s="37"/>
      <c r="H300" s="37"/>
      <c r="I300" s="141"/>
      <c r="J300" s="37"/>
      <c r="K300" s="37"/>
      <c r="L300" s="41"/>
      <c r="M300" s="249"/>
      <c r="N300" s="250"/>
      <c r="O300" s="88"/>
      <c r="P300" s="88"/>
      <c r="Q300" s="88"/>
      <c r="R300" s="88"/>
      <c r="S300" s="88"/>
      <c r="T300" s="89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4" t="s">
        <v>221</v>
      </c>
      <c r="AU300" s="14" t="s">
        <v>82</v>
      </c>
    </row>
    <row r="301" spans="1:63" s="12" customFormat="1" ht="22.8" customHeight="1">
      <c r="A301" s="12"/>
      <c r="B301" s="217"/>
      <c r="C301" s="218"/>
      <c r="D301" s="219" t="s">
        <v>72</v>
      </c>
      <c r="E301" s="231" t="s">
        <v>1733</v>
      </c>
      <c r="F301" s="231" t="s">
        <v>1734</v>
      </c>
      <c r="G301" s="218"/>
      <c r="H301" s="218"/>
      <c r="I301" s="221"/>
      <c r="J301" s="232">
        <f>BK301</f>
        <v>0</v>
      </c>
      <c r="K301" s="218"/>
      <c r="L301" s="223"/>
      <c r="M301" s="224"/>
      <c r="N301" s="225"/>
      <c r="O301" s="225"/>
      <c r="P301" s="226">
        <f>SUM(P302:P313)</f>
        <v>0</v>
      </c>
      <c r="Q301" s="225"/>
      <c r="R301" s="226">
        <f>SUM(R302:R313)</f>
        <v>0</v>
      </c>
      <c r="S301" s="225"/>
      <c r="T301" s="227">
        <f>SUM(T302:T313)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8" t="s">
        <v>80</v>
      </c>
      <c r="AT301" s="229" t="s">
        <v>72</v>
      </c>
      <c r="AU301" s="229" t="s">
        <v>80</v>
      </c>
      <c r="AY301" s="228" t="s">
        <v>213</v>
      </c>
      <c r="BK301" s="230">
        <f>SUM(BK302:BK313)</f>
        <v>0</v>
      </c>
    </row>
    <row r="302" spans="1:65" s="2" customFormat="1" ht="21.75" customHeight="1">
      <c r="A302" s="35"/>
      <c r="B302" s="36"/>
      <c r="C302" s="233" t="s">
        <v>860</v>
      </c>
      <c r="D302" s="233" t="s">
        <v>216</v>
      </c>
      <c r="E302" s="234" t="s">
        <v>1721</v>
      </c>
      <c r="F302" s="235" t="s">
        <v>1722</v>
      </c>
      <c r="G302" s="236" t="s">
        <v>237</v>
      </c>
      <c r="H302" s="237">
        <v>6.48</v>
      </c>
      <c r="I302" s="238"/>
      <c r="J302" s="239">
        <f>ROUND(I302*H302,2)</f>
        <v>0</v>
      </c>
      <c r="K302" s="240"/>
      <c r="L302" s="41"/>
      <c r="M302" s="241" t="s">
        <v>1</v>
      </c>
      <c r="N302" s="242" t="s">
        <v>38</v>
      </c>
      <c r="O302" s="88"/>
      <c r="P302" s="243">
        <f>O302*H302</f>
        <v>0</v>
      </c>
      <c r="Q302" s="243">
        <v>0</v>
      </c>
      <c r="R302" s="243">
        <f>Q302*H302</f>
        <v>0</v>
      </c>
      <c r="S302" s="243">
        <v>0</v>
      </c>
      <c r="T302" s="244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5" t="s">
        <v>220</v>
      </c>
      <c r="AT302" s="245" t="s">
        <v>216</v>
      </c>
      <c r="AU302" s="245" t="s">
        <v>82</v>
      </c>
      <c r="AY302" s="14" t="s">
        <v>213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14" t="s">
        <v>80</v>
      </c>
      <c r="BK302" s="246">
        <f>ROUND(I302*H302,2)</f>
        <v>0</v>
      </c>
      <c r="BL302" s="14" t="s">
        <v>220</v>
      </c>
      <c r="BM302" s="245" t="s">
        <v>863</v>
      </c>
    </row>
    <row r="303" spans="1:47" s="2" customFormat="1" ht="12">
      <c r="A303" s="35"/>
      <c r="B303" s="36"/>
      <c r="C303" s="37"/>
      <c r="D303" s="247" t="s">
        <v>221</v>
      </c>
      <c r="E303" s="37"/>
      <c r="F303" s="248" t="s">
        <v>1722</v>
      </c>
      <c r="G303" s="37"/>
      <c r="H303" s="37"/>
      <c r="I303" s="141"/>
      <c r="J303" s="37"/>
      <c r="K303" s="37"/>
      <c r="L303" s="41"/>
      <c r="M303" s="249"/>
      <c r="N303" s="250"/>
      <c r="O303" s="88"/>
      <c r="P303" s="88"/>
      <c r="Q303" s="88"/>
      <c r="R303" s="88"/>
      <c r="S303" s="88"/>
      <c r="T303" s="89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4" t="s">
        <v>221</v>
      </c>
      <c r="AU303" s="14" t="s">
        <v>82</v>
      </c>
    </row>
    <row r="304" spans="1:65" s="2" customFormat="1" ht="33" customHeight="1">
      <c r="A304" s="35"/>
      <c r="B304" s="36"/>
      <c r="C304" s="255" t="s">
        <v>400</v>
      </c>
      <c r="D304" s="255" t="s">
        <v>571</v>
      </c>
      <c r="E304" s="256" t="s">
        <v>1735</v>
      </c>
      <c r="F304" s="257" t="s">
        <v>1736</v>
      </c>
      <c r="G304" s="258" t="s">
        <v>1157</v>
      </c>
      <c r="H304" s="259">
        <v>1</v>
      </c>
      <c r="I304" s="260"/>
      <c r="J304" s="261">
        <f>ROUND(I304*H304,2)</f>
        <v>0</v>
      </c>
      <c r="K304" s="262"/>
      <c r="L304" s="263"/>
      <c r="M304" s="264" t="s">
        <v>1</v>
      </c>
      <c r="N304" s="265" t="s">
        <v>38</v>
      </c>
      <c r="O304" s="88"/>
      <c r="P304" s="243">
        <f>O304*H304</f>
        <v>0</v>
      </c>
      <c r="Q304" s="243">
        <v>0</v>
      </c>
      <c r="R304" s="243">
        <f>Q304*H304</f>
        <v>0</v>
      </c>
      <c r="S304" s="243">
        <v>0</v>
      </c>
      <c r="T304" s="24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5" t="s">
        <v>230</v>
      </c>
      <c r="AT304" s="245" t="s">
        <v>571</v>
      </c>
      <c r="AU304" s="245" t="s">
        <v>82</v>
      </c>
      <c r="AY304" s="14" t="s">
        <v>213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14" t="s">
        <v>80</v>
      </c>
      <c r="BK304" s="246">
        <f>ROUND(I304*H304,2)</f>
        <v>0</v>
      </c>
      <c r="BL304" s="14" t="s">
        <v>220</v>
      </c>
      <c r="BM304" s="245" t="s">
        <v>866</v>
      </c>
    </row>
    <row r="305" spans="1:47" s="2" customFormat="1" ht="12">
      <c r="A305" s="35"/>
      <c r="B305" s="36"/>
      <c r="C305" s="37"/>
      <c r="D305" s="247" t="s">
        <v>221</v>
      </c>
      <c r="E305" s="37"/>
      <c r="F305" s="248" t="s">
        <v>1736</v>
      </c>
      <c r="G305" s="37"/>
      <c r="H305" s="37"/>
      <c r="I305" s="141"/>
      <c r="J305" s="37"/>
      <c r="K305" s="37"/>
      <c r="L305" s="41"/>
      <c r="M305" s="249"/>
      <c r="N305" s="250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221</v>
      </c>
      <c r="AU305" s="14" t="s">
        <v>82</v>
      </c>
    </row>
    <row r="306" spans="1:65" s="2" customFormat="1" ht="21.75" customHeight="1">
      <c r="A306" s="35"/>
      <c r="B306" s="36"/>
      <c r="C306" s="233" t="s">
        <v>867</v>
      </c>
      <c r="D306" s="233" t="s">
        <v>216</v>
      </c>
      <c r="E306" s="234" t="s">
        <v>1729</v>
      </c>
      <c r="F306" s="235" t="s">
        <v>1730</v>
      </c>
      <c r="G306" s="236" t="s">
        <v>237</v>
      </c>
      <c r="H306" s="237">
        <v>10.35</v>
      </c>
      <c r="I306" s="238"/>
      <c r="J306" s="239">
        <f>ROUND(I306*H306,2)</f>
        <v>0</v>
      </c>
      <c r="K306" s="240"/>
      <c r="L306" s="41"/>
      <c r="M306" s="241" t="s">
        <v>1</v>
      </c>
      <c r="N306" s="242" t="s">
        <v>38</v>
      </c>
      <c r="O306" s="88"/>
      <c r="P306" s="243">
        <f>O306*H306</f>
        <v>0</v>
      </c>
      <c r="Q306" s="243">
        <v>0</v>
      </c>
      <c r="R306" s="243">
        <f>Q306*H306</f>
        <v>0</v>
      </c>
      <c r="S306" s="243">
        <v>0</v>
      </c>
      <c r="T306" s="24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5" t="s">
        <v>220</v>
      </c>
      <c r="AT306" s="245" t="s">
        <v>216</v>
      </c>
      <c r="AU306" s="245" t="s">
        <v>82</v>
      </c>
      <c r="AY306" s="14" t="s">
        <v>213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14" t="s">
        <v>80</v>
      </c>
      <c r="BK306" s="246">
        <f>ROUND(I306*H306,2)</f>
        <v>0</v>
      </c>
      <c r="BL306" s="14" t="s">
        <v>220</v>
      </c>
      <c r="BM306" s="245" t="s">
        <v>870</v>
      </c>
    </row>
    <row r="307" spans="1:47" s="2" customFormat="1" ht="12">
      <c r="A307" s="35"/>
      <c r="B307" s="36"/>
      <c r="C307" s="37"/>
      <c r="D307" s="247" t="s">
        <v>221</v>
      </c>
      <c r="E307" s="37"/>
      <c r="F307" s="248" t="s">
        <v>1730</v>
      </c>
      <c r="G307" s="37"/>
      <c r="H307" s="37"/>
      <c r="I307" s="141"/>
      <c r="J307" s="37"/>
      <c r="K307" s="37"/>
      <c r="L307" s="41"/>
      <c r="M307" s="249"/>
      <c r="N307" s="250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221</v>
      </c>
      <c r="AU307" s="14" t="s">
        <v>82</v>
      </c>
    </row>
    <row r="308" spans="1:65" s="2" customFormat="1" ht="33" customHeight="1">
      <c r="A308" s="35"/>
      <c r="B308" s="36"/>
      <c r="C308" s="255" t="s">
        <v>404</v>
      </c>
      <c r="D308" s="255" t="s">
        <v>571</v>
      </c>
      <c r="E308" s="256" t="s">
        <v>1737</v>
      </c>
      <c r="F308" s="257" t="s">
        <v>1738</v>
      </c>
      <c r="G308" s="258" t="s">
        <v>1157</v>
      </c>
      <c r="H308" s="259">
        <v>1</v>
      </c>
      <c r="I308" s="260"/>
      <c r="J308" s="261">
        <f>ROUND(I308*H308,2)</f>
        <v>0</v>
      </c>
      <c r="K308" s="262"/>
      <c r="L308" s="263"/>
      <c r="M308" s="264" t="s">
        <v>1</v>
      </c>
      <c r="N308" s="265" t="s">
        <v>38</v>
      </c>
      <c r="O308" s="88"/>
      <c r="P308" s="243">
        <f>O308*H308</f>
        <v>0</v>
      </c>
      <c r="Q308" s="243">
        <v>0</v>
      </c>
      <c r="R308" s="243">
        <f>Q308*H308</f>
        <v>0</v>
      </c>
      <c r="S308" s="243">
        <v>0</v>
      </c>
      <c r="T308" s="24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5" t="s">
        <v>230</v>
      </c>
      <c r="AT308" s="245" t="s">
        <v>571</v>
      </c>
      <c r="AU308" s="245" t="s">
        <v>82</v>
      </c>
      <c r="AY308" s="14" t="s">
        <v>213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4" t="s">
        <v>80</v>
      </c>
      <c r="BK308" s="246">
        <f>ROUND(I308*H308,2)</f>
        <v>0</v>
      </c>
      <c r="BL308" s="14" t="s">
        <v>220</v>
      </c>
      <c r="BM308" s="245" t="s">
        <v>873</v>
      </c>
    </row>
    <row r="309" spans="1:47" s="2" customFormat="1" ht="12">
      <c r="A309" s="35"/>
      <c r="B309" s="36"/>
      <c r="C309" s="37"/>
      <c r="D309" s="247" t="s">
        <v>221</v>
      </c>
      <c r="E309" s="37"/>
      <c r="F309" s="248" t="s">
        <v>1738</v>
      </c>
      <c r="G309" s="37"/>
      <c r="H309" s="37"/>
      <c r="I309" s="141"/>
      <c r="J309" s="37"/>
      <c r="K309" s="37"/>
      <c r="L309" s="41"/>
      <c r="M309" s="249"/>
      <c r="N309" s="250"/>
      <c r="O309" s="88"/>
      <c r="P309" s="88"/>
      <c r="Q309" s="88"/>
      <c r="R309" s="88"/>
      <c r="S309" s="88"/>
      <c r="T309" s="89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4" t="s">
        <v>221</v>
      </c>
      <c r="AU309" s="14" t="s">
        <v>82</v>
      </c>
    </row>
    <row r="310" spans="1:65" s="2" customFormat="1" ht="44.25" customHeight="1">
      <c r="A310" s="35"/>
      <c r="B310" s="36"/>
      <c r="C310" s="233" t="s">
        <v>874</v>
      </c>
      <c r="D310" s="233" t="s">
        <v>216</v>
      </c>
      <c r="E310" s="234" t="s">
        <v>1569</v>
      </c>
      <c r="F310" s="235" t="s">
        <v>1570</v>
      </c>
      <c r="G310" s="236" t="s">
        <v>254</v>
      </c>
      <c r="H310" s="237">
        <v>0.504</v>
      </c>
      <c r="I310" s="238"/>
      <c r="J310" s="239">
        <f>ROUND(I310*H310,2)</f>
        <v>0</v>
      </c>
      <c r="K310" s="240"/>
      <c r="L310" s="41"/>
      <c r="M310" s="241" t="s">
        <v>1</v>
      </c>
      <c r="N310" s="242" t="s">
        <v>38</v>
      </c>
      <c r="O310" s="88"/>
      <c r="P310" s="243">
        <f>O310*H310</f>
        <v>0</v>
      </c>
      <c r="Q310" s="243">
        <v>0</v>
      </c>
      <c r="R310" s="243">
        <f>Q310*H310</f>
        <v>0</v>
      </c>
      <c r="S310" s="243">
        <v>0</v>
      </c>
      <c r="T310" s="24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5" t="s">
        <v>220</v>
      </c>
      <c r="AT310" s="245" t="s">
        <v>216</v>
      </c>
      <c r="AU310" s="245" t="s">
        <v>82</v>
      </c>
      <c r="AY310" s="14" t="s">
        <v>213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4" t="s">
        <v>80</v>
      </c>
      <c r="BK310" s="246">
        <f>ROUND(I310*H310,2)</f>
        <v>0</v>
      </c>
      <c r="BL310" s="14" t="s">
        <v>220</v>
      </c>
      <c r="BM310" s="245" t="s">
        <v>875</v>
      </c>
    </row>
    <row r="311" spans="1:47" s="2" customFormat="1" ht="12">
      <c r="A311" s="35"/>
      <c r="B311" s="36"/>
      <c r="C311" s="37"/>
      <c r="D311" s="247" t="s">
        <v>221</v>
      </c>
      <c r="E311" s="37"/>
      <c r="F311" s="248" t="s">
        <v>1570</v>
      </c>
      <c r="G311" s="37"/>
      <c r="H311" s="37"/>
      <c r="I311" s="141"/>
      <c r="J311" s="37"/>
      <c r="K311" s="37"/>
      <c r="L311" s="41"/>
      <c r="M311" s="249"/>
      <c r="N311" s="250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221</v>
      </c>
      <c r="AU311" s="14" t="s">
        <v>82</v>
      </c>
    </row>
    <row r="312" spans="1:65" s="2" customFormat="1" ht="44.25" customHeight="1">
      <c r="A312" s="35"/>
      <c r="B312" s="36"/>
      <c r="C312" s="233" t="s">
        <v>407</v>
      </c>
      <c r="D312" s="233" t="s">
        <v>216</v>
      </c>
      <c r="E312" s="234" t="s">
        <v>836</v>
      </c>
      <c r="F312" s="235" t="s">
        <v>837</v>
      </c>
      <c r="G312" s="236" t="s">
        <v>254</v>
      </c>
      <c r="H312" s="237">
        <v>0.504</v>
      </c>
      <c r="I312" s="238"/>
      <c r="J312" s="239">
        <f>ROUND(I312*H312,2)</f>
        <v>0</v>
      </c>
      <c r="K312" s="240"/>
      <c r="L312" s="41"/>
      <c r="M312" s="241" t="s">
        <v>1</v>
      </c>
      <c r="N312" s="242" t="s">
        <v>38</v>
      </c>
      <c r="O312" s="88"/>
      <c r="P312" s="243">
        <f>O312*H312</f>
        <v>0</v>
      </c>
      <c r="Q312" s="243">
        <v>0</v>
      </c>
      <c r="R312" s="243">
        <f>Q312*H312</f>
        <v>0</v>
      </c>
      <c r="S312" s="243">
        <v>0</v>
      </c>
      <c r="T312" s="24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5" t="s">
        <v>220</v>
      </c>
      <c r="AT312" s="245" t="s">
        <v>216</v>
      </c>
      <c r="AU312" s="245" t="s">
        <v>82</v>
      </c>
      <c r="AY312" s="14" t="s">
        <v>213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14" t="s">
        <v>80</v>
      </c>
      <c r="BK312" s="246">
        <f>ROUND(I312*H312,2)</f>
        <v>0</v>
      </c>
      <c r="BL312" s="14" t="s">
        <v>220</v>
      </c>
      <c r="BM312" s="245" t="s">
        <v>876</v>
      </c>
    </row>
    <row r="313" spans="1:47" s="2" customFormat="1" ht="12">
      <c r="A313" s="35"/>
      <c r="B313" s="36"/>
      <c r="C313" s="37"/>
      <c r="D313" s="247" t="s">
        <v>221</v>
      </c>
      <c r="E313" s="37"/>
      <c r="F313" s="248" t="s">
        <v>837</v>
      </c>
      <c r="G313" s="37"/>
      <c r="H313" s="37"/>
      <c r="I313" s="141"/>
      <c r="J313" s="37"/>
      <c r="K313" s="37"/>
      <c r="L313" s="41"/>
      <c r="M313" s="249"/>
      <c r="N313" s="250"/>
      <c r="O313" s="88"/>
      <c r="P313" s="88"/>
      <c r="Q313" s="88"/>
      <c r="R313" s="88"/>
      <c r="S313" s="88"/>
      <c r="T313" s="89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4" t="s">
        <v>221</v>
      </c>
      <c r="AU313" s="14" t="s">
        <v>82</v>
      </c>
    </row>
    <row r="314" spans="1:63" s="12" customFormat="1" ht="22.8" customHeight="1">
      <c r="A314" s="12"/>
      <c r="B314" s="217"/>
      <c r="C314" s="218"/>
      <c r="D314" s="219" t="s">
        <v>72</v>
      </c>
      <c r="E314" s="231" t="s">
        <v>1739</v>
      </c>
      <c r="F314" s="231" t="s">
        <v>1740</v>
      </c>
      <c r="G314" s="218"/>
      <c r="H314" s="218"/>
      <c r="I314" s="221"/>
      <c r="J314" s="232">
        <f>BK314</f>
        <v>0</v>
      </c>
      <c r="K314" s="218"/>
      <c r="L314" s="223"/>
      <c r="M314" s="224"/>
      <c r="N314" s="225"/>
      <c r="O314" s="225"/>
      <c r="P314" s="226">
        <f>SUM(P315:P322)</f>
        <v>0</v>
      </c>
      <c r="Q314" s="225"/>
      <c r="R314" s="226">
        <f>SUM(R315:R322)</f>
        <v>0</v>
      </c>
      <c r="S314" s="225"/>
      <c r="T314" s="227">
        <f>SUM(T315:T322)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8" t="s">
        <v>80</v>
      </c>
      <c r="AT314" s="229" t="s">
        <v>72</v>
      </c>
      <c r="AU314" s="229" t="s">
        <v>80</v>
      </c>
      <c r="AY314" s="228" t="s">
        <v>213</v>
      </c>
      <c r="BK314" s="230">
        <f>SUM(BK315:BK322)</f>
        <v>0</v>
      </c>
    </row>
    <row r="315" spans="1:65" s="2" customFormat="1" ht="33" customHeight="1">
      <c r="A315" s="35"/>
      <c r="B315" s="36"/>
      <c r="C315" s="233" t="s">
        <v>877</v>
      </c>
      <c r="D315" s="233" t="s">
        <v>216</v>
      </c>
      <c r="E315" s="234" t="s">
        <v>1565</v>
      </c>
      <c r="F315" s="235" t="s">
        <v>1566</v>
      </c>
      <c r="G315" s="236" t="s">
        <v>283</v>
      </c>
      <c r="H315" s="237">
        <v>36.04</v>
      </c>
      <c r="I315" s="238"/>
      <c r="J315" s="239">
        <f>ROUND(I315*H315,2)</f>
        <v>0</v>
      </c>
      <c r="K315" s="240"/>
      <c r="L315" s="41"/>
      <c r="M315" s="241" t="s">
        <v>1</v>
      </c>
      <c r="N315" s="242" t="s">
        <v>38</v>
      </c>
      <c r="O315" s="88"/>
      <c r="P315" s="243">
        <f>O315*H315</f>
        <v>0</v>
      </c>
      <c r="Q315" s="243">
        <v>0</v>
      </c>
      <c r="R315" s="243">
        <f>Q315*H315</f>
        <v>0</v>
      </c>
      <c r="S315" s="243">
        <v>0</v>
      </c>
      <c r="T315" s="24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5" t="s">
        <v>220</v>
      </c>
      <c r="AT315" s="245" t="s">
        <v>216</v>
      </c>
      <c r="AU315" s="245" t="s">
        <v>82</v>
      </c>
      <c r="AY315" s="14" t="s">
        <v>213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14" t="s">
        <v>80</v>
      </c>
      <c r="BK315" s="246">
        <f>ROUND(I315*H315,2)</f>
        <v>0</v>
      </c>
      <c r="BL315" s="14" t="s">
        <v>220</v>
      </c>
      <c r="BM315" s="245" t="s">
        <v>878</v>
      </c>
    </row>
    <row r="316" spans="1:47" s="2" customFormat="1" ht="12">
      <c r="A316" s="35"/>
      <c r="B316" s="36"/>
      <c r="C316" s="37"/>
      <c r="D316" s="247" t="s">
        <v>221</v>
      </c>
      <c r="E316" s="37"/>
      <c r="F316" s="248" t="s">
        <v>1566</v>
      </c>
      <c r="G316" s="37"/>
      <c r="H316" s="37"/>
      <c r="I316" s="141"/>
      <c r="J316" s="37"/>
      <c r="K316" s="37"/>
      <c r="L316" s="41"/>
      <c r="M316" s="249"/>
      <c r="N316" s="250"/>
      <c r="O316" s="88"/>
      <c r="P316" s="88"/>
      <c r="Q316" s="88"/>
      <c r="R316" s="88"/>
      <c r="S316" s="88"/>
      <c r="T316" s="89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4" t="s">
        <v>221</v>
      </c>
      <c r="AU316" s="14" t="s">
        <v>82</v>
      </c>
    </row>
    <row r="317" spans="1:65" s="2" customFormat="1" ht="33" customHeight="1">
      <c r="A317" s="35"/>
      <c r="B317" s="36"/>
      <c r="C317" s="233" t="s">
        <v>409</v>
      </c>
      <c r="D317" s="233" t="s">
        <v>216</v>
      </c>
      <c r="E317" s="234" t="s">
        <v>1567</v>
      </c>
      <c r="F317" s="235" t="s">
        <v>1568</v>
      </c>
      <c r="G317" s="236" t="s">
        <v>283</v>
      </c>
      <c r="H317" s="237">
        <v>36.04</v>
      </c>
      <c r="I317" s="238"/>
      <c r="J317" s="239">
        <f>ROUND(I317*H317,2)</f>
        <v>0</v>
      </c>
      <c r="K317" s="240"/>
      <c r="L317" s="41"/>
      <c r="M317" s="241" t="s">
        <v>1</v>
      </c>
      <c r="N317" s="242" t="s">
        <v>38</v>
      </c>
      <c r="O317" s="88"/>
      <c r="P317" s="243">
        <f>O317*H317</f>
        <v>0</v>
      </c>
      <c r="Q317" s="243">
        <v>0</v>
      </c>
      <c r="R317" s="243">
        <f>Q317*H317</f>
        <v>0</v>
      </c>
      <c r="S317" s="243">
        <v>0</v>
      </c>
      <c r="T317" s="24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5" t="s">
        <v>220</v>
      </c>
      <c r="AT317" s="245" t="s">
        <v>216</v>
      </c>
      <c r="AU317" s="245" t="s">
        <v>82</v>
      </c>
      <c r="AY317" s="14" t="s">
        <v>213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14" t="s">
        <v>80</v>
      </c>
      <c r="BK317" s="246">
        <f>ROUND(I317*H317,2)</f>
        <v>0</v>
      </c>
      <c r="BL317" s="14" t="s">
        <v>220</v>
      </c>
      <c r="BM317" s="245" t="s">
        <v>879</v>
      </c>
    </row>
    <row r="318" spans="1:47" s="2" customFormat="1" ht="12">
      <c r="A318" s="35"/>
      <c r="B318" s="36"/>
      <c r="C318" s="37"/>
      <c r="D318" s="247" t="s">
        <v>221</v>
      </c>
      <c r="E318" s="37"/>
      <c r="F318" s="248" t="s">
        <v>1568</v>
      </c>
      <c r="G318" s="37"/>
      <c r="H318" s="37"/>
      <c r="I318" s="141"/>
      <c r="J318" s="37"/>
      <c r="K318" s="37"/>
      <c r="L318" s="41"/>
      <c r="M318" s="249"/>
      <c r="N318" s="250"/>
      <c r="O318" s="88"/>
      <c r="P318" s="88"/>
      <c r="Q318" s="88"/>
      <c r="R318" s="88"/>
      <c r="S318" s="88"/>
      <c r="T318" s="89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4" t="s">
        <v>221</v>
      </c>
      <c r="AU318" s="14" t="s">
        <v>82</v>
      </c>
    </row>
    <row r="319" spans="1:65" s="2" customFormat="1" ht="44.25" customHeight="1">
      <c r="A319" s="35"/>
      <c r="B319" s="36"/>
      <c r="C319" s="233" t="s">
        <v>880</v>
      </c>
      <c r="D319" s="233" t="s">
        <v>216</v>
      </c>
      <c r="E319" s="234" t="s">
        <v>1569</v>
      </c>
      <c r="F319" s="235" t="s">
        <v>1570</v>
      </c>
      <c r="G319" s="236" t="s">
        <v>254</v>
      </c>
      <c r="H319" s="237">
        <v>0.005</v>
      </c>
      <c r="I319" s="238"/>
      <c r="J319" s="239">
        <f>ROUND(I319*H319,2)</f>
        <v>0</v>
      </c>
      <c r="K319" s="240"/>
      <c r="L319" s="41"/>
      <c r="M319" s="241" t="s">
        <v>1</v>
      </c>
      <c r="N319" s="242" t="s">
        <v>38</v>
      </c>
      <c r="O319" s="88"/>
      <c r="P319" s="243">
        <f>O319*H319</f>
        <v>0</v>
      </c>
      <c r="Q319" s="243">
        <v>0</v>
      </c>
      <c r="R319" s="243">
        <f>Q319*H319</f>
        <v>0</v>
      </c>
      <c r="S319" s="243">
        <v>0</v>
      </c>
      <c r="T319" s="24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5" t="s">
        <v>220</v>
      </c>
      <c r="AT319" s="245" t="s">
        <v>216</v>
      </c>
      <c r="AU319" s="245" t="s">
        <v>82</v>
      </c>
      <c r="AY319" s="14" t="s">
        <v>213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14" t="s">
        <v>80</v>
      </c>
      <c r="BK319" s="246">
        <f>ROUND(I319*H319,2)</f>
        <v>0</v>
      </c>
      <c r="BL319" s="14" t="s">
        <v>220</v>
      </c>
      <c r="BM319" s="245" t="s">
        <v>881</v>
      </c>
    </row>
    <row r="320" spans="1:47" s="2" customFormat="1" ht="12">
      <c r="A320" s="35"/>
      <c r="B320" s="36"/>
      <c r="C320" s="37"/>
      <c r="D320" s="247" t="s">
        <v>221</v>
      </c>
      <c r="E320" s="37"/>
      <c r="F320" s="248" t="s">
        <v>1570</v>
      </c>
      <c r="G320" s="37"/>
      <c r="H320" s="37"/>
      <c r="I320" s="141"/>
      <c r="J320" s="37"/>
      <c r="K320" s="37"/>
      <c r="L320" s="41"/>
      <c r="M320" s="249"/>
      <c r="N320" s="250"/>
      <c r="O320" s="88"/>
      <c r="P320" s="88"/>
      <c r="Q320" s="88"/>
      <c r="R320" s="88"/>
      <c r="S320" s="88"/>
      <c r="T320" s="89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4" t="s">
        <v>221</v>
      </c>
      <c r="AU320" s="14" t="s">
        <v>82</v>
      </c>
    </row>
    <row r="321" spans="1:65" s="2" customFormat="1" ht="44.25" customHeight="1">
      <c r="A321" s="35"/>
      <c r="B321" s="36"/>
      <c r="C321" s="233" t="s">
        <v>412</v>
      </c>
      <c r="D321" s="233" t="s">
        <v>216</v>
      </c>
      <c r="E321" s="234" t="s">
        <v>836</v>
      </c>
      <c r="F321" s="235" t="s">
        <v>837</v>
      </c>
      <c r="G321" s="236" t="s">
        <v>254</v>
      </c>
      <c r="H321" s="237">
        <v>0.005</v>
      </c>
      <c r="I321" s="238"/>
      <c r="J321" s="239">
        <f>ROUND(I321*H321,2)</f>
        <v>0</v>
      </c>
      <c r="K321" s="240"/>
      <c r="L321" s="41"/>
      <c r="M321" s="241" t="s">
        <v>1</v>
      </c>
      <c r="N321" s="242" t="s">
        <v>38</v>
      </c>
      <c r="O321" s="88"/>
      <c r="P321" s="243">
        <f>O321*H321</f>
        <v>0</v>
      </c>
      <c r="Q321" s="243">
        <v>0</v>
      </c>
      <c r="R321" s="243">
        <f>Q321*H321</f>
        <v>0</v>
      </c>
      <c r="S321" s="243">
        <v>0</v>
      </c>
      <c r="T321" s="24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5" t="s">
        <v>220</v>
      </c>
      <c r="AT321" s="245" t="s">
        <v>216</v>
      </c>
      <c r="AU321" s="245" t="s">
        <v>82</v>
      </c>
      <c r="AY321" s="14" t="s">
        <v>213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14" t="s">
        <v>80</v>
      </c>
      <c r="BK321" s="246">
        <f>ROUND(I321*H321,2)</f>
        <v>0</v>
      </c>
      <c r="BL321" s="14" t="s">
        <v>220</v>
      </c>
      <c r="BM321" s="245" t="s">
        <v>882</v>
      </c>
    </row>
    <row r="322" spans="1:47" s="2" customFormat="1" ht="12">
      <c r="A322" s="35"/>
      <c r="B322" s="36"/>
      <c r="C322" s="37"/>
      <c r="D322" s="247" t="s">
        <v>221</v>
      </c>
      <c r="E322" s="37"/>
      <c r="F322" s="248" t="s">
        <v>837</v>
      </c>
      <c r="G322" s="37"/>
      <c r="H322" s="37"/>
      <c r="I322" s="141"/>
      <c r="J322" s="37"/>
      <c r="K322" s="37"/>
      <c r="L322" s="41"/>
      <c r="M322" s="251"/>
      <c r="N322" s="252"/>
      <c r="O322" s="253"/>
      <c r="P322" s="253"/>
      <c r="Q322" s="253"/>
      <c r="R322" s="253"/>
      <c r="S322" s="253"/>
      <c r="T322" s="254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4" t="s">
        <v>221</v>
      </c>
      <c r="AU322" s="14" t="s">
        <v>82</v>
      </c>
    </row>
    <row r="323" spans="1:31" s="2" customFormat="1" ht="6.95" customHeight="1">
      <c r="A323" s="35"/>
      <c r="B323" s="63"/>
      <c r="C323" s="64"/>
      <c r="D323" s="64"/>
      <c r="E323" s="64"/>
      <c r="F323" s="64"/>
      <c r="G323" s="64"/>
      <c r="H323" s="64"/>
      <c r="I323" s="180"/>
      <c r="J323" s="64"/>
      <c r="K323" s="64"/>
      <c r="L323" s="41"/>
      <c r="M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</row>
  </sheetData>
  <sheetProtection password="CC35" sheet="1" objects="1" scenarios="1" formatColumns="0" formatRows="0" autoFilter="0"/>
  <autoFilter ref="C134:K322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1741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ROUND((SUM(BE119:BE134)),2)</f>
        <v>0</v>
      </c>
      <c r="G33" s="35"/>
      <c r="H33" s="35"/>
      <c r="I33" s="159">
        <v>0.21</v>
      </c>
      <c r="J33" s="158">
        <f>ROUND(((SUM(BE119:BE134))*I33),2)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ROUND((SUM(BF119:BF134)),2)</f>
        <v>0</v>
      </c>
      <c r="G34" s="35"/>
      <c r="H34" s="35"/>
      <c r="I34" s="159">
        <v>0.15</v>
      </c>
      <c r="J34" s="158">
        <f>ROUND(((SUM(BF119:BF134))*I34),2)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ROUND((SUM(BG119:BG134)),2)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ROUND((SUM(BH119:BH134)),2)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ROUND((SUM(BI119:BI134)),2)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2019-138-36 - PBŘ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J120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1742</v>
      </c>
      <c r="E98" s="200"/>
      <c r="F98" s="200"/>
      <c r="G98" s="200"/>
      <c r="H98" s="200"/>
      <c r="I98" s="201"/>
      <c r="J98" s="202">
        <f>J121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1743</v>
      </c>
      <c r="E99" s="200"/>
      <c r="F99" s="200"/>
      <c r="G99" s="200"/>
      <c r="H99" s="200"/>
      <c r="I99" s="201"/>
      <c r="J99" s="202">
        <f>J128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141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180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183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198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4" t="str">
        <f>E7</f>
        <v xml:space="preserve">OTEVŘENÝ  pavilon D (zadání) - DO KROSU</v>
      </c>
      <c r="F109" s="29"/>
      <c r="G109" s="29"/>
      <c r="H109" s="29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183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2019-138-36 - PBŘ</v>
      </c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144" t="s">
        <v>22</v>
      </c>
      <c r="J113" s="76" t="str">
        <f>IF(J12="","",J12)</f>
        <v>20. 12. 2019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144" t="s">
        <v>29</v>
      </c>
      <c r="J115" s="33" t="str">
        <f>E21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144" t="s">
        <v>30</v>
      </c>
      <c r="J116" s="33" t="str">
        <f>E24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204"/>
      <c r="B118" s="205"/>
      <c r="C118" s="206" t="s">
        <v>199</v>
      </c>
      <c r="D118" s="207" t="s">
        <v>58</v>
      </c>
      <c r="E118" s="207" t="s">
        <v>54</v>
      </c>
      <c r="F118" s="207" t="s">
        <v>55</v>
      </c>
      <c r="G118" s="207" t="s">
        <v>200</v>
      </c>
      <c r="H118" s="207" t="s">
        <v>201</v>
      </c>
      <c r="I118" s="208" t="s">
        <v>202</v>
      </c>
      <c r="J118" s="209" t="s">
        <v>187</v>
      </c>
      <c r="K118" s="210" t="s">
        <v>203</v>
      </c>
      <c r="L118" s="211"/>
      <c r="M118" s="97" t="s">
        <v>1</v>
      </c>
      <c r="N118" s="98" t="s">
        <v>37</v>
      </c>
      <c r="O118" s="98" t="s">
        <v>204</v>
      </c>
      <c r="P118" s="98" t="s">
        <v>205</v>
      </c>
      <c r="Q118" s="98" t="s">
        <v>206</v>
      </c>
      <c r="R118" s="98" t="s">
        <v>207</v>
      </c>
      <c r="S118" s="98" t="s">
        <v>208</v>
      </c>
      <c r="T118" s="99" t="s">
        <v>209</v>
      </c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pans="1:63" s="2" customFormat="1" ht="22.8" customHeight="1">
      <c r="A119" s="35"/>
      <c r="B119" s="36"/>
      <c r="C119" s="104" t="s">
        <v>210</v>
      </c>
      <c r="D119" s="37"/>
      <c r="E119" s="37"/>
      <c r="F119" s="37"/>
      <c r="G119" s="37"/>
      <c r="H119" s="37"/>
      <c r="I119" s="141"/>
      <c r="J119" s="212">
        <f>BK119</f>
        <v>0</v>
      </c>
      <c r="K119" s="37"/>
      <c r="L119" s="41"/>
      <c r="M119" s="100"/>
      <c r="N119" s="213"/>
      <c r="O119" s="101"/>
      <c r="P119" s="214">
        <f>P120</f>
        <v>0</v>
      </c>
      <c r="Q119" s="101"/>
      <c r="R119" s="214">
        <f>R120</f>
        <v>0</v>
      </c>
      <c r="S119" s="101"/>
      <c r="T119" s="215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72</v>
      </c>
      <c r="AU119" s="14" t="s">
        <v>189</v>
      </c>
      <c r="BK119" s="216">
        <f>BK120</f>
        <v>0</v>
      </c>
    </row>
    <row r="120" spans="1:63" s="12" customFormat="1" ht="25.9" customHeight="1">
      <c r="A120" s="12"/>
      <c r="B120" s="217"/>
      <c r="C120" s="218"/>
      <c r="D120" s="219" t="s">
        <v>72</v>
      </c>
      <c r="E120" s="220" t="s">
        <v>276</v>
      </c>
      <c r="F120" s="220" t="s">
        <v>277</v>
      </c>
      <c r="G120" s="218"/>
      <c r="H120" s="218"/>
      <c r="I120" s="221"/>
      <c r="J120" s="222">
        <f>BK120</f>
        <v>0</v>
      </c>
      <c r="K120" s="218"/>
      <c r="L120" s="223"/>
      <c r="M120" s="224"/>
      <c r="N120" s="225"/>
      <c r="O120" s="225"/>
      <c r="P120" s="226">
        <f>P121+P128</f>
        <v>0</v>
      </c>
      <c r="Q120" s="225"/>
      <c r="R120" s="226">
        <f>R121+R128</f>
        <v>0</v>
      </c>
      <c r="S120" s="225"/>
      <c r="T120" s="227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82</v>
      </c>
      <c r="AT120" s="229" t="s">
        <v>72</v>
      </c>
      <c r="AU120" s="229" t="s">
        <v>73</v>
      </c>
      <c r="AY120" s="228" t="s">
        <v>213</v>
      </c>
      <c r="BK120" s="230">
        <f>BK121+BK128</f>
        <v>0</v>
      </c>
    </row>
    <row r="121" spans="1:63" s="12" customFormat="1" ht="22.8" customHeight="1">
      <c r="A121" s="12"/>
      <c r="B121" s="217"/>
      <c r="C121" s="218"/>
      <c r="D121" s="219" t="s">
        <v>72</v>
      </c>
      <c r="E121" s="231" t="s">
        <v>1744</v>
      </c>
      <c r="F121" s="231" t="s">
        <v>1745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SUM(P122:P127)</f>
        <v>0</v>
      </c>
      <c r="Q121" s="225"/>
      <c r="R121" s="226">
        <f>SUM(R122:R127)</f>
        <v>0</v>
      </c>
      <c r="S121" s="225"/>
      <c r="T121" s="227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82</v>
      </c>
      <c r="AT121" s="229" t="s">
        <v>72</v>
      </c>
      <c r="AU121" s="229" t="s">
        <v>80</v>
      </c>
      <c r="AY121" s="228" t="s">
        <v>213</v>
      </c>
      <c r="BK121" s="230">
        <f>SUM(BK122:BK127)</f>
        <v>0</v>
      </c>
    </row>
    <row r="122" spans="1:65" s="2" customFormat="1" ht="33" customHeight="1">
      <c r="A122" s="35"/>
      <c r="B122" s="36"/>
      <c r="C122" s="233" t="s">
        <v>80</v>
      </c>
      <c r="D122" s="233" t="s">
        <v>216</v>
      </c>
      <c r="E122" s="234" t="s">
        <v>1746</v>
      </c>
      <c r="F122" s="235" t="s">
        <v>1747</v>
      </c>
      <c r="G122" s="236" t="s">
        <v>389</v>
      </c>
      <c r="H122" s="237">
        <v>2</v>
      </c>
      <c r="I122" s="238"/>
      <c r="J122" s="239">
        <f>ROUND(I122*H122,2)</f>
        <v>0</v>
      </c>
      <c r="K122" s="240"/>
      <c r="L122" s="41"/>
      <c r="M122" s="241" t="s">
        <v>1</v>
      </c>
      <c r="N122" s="242" t="s">
        <v>38</v>
      </c>
      <c r="O122" s="8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5" t="s">
        <v>245</v>
      </c>
      <c r="AT122" s="245" t="s">
        <v>216</v>
      </c>
      <c r="AU122" s="245" t="s">
        <v>82</v>
      </c>
      <c r="AY122" s="14" t="s">
        <v>213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4" t="s">
        <v>80</v>
      </c>
      <c r="BK122" s="246">
        <f>ROUND(I122*H122,2)</f>
        <v>0</v>
      </c>
      <c r="BL122" s="14" t="s">
        <v>245</v>
      </c>
      <c r="BM122" s="245" t="s">
        <v>82</v>
      </c>
    </row>
    <row r="123" spans="1:47" s="2" customFormat="1" ht="12">
      <c r="A123" s="35"/>
      <c r="B123" s="36"/>
      <c r="C123" s="37"/>
      <c r="D123" s="247" t="s">
        <v>221</v>
      </c>
      <c r="E123" s="37"/>
      <c r="F123" s="248" t="s">
        <v>1747</v>
      </c>
      <c r="G123" s="37"/>
      <c r="H123" s="37"/>
      <c r="I123" s="141"/>
      <c r="J123" s="37"/>
      <c r="K123" s="37"/>
      <c r="L123" s="41"/>
      <c r="M123" s="249"/>
      <c r="N123" s="250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221</v>
      </c>
      <c r="AU123" s="14" t="s">
        <v>82</v>
      </c>
    </row>
    <row r="124" spans="1:65" s="2" customFormat="1" ht="33" customHeight="1">
      <c r="A124" s="35"/>
      <c r="B124" s="36"/>
      <c r="C124" s="233" t="s">
        <v>82</v>
      </c>
      <c r="D124" s="233" t="s">
        <v>216</v>
      </c>
      <c r="E124" s="234" t="s">
        <v>1748</v>
      </c>
      <c r="F124" s="235" t="s">
        <v>1749</v>
      </c>
      <c r="G124" s="236" t="s">
        <v>254</v>
      </c>
      <c r="H124" s="237">
        <v>0.057</v>
      </c>
      <c r="I124" s="238"/>
      <c r="J124" s="239">
        <f>ROUND(I124*H124,2)</f>
        <v>0</v>
      </c>
      <c r="K124" s="240"/>
      <c r="L124" s="41"/>
      <c r="M124" s="241" t="s">
        <v>1</v>
      </c>
      <c r="N124" s="242" t="s">
        <v>38</v>
      </c>
      <c r="O124" s="8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5" t="s">
        <v>245</v>
      </c>
      <c r="AT124" s="245" t="s">
        <v>216</v>
      </c>
      <c r="AU124" s="245" t="s">
        <v>82</v>
      </c>
      <c r="AY124" s="14" t="s">
        <v>213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4" t="s">
        <v>80</v>
      </c>
      <c r="BK124" s="246">
        <f>ROUND(I124*H124,2)</f>
        <v>0</v>
      </c>
      <c r="BL124" s="14" t="s">
        <v>245</v>
      </c>
      <c r="BM124" s="245" t="s">
        <v>220</v>
      </c>
    </row>
    <row r="125" spans="1:47" s="2" customFormat="1" ht="12">
      <c r="A125" s="35"/>
      <c r="B125" s="36"/>
      <c r="C125" s="37"/>
      <c r="D125" s="247" t="s">
        <v>221</v>
      </c>
      <c r="E125" s="37"/>
      <c r="F125" s="248" t="s">
        <v>1749</v>
      </c>
      <c r="G125" s="37"/>
      <c r="H125" s="37"/>
      <c r="I125" s="141"/>
      <c r="J125" s="37"/>
      <c r="K125" s="37"/>
      <c r="L125" s="41"/>
      <c r="M125" s="249"/>
      <c r="N125" s="250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221</v>
      </c>
      <c r="AU125" s="14" t="s">
        <v>82</v>
      </c>
    </row>
    <row r="126" spans="1:65" s="2" customFormat="1" ht="44.25" customHeight="1">
      <c r="A126" s="35"/>
      <c r="B126" s="36"/>
      <c r="C126" s="233" t="s">
        <v>224</v>
      </c>
      <c r="D126" s="233" t="s">
        <v>216</v>
      </c>
      <c r="E126" s="234" t="s">
        <v>1750</v>
      </c>
      <c r="F126" s="235" t="s">
        <v>1751</v>
      </c>
      <c r="G126" s="236" t="s">
        <v>254</v>
      </c>
      <c r="H126" s="237">
        <v>0.057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245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245</v>
      </c>
      <c r="BM126" s="245" t="s">
        <v>227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1751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3" s="12" customFormat="1" ht="22.8" customHeight="1">
      <c r="A128" s="12"/>
      <c r="B128" s="217"/>
      <c r="C128" s="218"/>
      <c r="D128" s="219" t="s">
        <v>72</v>
      </c>
      <c r="E128" s="231" t="s">
        <v>1752</v>
      </c>
      <c r="F128" s="231" t="s">
        <v>1753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SUM(P129:P134)</f>
        <v>0</v>
      </c>
      <c r="Q128" s="225"/>
      <c r="R128" s="226">
        <f>SUM(R129:R134)</f>
        <v>0</v>
      </c>
      <c r="S128" s="225"/>
      <c r="T128" s="227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80</v>
      </c>
      <c r="AT128" s="229" t="s">
        <v>72</v>
      </c>
      <c r="AU128" s="229" t="s">
        <v>80</v>
      </c>
      <c r="AY128" s="228" t="s">
        <v>213</v>
      </c>
      <c r="BK128" s="230">
        <f>SUM(BK129:BK134)</f>
        <v>0</v>
      </c>
    </row>
    <row r="129" spans="1:65" s="2" customFormat="1" ht="33" customHeight="1">
      <c r="A129" s="35"/>
      <c r="B129" s="36"/>
      <c r="C129" s="233" t="s">
        <v>220</v>
      </c>
      <c r="D129" s="233" t="s">
        <v>216</v>
      </c>
      <c r="E129" s="234" t="s">
        <v>1754</v>
      </c>
      <c r="F129" s="235" t="s">
        <v>1755</v>
      </c>
      <c r="G129" s="236" t="s">
        <v>289</v>
      </c>
      <c r="H129" s="237">
        <v>10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220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220</v>
      </c>
      <c r="BM129" s="245" t="s">
        <v>230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1755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21.75" customHeight="1">
      <c r="A131" s="35"/>
      <c r="B131" s="36"/>
      <c r="C131" s="233" t="s">
        <v>231</v>
      </c>
      <c r="D131" s="233" t="s">
        <v>216</v>
      </c>
      <c r="E131" s="234" t="s">
        <v>1756</v>
      </c>
      <c r="F131" s="235" t="s">
        <v>1757</v>
      </c>
      <c r="G131" s="236" t="s">
        <v>1157</v>
      </c>
      <c r="H131" s="237">
        <v>10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234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1757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21.75" customHeight="1">
      <c r="A133" s="35"/>
      <c r="B133" s="36"/>
      <c r="C133" s="233" t="s">
        <v>227</v>
      </c>
      <c r="D133" s="233" t="s">
        <v>216</v>
      </c>
      <c r="E133" s="234" t="s">
        <v>1758</v>
      </c>
      <c r="F133" s="235" t="s">
        <v>1759</v>
      </c>
      <c r="G133" s="236" t="s">
        <v>1157</v>
      </c>
      <c r="H133" s="237">
        <v>1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220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220</v>
      </c>
      <c r="BM133" s="245" t="s">
        <v>238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1759</v>
      </c>
      <c r="G134" s="37"/>
      <c r="H134" s="37"/>
      <c r="I134" s="141"/>
      <c r="J134" s="37"/>
      <c r="K134" s="37"/>
      <c r="L134" s="41"/>
      <c r="M134" s="251"/>
      <c r="N134" s="252"/>
      <c r="O134" s="253"/>
      <c r="P134" s="253"/>
      <c r="Q134" s="253"/>
      <c r="R134" s="253"/>
      <c r="S134" s="253"/>
      <c r="T134" s="254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31" s="2" customFormat="1" ht="6.95" customHeight="1">
      <c r="A135" s="35"/>
      <c r="B135" s="63"/>
      <c r="C135" s="64"/>
      <c r="D135" s="64"/>
      <c r="E135" s="64"/>
      <c r="F135" s="64"/>
      <c r="G135" s="64"/>
      <c r="H135" s="64"/>
      <c r="I135" s="180"/>
      <c r="J135" s="64"/>
      <c r="K135" s="64"/>
      <c r="L135" s="41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sheetProtection password="CC35" sheet="1" objects="1" scenarios="1" formatColumns="0" formatRows="0" autoFilter="0"/>
  <autoFilter ref="C118:K13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1760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ROUND((SUM(BE119:BE144)),2)</f>
        <v>0</v>
      </c>
      <c r="G33" s="35"/>
      <c r="H33" s="35"/>
      <c r="I33" s="159">
        <v>0.21</v>
      </c>
      <c r="J33" s="158">
        <f>ROUND(((SUM(BE119:BE144))*I33),2)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ROUND((SUM(BF119:BF144)),2)</f>
        <v>0</v>
      </c>
      <c r="G34" s="35"/>
      <c r="H34" s="35"/>
      <c r="I34" s="159">
        <v>0.15</v>
      </c>
      <c r="J34" s="158">
        <f>ROUND(((SUM(BF119:BF144))*I34),2)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ROUND((SUM(BG119:BG144)),2)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ROUND((SUM(BH119:BH144)),2)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ROUND((SUM(BI119:BI144)),2)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2019-138-37 - Lešení, sít...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1761</v>
      </c>
      <c r="E98" s="200"/>
      <c r="F98" s="200"/>
      <c r="G98" s="200"/>
      <c r="H98" s="200"/>
      <c r="I98" s="201"/>
      <c r="J98" s="202">
        <f>J121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467</v>
      </c>
      <c r="E99" s="200"/>
      <c r="F99" s="200"/>
      <c r="G99" s="200"/>
      <c r="H99" s="200"/>
      <c r="I99" s="201"/>
      <c r="J99" s="202">
        <f>J140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141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180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183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198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4" t="str">
        <f>E7</f>
        <v xml:space="preserve">OTEVŘENÝ  pavilon D (zadání) - DO KROSU</v>
      </c>
      <c r="F109" s="29"/>
      <c r="G109" s="29"/>
      <c r="H109" s="29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183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2019-138-37 - Lešení, sít...</v>
      </c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144" t="s">
        <v>22</v>
      </c>
      <c r="J113" s="76" t="str">
        <f>IF(J12="","",J12)</f>
        <v>20. 12. 2019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144" t="s">
        <v>29</v>
      </c>
      <c r="J115" s="33" t="str">
        <f>E21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144" t="s">
        <v>30</v>
      </c>
      <c r="J116" s="33" t="str">
        <f>E24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204"/>
      <c r="B118" s="205"/>
      <c r="C118" s="206" t="s">
        <v>199</v>
      </c>
      <c r="D118" s="207" t="s">
        <v>58</v>
      </c>
      <c r="E118" s="207" t="s">
        <v>54</v>
      </c>
      <c r="F118" s="207" t="s">
        <v>55</v>
      </c>
      <c r="G118" s="207" t="s">
        <v>200</v>
      </c>
      <c r="H118" s="207" t="s">
        <v>201</v>
      </c>
      <c r="I118" s="208" t="s">
        <v>202</v>
      </c>
      <c r="J118" s="209" t="s">
        <v>187</v>
      </c>
      <c r="K118" s="210" t="s">
        <v>203</v>
      </c>
      <c r="L118" s="211"/>
      <c r="M118" s="97" t="s">
        <v>1</v>
      </c>
      <c r="N118" s="98" t="s">
        <v>37</v>
      </c>
      <c r="O118" s="98" t="s">
        <v>204</v>
      </c>
      <c r="P118" s="98" t="s">
        <v>205</v>
      </c>
      <c r="Q118" s="98" t="s">
        <v>206</v>
      </c>
      <c r="R118" s="98" t="s">
        <v>207</v>
      </c>
      <c r="S118" s="98" t="s">
        <v>208</v>
      </c>
      <c r="T118" s="99" t="s">
        <v>209</v>
      </c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pans="1:63" s="2" customFormat="1" ht="22.8" customHeight="1">
      <c r="A119" s="35"/>
      <c r="B119" s="36"/>
      <c r="C119" s="104" t="s">
        <v>210</v>
      </c>
      <c r="D119" s="37"/>
      <c r="E119" s="37"/>
      <c r="F119" s="37"/>
      <c r="G119" s="37"/>
      <c r="H119" s="37"/>
      <c r="I119" s="141"/>
      <c r="J119" s="212">
        <f>BK119</f>
        <v>0</v>
      </c>
      <c r="K119" s="37"/>
      <c r="L119" s="41"/>
      <c r="M119" s="100"/>
      <c r="N119" s="213"/>
      <c r="O119" s="101"/>
      <c r="P119" s="214">
        <f>P120</f>
        <v>0</v>
      </c>
      <c r="Q119" s="101"/>
      <c r="R119" s="214">
        <f>R120</f>
        <v>0</v>
      </c>
      <c r="S119" s="101"/>
      <c r="T119" s="215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72</v>
      </c>
      <c r="AU119" s="14" t="s">
        <v>189</v>
      </c>
      <c r="BK119" s="216">
        <f>BK120</f>
        <v>0</v>
      </c>
    </row>
    <row r="120" spans="1:63" s="12" customFormat="1" ht="25.9" customHeight="1">
      <c r="A120" s="12"/>
      <c r="B120" s="217"/>
      <c r="C120" s="218"/>
      <c r="D120" s="219" t="s">
        <v>72</v>
      </c>
      <c r="E120" s="220" t="s">
        <v>211</v>
      </c>
      <c r="F120" s="220" t="s">
        <v>212</v>
      </c>
      <c r="G120" s="218"/>
      <c r="H120" s="218"/>
      <c r="I120" s="221"/>
      <c r="J120" s="222">
        <f>BK120</f>
        <v>0</v>
      </c>
      <c r="K120" s="218"/>
      <c r="L120" s="223"/>
      <c r="M120" s="224"/>
      <c r="N120" s="225"/>
      <c r="O120" s="225"/>
      <c r="P120" s="226">
        <f>P121+P140</f>
        <v>0</v>
      </c>
      <c r="Q120" s="225"/>
      <c r="R120" s="226">
        <f>R121+R140</f>
        <v>0</v>
      </c>
      <c r="S120" s="225"/>
      <c r="T120" s="227">
        <f>T121+T140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80</v>
      </c>
      <c r="AT120" s="229" t="s">
        <v>72</v>
      </c>
      <c r="AU120" s="229" t="s">
        <v>73</v>
      </c>
      <c r="AY120" s="228" t="s">
        <v>213</v>
      </c>
      <c r="BK120" s="230">
        <f>BK121+BK140</f>
        <v>0</v>
      </c>
    </row>
    <row r="121" spans="1:63" s="12" customFormat="1" ht="22.8" customHeight="1">
      <c r="A121" s="12"/>
      <c r="B121" s="217"/>
      <c r="C121" s="218"/>
      <c r="D121" s="219" t="s">
        <v>72</v>
      </c>
      <c r="E121" s="231" t="s">
        <v>246</v>
      </c>
      <c r="F121" s="231" t="s">
        <v>1762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SUM(P122:P139)</f>
        <v>0</v>
      </c>
      <c r="Q121" s="225"/>
      <c r="R121" s="226">
        <f>SUM(R122:R139)</f>
        <v>0</v>
      </c>
      <c r="S121" s="225"/>
      <c r="T121" s="227">
        <f>SUM(T122:T139)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80</v>
      </c>
      <c r="AT121" s="229" t="s">
        <v>72</v>
      </c>
      <c r="AU121" s="229" t="s">
        <v>80</v>
      </c>
      <c r="AY121" s="228" t="s">
        <v>213</v>
      </c>
      <c r="BK121" s="230">
        <f>SUM(BK122:BK139)</f>
        <v>0</v>
      </c>
    </row>
    <row r="122" spans="1:65" s="2" customFormat="1" ht="44.25" customHeight="1">
      <c r="A122" s="35"/>
      <c r="B122" s="36"/>
      <c r="C122" s="233" t="s">
        <v>80</v>
      </c>
      <c r="D122" s="233" t="s">
        <v>216</v>
      </c>
      <c r="E122" s="234" t="s">
        <v>1763</v>
      </c>
      <c r="F122" s="235" t="s">
        <v>1764</v>
      </c>
      <c r="G122" s="236" t="s">
        <v>237</v>
      </c>
      <c r="H122" s="237">
        <v>1141.248</v>
      </c>
      <c r="I122" s="238"/>
      <c r="J122" s="239">
        <f>ROUND(I122*H122,2)</f>
        <v>0</v>
      </c>
      <c r="K122" s="240"/>
      <c r="L122" s="41"/>
      <c r="M122" s="241" t="s">
        <v>1</v>
      </c>
      <c r="N122" s="242" t="s">
        <v>38</v>
      </c>
      <c r="O122" s="8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5" t="s">
        <v>220</v>
      </c>
      <c r="AT122" s="245" t="s">
        <v>216</v>
      </c>
      <c r="AU122" s="245" t="s">
        <v>82</v>
      </c>
      <c r="AY122" s="14" t="s">
        <v>213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4" t="s">
        <v>80</v>
      </c>
      <c r="BK122" s="246">
        <f>ROUND(I122*H122,2)</f>
        <v>0</v>
      </c>
      <c r="BL122" s="14" t="s">
        <v>220</v>
      </c>
      <c r="BM122" s="245" t="s">
        <v>82</v>
      </c>
    </row>
    <row r="123" spans="1:47" s="2" customFormat="1" ht="12">
      <c r="A123" s="35"/>
      <c r="B123" s="36"/>
      <c r="C123" s="37"/>
      <c r="D123" s="247" t="s">
        <v>221</v>
      </c>
      <c r="E123" s="37"/>
      <c r="F123" s="248" t="s">
        <v>1764</v>
      </c>
      <c r="G123" s="37"/>
      <c r="H123" s="37"/>
      <c r="I123" s="141"/>
      <c r="J123" s="37"/>
      <c r="K123" s="37"/>
      <c r="L123" s="41"/>
      <c r="M123" s="249"/>
      <c r="N123" s="250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221</v>
      </c>
      <c r="AU123" s="14" t="s">
        <v>82</v>
      </c>
    </row>
    <row r="124" spans="1:65" s="2" customFormat="1" ht="55.5" customHeight="1">
      <c r="A124" s="35"/>
      <c r="B124" s="36"/>
      <c r="C124" s="233" t="s">
        <v>82</v>
      </c>
      <c r="D124" s="233" t="s">
        <v>216</v>
      </c>
      <c r="E124" s="234" t="s">
        <v>1765</v>
      </c>
      <c r="F124" s="235" t="s">
        <v>1766</v>
      </c>
      <c r="G124" s="236" t="s">
        <v>237</v>
      </c>
      <c r="H124" s="237">
        <v>171187.2</v>
      </c>
      <c r="I124" s="238"/>
      <c r="J124" s="239">
        <f>ROUND(I124*H124,2)</f>
        <v>0</v>
      </c>
      <c r="K124" s="240"/>
      <c r="L124" s="41"/>
      <c r="M124" s="241" t="s">
        <v>1</v>
      </c>
      <c r="N124" s="242" t="s">
        <v>38</v>
      </c>
      <c r="O124" s="8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5" t="s">
        <v>220</v>
      </c>
      <c r="AT124" s="245" t="s">
        <v>216</v>
      </c>
      <c r="AU124" s="245" t="s">
        <v>82</v>
      </c>
      <c r="AY124" s="14" t="s">
        <v>213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4" t="s">
        <v>80</v>
      </c>
      <c r="BK124" s="246">
        <f>ROUND(I124*H124,2)</f>
        <v>0</v>
      </c>
      <c r="BL124" s="14" t="s">
        <v>220</v>
      </c>
      <c r="BM124" s="245" t="s">
        <v>220</v>
      </c>
    </row>
    <row r="125" spans="1:47" s="2" customFormat="1" ht="12">
      <c r="A125" s="35"/>
      <c r="B125" s="36"/>
      <c r="C125" s="37"/>
      <c r="D125" s="247" t="s">
        <v>221</v>
      </c>
      <c r="E125" s="37"/>
      <c r="F125" s="248" t="s">
        <v>1766</v>
      </c>
      <c r="G125" s="37"/>
      <c r="H125" s="37"/>
      <c r="I125" s="141"/>
      <c r="J125" s="37"/>
      <c r="K125" s="37"/>
      <c r="L125" s="41"/>
      <c r="M125" s="249"/>
      <c r="N125" s="250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221</v>
      </c>
      <c r="AU125" s="14" t="s">
        <v>82</v>
      </c>
    </row>
    <row r="126" spans="1:65" s="2" customFormat="1" ht="44.25" customHeight="1">
      <c r="A126" s="35"/>
      <c r="B126" s="36"/>
      <c r="C126" s="233" t="s">
        <v>224</v>
      </c>
      <c r="D126" s="233" t="s">
        <v>216</v>
      </c>
      <c r="E126" s="234" t="s">
        <v>1767</v>
      </c>
      <c r="F126" s="235" t="s">
        <v>1768</v>
      </c>
      <c r="G126" s="236" t="s">
        <v>237</v>
      </c>
      <c r="H126" s="237">
        <v>1141.248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227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1768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21.75" customHeight="1">
      <c r="A128" s="35"/>
      <c r="B128" s="36"/>
      <c r="C128" s="233" t="s">
        <v>220</v>
      </c>
      <c r="D128" s="233" t="s">
        <v>216</v>
      </c>
      <c r="E128" s="234" t="s">
        <v>1769</v>
      </c>
      <c r="F128" s="235" t="s">
        <v>1770</v>
      </c>
      <c r="G128" s="236" t="s">
        <v>237</v>
      </c>
      <c r="H128" s="237">
        <v>1141.248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230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1770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21.75" customHeight="1">
      <c r="A130" s="35"/>
      <c r="B130" s="36"/>
      <c r="C130" s="233" t="s">
        <v>231</v>
      </c>
      <c r="D130" s="233" t="s">
        <v>216</v>
      </c>
      <c r="E130" s="234" t="s">
        <v>1771</v>
      </c>
      <c r="F130" s="235" t="s">
        <v>1772</v>
      </c>
      <c r="G130" s="236" t="s">
        <v>237</v>
      </c>
      <c r="H130" s="237">
        <v>171187.2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234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1772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21.75" customHeight="1">
      <c r="A132" s="35"/>
      <c r="B132" s="36"/>
      <c r="C132" s="233" t="s">
        <v>227</v>
      </c>
      <c r="D132" s="233" t="s">
        <v>216</v>
      </c>
      <c r="E132" s="234" t="s">
        <v>1773</v>
      </c>
      <c r="F132" s="235" t="s">
        <v>1774</v>
      </c>
      <c r="G132" s="236" t="s">
        <v>237</v>
      </c>
      <c r="H132" s="237">
        <v>1141.248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238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1774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33" customHeight="1">
      <c r="A134" s="35"/>
      <c r="B134" s="36"/>
      <c r="C134" s="233" t="s">
        <v>239</v>
      </c>
      <c r="D134" s="233" t="s">
        <v>216</v>
      </c>
      <c r="E134" s="234" t="s">
        <v>1775</v>
      </c>
      <c r="F134" s="235" t="s">
        <v>1776</v>
      </c>
      <c r="G134" s="236" t="s">
        <v>283</v>
      </c>
      <c r="H134" s="237">
        <v>3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242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1776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33" customHeight="1">
      <c r="A136" s="35"/>
      <c r="B136" s="36"/>
      <c r="C136" s="233" t="s">
        <v>230</v>
      </c>
      <c r="D136" s="233" t="s">
        <v>216</v>
      </c>
      <c r="E136" s="234" t="s">
        <v>1777</v>
      </c>
      <c r="F136" s="235" t="s">
        <v>1778</v>
      </c>
      <c r="G136" s="236" t="s">
        <v>283</v>
      </c>
      <c r="H136" s="237">
        <v>450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245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1778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33" customHeight="1">
      <c r="A138" s="35"/>
      <c r="B138" s="36"/>
      <c r="C138" s="233" t="s">
        <v>246</v>
      </c>
      <c r="D138" s="233" t="s">
        <v>216</v>
      </c>
      <c r="E138" s="234" t="s">
        <v>1779</v>
      </c>
      <c r="F138" s="235" t="s">
        <v>1780</v>
      </c>
      <c r="G138" s="236" t="s">
        <v>283</v>
      </c>
      <c r="H138" s="237">
        <v>3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249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1780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3" s="12" customFormat="1" ht="22.8" customHeight="1">
      <c r="A140" s="12"/>
      <c r="B140" s="217"/>
      <c r="C140" s="218"/>
      <c r="D140" s="219" t="s">
        <v>72</v>
      </c>
      <c r="E140" s="231" t="s">
        <v>468</v>
      </c>
      <c r="F140" s="231" t="s">
        <v>469</v>
      </c>
      <c r="G140" s="218"/>
      <c r="H140" s="218"/>
      <c r="I140" s="221"/>
      <c r="J140" s="232">
        <f>BK140</f>
        <v>0</v>
      </c>
      <c r="K140" s="218"/>
      <c r="L140" s="223"/>
      <c r="M140" s="224"/>
      <c r="N140" s="225"/>
      <c r="O140" s="225"/>
      <c r="P140" s="226">
        <f>SUM(P141:P144)</f>
        <v>0</v>
      </c>
      <c r="Q140" s="225"/>
      <c r="R140" s="226">
        <f>SUM(R141:R144)</f>
        <v>0</v>
      </c>
      <c r="S140" s="225"/>
      <c r="T140" s="227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8" t="s">
        <v>80</v>
      </c>
      <c r="AT140" s="229" t="s">
        <v>72</v>
      </c>
      <c r="AU140" s="229" t="s">
        <v>80</v>
      </c>
      <c r="AY140" s="228" t="s">
        <v>213</v>
      </c>
      <c r="BK140" s="230">
        <f>SUM(BK141:BK144)</f>
        <v>0</v>
      </c>
    </row>
    <row r="141" spans="1:65" s="2" customFormat="1" ht="33" customHeight="1">
      <c r="A141" s="35"/>
      <c r="B141" s="36"/>
      <c r="C141" s="233" t="s">
        <v>234</v>
      </c>
      <c r="D141" s="233" t="s">
        <v>216</v>
      </c>
      <c r="E141" s="234" t="s">
        <v>1781</v>
      </c>
      <c r="F141" s="235" t="s">
        <v>1782</v>
      </c>
      <c r="G141" s="236" t="s">
        <v>237</v>
      </c>
      <c r="H141" s="237">
        <v>902.898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255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1782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33" customHeight="1">
      <c r="A143" s="35"/>
      <c r="B143" s="36"/>
      <c r="C143" s="233" t="s">
        <v>256</v>
      </c>
      <c r="D143" s="233" t="s">
        <v>216</v>
      </c>
      <c r="E143" s="234" t="s">
        <v>1783</v>
      </c>
      <c r="F143" s="235" t="s">
        <v>1784</v>
      </c>
      <c r="G143" s="236" t="s">
        <v>237</v>
      </c>
      <c r="H143" s="237">
        <v>9.95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259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1784</v>
      </c>
      <c r="G144" s="37"/>
      <c r="H144" s="37"/>
      <c r="I144" s="141"/>
      <c r="J144" s="37"/>
      <c r="K144" s="37"/>
      <c r="L144" s="41"/>
      <c r="M144" s="251"/>
      <c r="N144" s="252"/>
      <c r="O144" s="253"/>
      <c r="P144" s="253"/>
      <c r="Q144" s="253"/>
      <c r="R144" s="253"/>
      <c r="S144" s="253"/>
      <c r="T144" s="254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31" s="2" customFormat="1" ht="6.95" customHeight="1">
      <c r="A145" s="35"/>
      <c r="B145" s="63"/>
      <c r="C145" s="64"/>
      <c r="D145" s="64"/>
      <c r="E145" s="64"/>
      <c r="F145" s="64"/>
      <c r="G145" s="64"/>
      <c r="H145" s="64"/>
      <c r="I145" s="180"/>
      <c r="J145" s="64"/>
      <c r="K145" s="64"/>
      <c r="L145" s="41"/>
      <c r="M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</sheetData>
  <sheetProtection password="CC35" sheet="1" objects="1" scenarios="1" formatColumns="0" formatRows="0" autoFilter="0"/>
  <autoFilter ref="C118:K14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1785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ROUND((SUM(BE127:BE286)),2)</f>
        <v>0</v>
      </c>
      <c r="G33" s="35"/>
      <c r="H33" s="35"/>
      <c r="I33" s="159">
        <v>0.21</v>
      </c>
      <c r="J33" s="158">
        <f>ROUND(((SUM(BE127:BE286))*I33),2)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ROUND((SUM(BF127:BF286)),2)</f>
        <v>0</v>
      </c>
      <c r="G34" s="35"/>
      <c r="H34" s="35"/>
      <c r="I34" s="159">
        <v>0.15</v>
      </c>
      <c r="J34" s="158">
        <f>ROUND(((SUM(BF127:BF286))*I34),2)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ROUND((SUM(BG127:BG286)),2)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ROUND((SUM(BH127:BH286)),2)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ROUND((SUM(BI127:BI286)),2)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2019-138-38 - ZTI- voda,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308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587</v>
      </c>
      <c r="E99" s="200"/>
      <c r="F99" s="200"/>
      <c r="G99" s="200"/>
      <c r="H99" s="200"/>
      <c r="I99" s="201"/>
      <c r="J99" s="202">
        <f>J142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0"/>
      <c r="C100" s="191"/>
      <c r="D100" s="192" t="s">
        <v>193</v>
      </c>
      <c r="E100" s="193"/>
      <c r="F100" s="193"/>
      <c r="G100" s="193"/>
      <c r="H100" s="193"/>
      <c r="I100" s="194"/>
      <c r="J100" s="195">
        <f>J145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97"/>
      <c r="C101" s="198"/>
      <c r="D101" s="199" t="s">
        <v>714</v>
      </c>
      <c r="E101" s="200"/>
      <c r="F101" s="200"/>
      <c r="G101" s="200"/>
      <c r="H101" s="200"/>
      <c r="I101" s="201"/>
      <c r="J101" s="202">
        <f>J146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1786</v>
      </c>
      <c r="E102" s="200"/>
      <c r="F102" s="200"/>
      <c r="G102" s="200"/>
      <c r="H102" s="200"/>
      <c r="I102" s="201"/>
      <c r="J102" s="202">
        <f>J159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1742</v>
      </c>
      <c r="E103" s="200"/>
      <c r="F103" s="200"/>
      <c r="G103" s="200"/>
      <c r="H103" s="200"/>
      <c r="I103" s="201"/>
      <c r="J103" s="202">
        <f>J184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312</v>
      </c>
      <c r="E104" s="200"/>
      <c r="F104" s="200"/>
      <c r="G104" s="200"/>
      <c r="H104" s="200"/>
      <c r="I104" s="201"/>
      <c r="J104" s="202">
        <f>J215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1787</v>
      </c>
      <c r="E105" s="200"/>
      <c r="F105" s="200"/>
      <c r="G105" s="200"/>
      <c r="H105" s="200"/>
      <c r="I105" s="201"/>
      <c r="J105" s="202">
        <f>J266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1788</v>
      </c>
      <c r="E106" s="200"/>
      <c r="F106" s="200"/>
      <c r="G106" s="200"/>
      <c r="H106" s="200"/>
      <c r="I106" s="201"/>
      <c r="J106" s="202">
        <f>J275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0"/>
      <c r="C107" s="191"/>
      <c r="D107" s="192" t="s">
        <v>456</v>
      </c>
      <c r="E107" s="193"/>
      <c r="F107" s="193"/>
      <c r="G107" s="193"/>
      <c r="H107" s="193"/>
      <c r="I107" s="194"/>
      <c r="J107" s="195">
        <f>J282</f>
        <v>0</v>
      </c>
      <c r="K107" s="191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198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184" t="str">
        <f>E7</f>
        <v xml:space="preserve">OTEVŘENÝ  pavilon D (zadání) - DO KROSU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183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2019-138-38 - ZTI- voda, ...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20. 12. 2019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 xml:space="preserve"> </v>
      </c>
      <c r="G123" s="37"/>
      <c r="H123" s="37"/>
      <c r="I123" s="144" t="s">
        <v>29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27</v>
      </c>
      <c r="D124" s="37"/>
      <c r="E124" s="37"/>
      <c r="F124" s="24" t="str">
        <f>IF(E18="","",E18)</f>
        <v>Vyplň údaj</v>
      </c>
      <c r="G124" s="37"/>
      <c r="H124" s="37"/>
      <c r="I124" s="144" t="s">
        <v>30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204"/>
      <c r="B126" s="205"/>
      <c r="C126" s="206" t="s">
        <v>199</v>
      </c>
      <c r="D126" s="207" t="s">
        <v>58</v>
      </c>
      <c r="E126" s="207" t="s">
        <v>54</v>
      </c>
      <c r="F126" s="207" t="s">
        <v>55</v>
      </c>
      <c r="G126" s="207" t="s">
        <v>200</v>
      </c>
      <c r="H126" s="207" t="s">
        <v>201</v>
      </c>
      <c r="I126" s="208" t="s">
        <v>202</v>
      </c>
      <c r="J126" s="209" t="s">
        <v>187</v>
      </c>
      <c r="K126" s="210" t="s">
        <v>203</v>
      </c>
      <c r="L126" s="211"/>
      <c r="M126" s="97" t="s">
        <v>1</v>
      </c>
      <c r="N126" s="98" t="s">
        <v>37</v>
      </c>
      <c r="O126" s="98" t="s">
        <v>204</v>
      </c>
      <c r="P126" s="98" t="s">
        <v>205</v>
      </c>
      <c r="Q126" s="98" t="s">
        <v>206</v>
      </c>
      <c r="R126" s="98" t="s">
        <v>207</v>
      </c>
      <c r="S126" s="98" t="s">
        <v>208</v>
      </c>
      <c r="T126" s="99" t="s">
        <v>209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pans="1:63" s="2" customFormat="1" ht="22.8" customHeight="1">
      <c r="A127" s="35"/>
      <c r="B127" s="36"/>
      <c r="C127" s="104" t="s">
        <v>210</v>
      </c>
      <c r="D127" s="37"/>
      <c r="E127" s="37"/>
      <c r="F127" s="37"/>
      <c r="G127" s="37"/>
      <c r="H127" s="37"/>
      <c r="I127" s="141"/>
      <c r="J127" s="212">
        <f>BK127</f>
        <v>0</v>
      </c>
      <c r="K127" s="37"/>
      <c r="L127" s="41"/>
      <c r="M127" s="100"/>
      <c r="N127" s="213"/>
      <c r="O127" s="101"/>
      <c r="P127" s="214">
        <f>P128+P145+P282</f>
        <v>0</v>
      </c>
      <c r="Q127" s="101"/>
      <c r="R127" s="214">
        <f>R128+R145+R282</f>
        <v>0</v>
      </c>
      <c r="S127" s="101"/>
      <c r="T127" s="215">
        <f>T128+T145+T282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189</v>
      </c>
      <c r="BK127" s="216">
        <f>BK128+BK145+BK282</f>
        <v>0</v>
      </c>
    </row>
    <row r="128" spans="1:63" s="12" customFormat="1" ht="25.9" customHeight="1">
      <c r="A128" s="12"/>
      <c r="B128" s="217"/>
      <c r="C128" s="218"/>
      <c r="D128" s="219" t="s">
        <v>72</v>
      </c>
      <c r="E128" s="220" t="s">
        <v>211</v>
      </c>
      <c r="F128" s="220" t="s">
        <v>212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P129+P142</f>
        <v>0</v>
      </c>
      <c r="Q128" s="225"/>
      <c r="R128" s="226">
        <f>R129+R142</f>
        <v>0</v>
      </c>
      <c r="S128" s="225"/>
      <c r="T128" s="227">
        <f>T129+T142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80</v>
      </c>
      <c r="AT128" s="229" t="s">
        <v>72</v>
      </c>
      <c r="AU128" s="229" t="s">
        <v>73</v>
      </c>
      <c r="AY128" s="228" t="s">
        <v>213</v>
      </c>
      <c r="BK128" s="230">
        <f>BK129+BK142</f>
        <v>0</v>
      </c>
    </row>
    <row r="129" spans="1:63" s="12" customFormat="1" ht="22.8" customHeight="1">
      <c r="A129" s="12"/>
      <c r="B129" s="217"/>
      <c r="C129" s="218"/>
      <c r="D129" s="219" t="s">
        <v>72</v>
      </c>
      <c r="E129" s="231" t="s">
        <v>80</v>
      </c>
      <c r="F129" s="231" t="s">
        <v>313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SUM(P130:P141)</f>
        <v>0</v>
      </c>
      <c r="Q129" s="225"/>
      <c r="R129" s="226">
        <f>SUM(R130:R141)</f>
        <v>0</v>
      </c>
      <c r="S129" s="225"/>
      <c r="T129" s="227">
        <f>SUM(T130:T141)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80</v>
      </c>
      <c r="AY129" s="228" t="s">
        <v>213</v>
      </c>
      <c r="BK129" s="230">
        <f>SUM(BK130:BK141)</f>
        <v>0</v>
      </c>
    </row>
    <row r="130" spans="1:65" s="2" customFormat="1" ht="33" customHeight="1">
      <c r="A130" s="35"/>
      <c r="B130" s="36"/>
      <c r="C130" s="233" t="s">
        <v>80</v>
      </c>
      <c r="D130" s="233" t="s">
        <v>216</v>
      </c>
      <c r="E130" s="234" t="s">
        <v>1789</v>
      </c>
      <c r="F130" s="235" t="s">
        <v>1790</v>
      </c>
      <c r="G130" s="236" t="s">
        <v>219</v>
      </c>
      <c r="H130" s="237">
        <v>3.6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82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1790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44.25" customHeight="1">
      <c r="A132" s="35"/>
      <c r="B132" s="36"/>
      <c r="C132" s="233" t="s">
        <v>82</v>
      </c>
      <c r="D132" s="233" t="s">
        <v>216</v>
      </c>
      <c r="E132" s="234" t="s">
        <v>1791</v>
      </c>
      <c r="F132" s="235" t="s">
        <v>1792</v>
      </c>
      <c r="G132" s="236" t="s">
        <v>219</v>
      </c>
      <c r="H132" s="237">
        <v>3.6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220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1792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44.25" customHeight="1">
      <c r="A134" s="35"/>
      <c r="B134" s="36"/>
      <c r="C134" s="233" t="s">
        <v>224</v>
      </c>
      <c r="D134" s="233" t="s">
        <v>216</v>
      </c>
      <c r="E134" s="234" t="s">
        <v>1793</v>
      </c>
      <c r="F134" s="235" t="s">
        <v>1794</v>
      </c>
      <c r="G134" s="236" t="s">
        <v>219</v>
      </c>
      <c r="H134" s="237">
        <v>3.6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227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1794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33" customHeight="1">
      <c r="A136" s="35"/>
      <c r="B136" s="36"/>
      <c r="C136" s="233" t="s">
        <v>220</v>
      </c>
      <c r="D136" s="233" t="s">
        <v>216</v>
      </c>
      <c r="E136" s="234" t="s">
        <v>575</v>
      </c>
      <c r="F136" s="235" t="s">
        <v>576</v>
      </c>
      <c r="G136" s="236" t="s">
        <v>219</v>
      </c>
      <c r="H136" s="237">
        <v>3.3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230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576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55.5" customHeight="1">
      <c r="A138" s="35"/>
      <c r="B138" s="36"/>
      <c r="C138" s="233" t="s">
        <v>231</v>
      </c>
      <c r="D138" s="233" t="s">
        <v>216</v>
      </c>
      <c r="E138" s="234" t="s">
        <v>1795</v>
      </c>
      <c r="F138" s="235" t="s">
        <v>1796</v>
      </c>
      <c r="G138" s="236" t="s">
        <v>219</v>
      </c>
      <c r="H138" s="237">
        <v>0.72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234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1796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21.75" customHeight="1">
      <c r="A140" s="35"/>
      <c r="B140" s="36"/>
      <c r="C140" s="233" t="s">
        <v>227</v>
      </c>
      <c r="D140" s="233" t="s">
        <v>216</v>
      </c>
      <c r="E140" s="234" t="s">
        <v>1797</v>
      </c>
      <c r="F140" s="235" t="s">
        <v>1798</v>
      </c>
      <c r="G140" s="236" t="s">
        <v>219</v>
      </c>
      <c r="H140" s="237">
        <v>0.4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238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1798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3" s="12" customFormat="1" ht="22.8" customHeight="1">
      <c r="A142" s="12"/>
      <c r="B142" s="217"/>
      <c r="C142" s="218"/>
      <c r="D142" s="219" t="s">
        <v>72</v>
      </c>
      <c r="E142" s="231" t="s">
        <v>617</v>
      </c>
      <c r="F142" s="231" t="s">
        <v>618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SUM(P143:P144)</f>
        <v>0</v>
      </c>
      <c r="Q142" s="225"/>
      <c r="R142" s="226">
        <f>SUM(R143:R144)</f>
        <v>0</v>
      </c>
      <c r="S142" s="225"/>
      <c r="T142" s="227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80</v>
      </c>
      <c r="AT142" s="229" t="s">
        <v>72</v>
      </c>
      <c r="AU142" s="229" t="s">
        <v>80</v>
      </c>
      <c r="AY142" s="228" t="s">
        <v>213</v>
      </c>
      <c r="BK142" s="230">
        <f>SUM(BK143:BK144)</f>
        <v>0</v>
      </c>
    </row>
    <row r="143" spans="1:65" s="2" customFormat="1" ht="44.25" customHeight="1">
      <c r="A143" s="35"/>
      <c r="B143" s="36"/>
      <c r="C143" s="233" t="s">
        <v>239</v>
      </c>
      <c r="D143" s="233" t="s">
        <v>216</v>
      </c>
      <c r="E143" s="234" t="s">
        <v>619</v>
      </c>
      <c r="F143" s="235" t="s">
        <v>620</v>
      </c>
      <c r="G143" s="236" t="s">
        <v>254</v>
      </c>
      <c r="H143" s="237">
        <v>0.84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242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620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3" s="12" customFormat="1" ht="25.9" customHeight="1">
      <c r="A145" s="12"/>
      <c r="B145" s="217"/>
      <c r="C145" s="218"/>
      <c r="D145" s="219" t="s">
        <v>72</v>
      </c>
      <c r="E145" s="220" t="s">
        <v>276</v>
      </c>
      <c r="F145" s="220" t="s">
        <v>277</v>
      </c>
      <c r="G145" s="218"/>
      <c r="H145" s="218"/>
      <c r="I145" s="221"/>
      <c r="J145" s="222">
        <f>BK145</f>
        <v>0</v>
      </c>
      <c r="K145" s="218"/>
      <c r="L145" s="223"/>
      <c r="M145" s="224"/>
      <c r="N145" s="225"/>
      <c r="O145" s="225"/>
      <c r="P145" s="226">
        <f>P146+P159+P184+P215+P266+P275</f>
        <v>0</v>
      </c>
      <c r="Q145" s="225"/>
      <c r="R145" s="226">
        <f>R146+R159+R184+R215+R266+R275</f>
        <v>0</v>
      </c>
      <c r="S145" s="225"/>
      <c r="T145" s="227">
        <f>T146+T159+T184+T215+T266+T275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8" t="s">
        <v>82</v>
      </c>
      <c r="AT145" s="229" t="s">
        <v>72</v>
      </c>
      <c r="AU145" s="229" t="s">
        <v>73</v>
      </c>
      <c r="AY145" s="228" t="s">
        <v>213</v>
      </c>
      <c r="BK145" s="230">
        <f>BK146+BK159+BK184+BK215+BK266+BK275</f>
        <v>0</v>
      </c>
    </row>
    <row r="146" spans="1:63" s="12" customFormat="1" ht="22.8" customHeight="1">
      <c r="A146" s="12"/>
      <c r="B146" s="217"/>
      <c r="C146" s="218"/>
      <c r="D146" s="219" t="s">
        <v>72</v>
      </c>
      <c r="E146" s="231" t="s">
        <v>761</v>
      </c>
      <c r="F146" s="231" t="s">
        <v>762</v>
      </c>
      <c r="G146" s="218"/>
      <c r="H146" s="218"/>
      <c r="I146" s="221"/>
      <c r="J146" s="232">
        <f>BK146</f>
        <v>0</v>
      </c>
      <c r="K146" s="218"/>
      <c r="L146" s="223"/>
      <c r="M146" s="224"/>
      <c r="N146" s="225"/>
      <c r="O146" s="225"/>
      <c r="P146" s="226">
        <f>SUM(P147:P158)</f>
        <v>0</v>
      </c>
      <c r="Q146" s="225"/>
      <c r="R146" s="226">
        <f>SUM(R147:R158)</f>
        <v>0</v>
      </c>
      <c r="S146" s="225"/>
      <c r="T146" s="227">
        <f>SUM(T147:T158)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8" t="s">
        <v>82</v>
      </c>
      <c r="AT146" s="229" t="s">
        <v>72</v>
      </c>
      <c r="AU146" s="229" t="s">
        <v>80</v>
      </c>
      <c r="AY146" s="228" t="s">
        <v>213</v>
      </c>
      <c r="BK146" s="230">
        <f>SUM(BK147:BK158)</f>
        <v>0</v>
      </c>
    </row>
    <row r="147" spans="1:65" s="2" customFormat="1" ht="55.5" customHeight="1">
      <c r="A147" s="35"/>
      <c r="B147" s="36"/>
      <c r="C147" s="233" t="s">
        <v>230</v>
      </c>
      <c r="D147" s="233" t="s">
        <v>216</v>
      </c>
      <c r="E147" s="234" t="s">
        <v>1799</v>
      </c>
      <c r="F147" s="235" t="s">
        <v>1800</v>
      </c>
      <c r="G147" s="236" t="s">
        <v>283</v>
      </c>
      <c r="H147" s="237">
        <v>483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245</v>
      </c>
      <c r="AT147" s="245" t="s">
        <v>216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245</v>
      </c>
      <c r="BM147" s="245" t="s">
        <v>245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1800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5" s="2" customFormat="1" ht="21.75" customHeight="1">
      <c r="A149" s="35"/>
      <c r="B149" s="36"/>
      <c r="C149" s="255" t="s">
        <v>246</v>
      </c>
      <c r="D149" s="255" t="s">
        <v>571</v>
      </c>
      <c r="E149" s="256" t="s">
        <v>1801</v>
      </c>
      <c r="F149" s="257" t="s">
        <v>1802</v>
      </c>
      <c r="G149" s="258" t="s">
        <v>283</v>
      </c>
      <c r="H149" s="259">
        <v>328</v>
      </c>
      <c r="I149" s="260"/>
      <c r="J149" s="261">
        <f>ROUND(I149*H149,2)</f>
        <v>0</v>
      </c>
      <c r="K149" s="262"/>
      <c r="L149" s="263"/>
      <c r="M149" s="264" t="s">
        <v>1</v>
      </c>
      <c r="N149" s="265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275</v>
      </c>
      <c r="AT149" s="245" t="s">
        <v>571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245</v>
      </c>
      <c r="BM149" s="245" t="s">
        <v>249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1802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5" s="2" customFormat="1" ht="21.75" customHeight="1">
      <c r="A151" s="35"/>
      <c r="B151" s="36"/>
      <c r="C151" s="255" t="s">
        <v>234</v>
      </c>
      <c r="D151" s="255" t="s">
        <v>571</v>
      </c>
      <c r="E151" s="256" t="s">
        <v>1803</v>
      </c>
      <c r="F151" s="257" t="s">
        <v>1804</v>
      </c>
      <c r="G151" s="258" t="s">
        <v>283</v>
      </c>
      <c r="H151" s="259">
        <v>84</v>
      </c>
      <c r="I151" s="260"/>
      <c r="J151" s="261">
        <f>ROUND(I151*H151,2)</f>
        <v>0</v>
      </c>
      <c r="K151" s="262"/>
      <c r="L151" s="263"/>
      <c r="M151" s="264" t="s">
        <v>1</v>
      </c>
      <c r="N151" s="265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275</v>
      </c>
      <c r="AT151" s="245" t="s">
        <v>571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245</v>
      </c>
      <c r="BM151" s="245" t="s">
        <v>255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1804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5" s="2" customFormat="1" ht="21.75" customHeight="1">
      <c r="A153" s="35"/>
      <c r="B153" s="36"/>
      <c r="C153" s="255" t="s">
        <v>256</v>
      </c>
      <c r="D153" s="255" t="s">
        <v>571</v>
      </c>
      <c r="E153" s="256" t="s">
        <v>1805</v>
      </c>
      <c r="F153" s="257" t="s">
        <v>1806</v>
      </c>
      <c r="G153" s="258" t="s">
        <v>283</v>
      </c>
      <c r="H153" s="259">
        <v>71</v>
      </c>
      <c r="I153" s="260"/>
      <c r="J153" s="261">
        <f>ROUND(I153*H153,2)</f>
        <v>0</v>
      </c>
      <c r="K153" s="262"/>
      <c r="L153" s="263"/>
      <c r="M153" s="264" t="s">
        <v>1</v>
      </c>
      <c r="N153" s="265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275</v>
      </c>
      <c r="AT153" s="245" t="s">
        <v>571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245</v>
      </c>
      <c r="BM153" s="245" t="s">
        <v>259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1806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44.25" customHeight="1">
      <c r="A155" s="35"/>
      <c r="B155" s="36"/>
      <c r="C155" s="233" t="s">
        <v>238</v>
      </c>
      <c r="D155" s="233" t="s">
        <v>216</v>
      </c>
      <c r="E155" s="234" t="s">
        <v>1040</v>
      </c>
      <c r="F155" s="235" t="s">
        <v>1041</v>
      </c>
      <c r="G155" s="236" t="s">
        <v>254</v>
      </c>
      <c r="H155" s="237">
        <v>0.084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245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245</v>
      </c>
      <c r="BM155" s="245" t="s">
        <v>262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1041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44.25" customHeight="1">
      <c r="A157" s="35"/>
      <c r="B157" s="36"/>
      <c r="C157" s="233" t="s">
        <v>263</v>
      </c>
      <c r="D157" s="233" t="s">
        <v>216</v>
      </c>
      <c r="E157" s="234" t="s">
        <v>772</v>
      </c>
      <c r="F157" s="235" t="s">
        <v>773</v>
      </c>
      <c r="G157" s="236" t="s">
        <v>254</v>
      </c>
      <c r="H157" s="237">
        <v>0.084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245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245</v>
      </c>
      <c r="BM157" s="245" t="s">
        <v>266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773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3" s="12" customFormat="1" ht="22.8" customHeight="1">
      <c r="A159" s="12"/>
      <c r="B159" s="217"/>
      <c r="C159" s="218"/>
      <c r="D159" s="219" t="s">
        <v>72</v>
      </c>
      <c r="E159" s="231" t="s">
        <v>1166</v>
      </c>
      <c r="F159" s="231" t="s">
        <v>1807</v>
      </c>
      <c r="G159" s="218"/>
      <c r="H159" s="218"/>
      <c r="I159" s="221"/>
      <c r="J159" s="232">
        <f>BK159</f>
        <v>0</v>
      </c>
      <c r="K159" s="218"/>
      <c r="L159" s="223"/>
      <c r="M159" s="224"/>
      <c r="N159" s="225"/>
      <c r="O159" s="225"/>
      <c r="P159" s="226">
        <f>SUM(P160:P183)</f>
        <v>0</v>
      </c>
      <c r="Q159" s="225"/>
      <c r="R159" s="226">
        <f>SUM(R160:R183)</f>
        <v>0</v>
      </c>
      <c r="S159" s="225"/>
      <c r="T159" s="227">
        <f>SUM(T160:T183)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8" t="s">
        <v>82</v>
      </c>
      <c r="AT159" s="229" t="s">
        <v>72</v>
      </c>
      <c r="AU159" s="229" t="s">
        <v>80</v>
      </c>
      <c r="AY159" s="228" t="s">
        <v>213</v>
      </c>
      <c r="BK159" s="230">
        <f>SUM(BK160:BK183)</f>
        <v>0</v>
      </c>
    </row>
    <row r="160" spans="1:65" s="2" customFormat="1" ht="21.75" customHeight="1">
      <c r="A160" s="35"/>
      <c r="B160" s="36"/>
      <c r="C160" s="233" t="s">
        <v>242</v>
      </c>
      <c r="D160" s="233" t="s">
        <v>216</v>
      </c>
      <c r="E160" s="234" t="s">
        <v>1808</v>
      </c>
      <c r="F160" s="235" t="s">
        <v>1809</v>
      </c>
      <c r="G160" s="236" t="s">
        <v>283</v>
      </c>
      <c r="H160" s="237">
        <v>19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245</v>
      </c>
      <c r="AT160" s="245" t="s">
        <v>216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245</v>
      </c>
      <c r="BM160" s="245" t="s">
        <v>269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1809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5" s="2" customFormat="1" ht="21.75" customHeight="1">
      <c r="A162" s="35"/>
      <c r="B162" s="36"/>
      <c r="C162" s="233" t="s">
        <v>8</v>
      </c>
      <c r="D162" s="233" t="s">
        <v>216</v>
      </c>
      <c r="E162" s="234" t="s">
        <v>1810</v>
      </c>
      <c r="F162" s="235" t="s">
        <v>1811</v>
      </c>
      <c r="G162" s="236" t="s">
        <v>283</v>
      </c>
      <c r="H162" s="237">
        <v>18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245</v>
      </c>
      <c r="AT162" s="245" t="s">
        <v>216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245</v>
      </c>
      <c r="BM162" s="245" t="s">
        <v>272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1811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5" s="2" customFormat="1" ht="21.75" customHeight="1">
      <c r="A164" s="35"/>
      <c r="B164" s="36"/>
      <c r="C164" s="233" t="s">
        <v>245</v>
      </c>
      <c r="D164" s="233" t="s">
        <v>216</v>
      </c>
      <c r="E164" s="234" t="s">
        <v>1812</v>
      </c>
      <c r="F164" s="235" t="s">
        <v>1813</v>
      </c>
      <c r="G164" s="236" t="s">
        <v>283</v>
      </c>
      <c r="H164" s="237">
        <v>12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245</v>
      </c>
      <c r="AT164" s="245" t="s">
        <v>216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245</v>
      </c>
      <c r="BM164" s="245" t="s">
        <v>275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1813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21.75" customHeight="1">
      <c r="A166" s="35"/>
      <c r="B166" s="36"/>
      <c r="C166" s="233" t="s">
        <v>280</v>
      </c>
      <c r="D166" s="233" t="s">
        <v>216</v>
      </c>
      <c r="E166" s="234" t="s">
        <v>1814</v>
      </c>
      <c r="F166" s="235" t="s">
        <v>1815</v>
      </c>
      <c r="G166" s="236" t="s">
        <v>283</v>
      </c>
      <c r="H166" s="237">
        <v>6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245</v>
      </c>
      <c r="AT166" s="245" t="s">
        <v>216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245</v>
      </c>
      <c r="BM166" s="245" t="s">
        <v>284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1815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5" s="2" customFormat="1" ht="21.75" customHeight="1">
      <c r="A168" s="35"/>
      <c r="B168" s="36"/>
      <c r="C168" s="233" t="s">
        <v>249</v>
      </c>
      <c r="D168" s="233" t="s">
        <v>216</v>
      </c>
      <c r="E168" s="234" t="s">
        <v>1816</v>
      </c>
      <c r="F168" s="235" t="s">
        <v>1817</v>
      </c>
      <c r="G168" s="236" t="s">
        <v>283</v>
      </c>
      <c r="H168" s="237">
        <v>55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245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290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1817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21.75" customHeight="1">
      <c r="A170" s="35"/>
      <c r="B170" s="36"/>
      <c r="C170" s="233" t="s">
        <v>293</v>
      </c>
      <c r="D170" s="233" t="s">
        <v>216</v>
      </c>
      <c r="E170" s="234" t="s">
        <v>1818</v>
      </c>
      <c r="F170" s="235" t="s">
        <v>1819</v>
      </c>
      <c r="G170" s="236" t="s">
        <v>283</v>
      </c>
      <c r="H170" s="237">
        <v>48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245</v>
      </c>
      <c r="AT170" s="245" t="s">
        <v>216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245</v>
      </c>
      <c r="BM170" s="245" t="s">
        <v>296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1819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21.75" customHeight="1">
      <c r="A172" s="35"/>
      <c r="B172" s="36"/>
      <c r="C172" s="233" t="s">
        <v>255</v>
      </c>
      <c r="D172" s="233" t="s">
        <v>216</v>
      </c>
      <c r="E172" s="234" t="s">
        <v>1820</v>
      </c>
      <c r="F172" s="235" t="s">
        <v>1821</v>
      </c>
      <c r="G172" s="236" t="s">
        <v>283</v>
      </c>
      <c r="H172" s="237">
        <v>50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245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245</v>
      </c>
      <c r="BM172" s="245" t="s">
        <v>303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1821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21.75" customHeight="1">
      <c r="A174" s="35"/>
      <c r="B174" s="36"/>
      <c r="C174" s="233" t="s">
        <v>7</v>
      </c>
      <c r="D174" s="233" t="s">
        <v>216</v>
      </c>
      <c r="E174" s="234" t="s">
        <v>1822</v>
      </c>
      <c r="F174" s="235" t="s">
        <v>1823</v>
      </c>
      <c r="G174" s="236" t="s">
        <v>289</v>
      </c>
      <c r="H174" s="237">
        <v>30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245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245</v>
      </c>
      <c r="BM174" s="245" t="s">
        <v>306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1823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21.75" customHeight="1">
      <c r="A176" s="35"/>
      <c r="B176" s="36"/>
      <c r="C176" s="233" t="s">
        <v>259</v>
      </c>
      <c r="D176" s="233" t="s">
        <v>216</v>
      </c>
      <c r="E176" s="234" t="s">
        <v>1824</v>
      </c>
      <c r="F176" s="235" t="s">
        <v>1825</v>
      </c>
      <c r="G176" s="236" t="s">
        <v>289</v>
      </c>
      <c r="H176" s="237">
        <v>13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245</v>
      </c>
      <c r="AT176" s="245" t="s">
        <v>216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245</v>
      </c>
      <c r="BM176" s="245" t="s">
        <v>355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1825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5" s="2" customFormat="1" ht="21.75" customHeight="1">
      <c r="A178" s="35"/>
      <c r="B178" s="36"/>
      <c r="C178" s="233" t="s">
        <v>356</v>
      </c>
      <c r="D178" s="233" t="s">
        <v>216</v>
      </c>
      <c r="E178" s="234" t="s">
        <v>1826</v>
      </c>
      <c r="F178" s="235" t="s">
        <v>1827</v>
      </c>
      <c r="G178" s="236" t="s">
        <v>283</v>
      </c>
      <c r="H178" s="237">
        <v>208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245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245</v>
      </c>
      <c r="BM178" s="245" t="s">
        <v>359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1827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5" s="2" customFormat="1" ht="44.25" customHeight="1">
      <c r="A180" s="35"/>
      <c r="B180" s="36"/>
      <c r="C180" s="233" t="s">
        <v>262</v>
      </c>
      <c r="D180" s="233" t="s">
        <v>216</v>
      </c>
      <c r="E180" s="234" t="s">
        <v>1828</v>
      </c>
      <c r="F180" s="235" t="s">
        <v>1829</v>
      </c>
      <c r="G180" s="236" t="s">
        <v>254</v>
      </c>
      <c r="H180" s="237">
        <v>0.389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245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245</v>
      </c>
      <c r="BM180" s="245" t="s">
        <v>362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1829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44.25" customHeight="1">
      <c r="A182" s="35"/>
      <c r="B182" s="36"/>
      <c r="C182" s="233" t="s">
        <v>363</v>
      </c>
      <c r="D182" s="233" t="s">
        <v>216</v>
      </c>
      <c r="E182" s="234" t="s">
        <v>1176</v>
      </c>
      <c r="F182" s="235" t="s">
        <v>1177</v>
      </c>
      <c r="G182" s="236" t="s">
        <v>254</v>
      </c>
      <c r="H182" s="237">
        <v>0.389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245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245</v>
      </c>
      <c r="BM182" s="245" t="s">
        <v>364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1177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3" s="12" customFormat="1" ht="22.8" customHeight="1">
      <c r="A184" s="12"/>
      <c r="B184" s="217"/>
      <c r="C184" s="218"/>
      <c r="D184" s="219" t="s">
        <v>72</v>
      </c>
      <c r="E184" s="231" t="s">
        <v>1744</v>
      </c>
      <c r="F184" s="231" t="s">
        <v>1745</v>
      </c>
      <c r="G184" s="218"/>
      <c r="H184" s="218"/>
      <c r="I184" s="221"/>
      <c r="J184" s="232">
        <f>BK184</f>
        <v>0</v>
      </c>
      <c r="K184" s="218"/>
      <c r="L184" s="223"/>
      <c r="M184" s="224"/>
      <c r="N184" s="225"/>
      <c r="O184" s="225"/>
      <c r="P184" s="226">
        <f>SUM(P185:P214)</f>
        <v>0</v>
      </c>
      <c r="Q184" s="225"/>
      <c r="R184" s="226">
        <f>SUM(R185:R214)</f>
        <v>0</v>
      </c>
      <c r="S184" s="225"/>
      <c r="T184" s="227">
        <f>SUM(T185:T214)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8" t="s">
        <v>82</v>
      </c>
      <c r="AT184" s="229" t="s">
        <v>72</v>
      </c>
      <c r="AU184" s="229" t="s">
        <v>80</v>
      </c>
      <c r="AY184" s="228" t="s">
        <v>213</v>
      </c>
      <c r="BK184" s="230">
        <f>SUM(BK185:BK214)</f>
        <v>0</v>
      </c>
    </row>
    <row r="185" spans="1:65" s="2" customFormat="1" ht="21.75" customHeight="1">
      <c r="A185" s="35"/>
      <c r="B185" s="36"/>
      <c r="C185" s="233" t="s">
        <v>266</v>
      </c>
      <c r="D185" s="233" t="s">
        <v>216</v>
      </c>
      <c r="E185" s="234" t="s">
        <v>1830</v>
      </c>
      <c r="F185" s="235" t="s">
        <v>1831</v>
      </c>
      <c r="G185" s="236" t="s">
        <v>283</v>
      </c>
      <c r="H185" s="237">
        <v>24</v>
      </c>
      <c r="I185" s="238"/>
      <c r="J185" s="239">
        <f>ROUND(I185*H185,2)</f>
        <v>0</v>
      </c>
      <c r="K185" s="240"/>
      <c r="L185" s="41"/>
      <c r="M185" s="241" t="s">
        <v>1</v>
      </c>
      <c r="N185" s="242" t="s">
        <v>38</v>
      </c>
      <c r="O185" s="88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245</v>
      </c>
      <c r="AT185" s="245" t="s">
        <v>216</v>
      </c>
      <c r="AU185" s="245" t="s">
        <v>82</v>
      </c>
      <c r="AY185" s="14" t="s">
        <v>213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4" t="s">
        <v>80</v>
      </c>
      <c r="BK185" s="246">
        <f>ROUND(I185*H185,2)</f>
        <v>0</v>
      </c>
      <c r="BL185" s="14" t="s">
        <v>245</v>
      </c>
      <c r="BM185" s="245" t="s">
        <v>367</v>
      </c>
    </row>
    <row r="186" spans="1:47" s="2" customFormat="1" ht="12">
      <c r="A186" s="35"/>
      <c r="B186" s="36"/>
      <c r="C186" s="37"/>
      <c r="D186" s="247" t="s">
        <v>221</v>
      </c>
      <c r="E186" s="37"/>
      <c r="F186" s="248" t="s">
        <v>1831</v>
      </c>
      <c r="G186" s="37"/>
      <c r="H186" s="37"/>
      <c r="I186" s="141"/>
      <c r="J186" s="37"/>
      <c r="K186" s="37"/>
      <c r="L186" s="41"/>
      <c r="M186" s="249"/>
      <c r="N186" s="250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221</v>
      </c>
      <c r="AU186" s="14" t="s">
        <v>82</v>
      </c>
    </row>
    <row r="187" spans="1:65" s="2" customFormat="1" ht="21.75" customHeight="1">
      <c r="A187" s="35"/>
      <c r="B187" s="36"/>
      <c r="C187" s="233" t="s">
        <v>368</v>
      </c>
      <c r="D187" s="233" t="s">
        <v>216</v>
      </c>
      <c r="E187" s="234" t="s">
        <v>1832</v>
      </c>
      <c r="F187" s="235" t="s">
        <v>1833</v>
      </c>
      <c r="G187" s="236" t="s">
        <v>283</v>
      </c>
      <c r="H187" s="237">
        <v>328</v>
      </c>
      <c r="I187" s="238"/>
      <c r="J187" s="239">
        <f>ROUND(I187*H187,2)</f>
        <v>0</v>
      </c>
      <c r="K187" s="240"/>
      <c r="L187" s="41"/>
      <c r="M187" s="241" t="s">
        <v>1</v>
      </c>
      <c r="N187" s="242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245</v>
      </c>
      <c r="AT187" s="245" t="s">
        <v>216</v>
      </c>
      <c r="AU187" s="245" t="s">
        <v>82</v>
      </c>
      <c r="AY187" s="14" t="s">
        <v>213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80</v>
      </c>
      <c r="BK187" s="246">
        <f>ROUND(I187*H187,2)</f>
        <v>0</v>
      </c>
      <c r="BL187" s="14" t="s">
        <v>245</v>
      </c>
      <c r="BM187" s="245" t="s">
        <v>371</v>
      </c>
    </row>
    <row r="188" spans="1:47" s="2" customFormat="1" ht="12">
      <c r="A188" s="35"/>
      <c r="B188" s="36"/>
      <c r="C188" s="37"/>
      <c r="D188" s="247" t="s">
        <v>221</v>
      </c>
      <c r="E188" s="37"/>
      <c r="F188" s="248" t="s">
        <v>1833</v>
      </c>
      <c r="G188" s="37"/>
      <c r="H188" s="37"/>
      <c r="I188" s="141"/>
      <c r="J188" s="37"/>
      <c r="K188" s="37"/>
      <c r="L188" s="41"/>
      <c r="M188" s="249"/>
      <c r="N188" s="25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221</v>
      </c>
      <c r="AU188" s="14" t="s">
        <v>82</v>
      </c>
    </row>
    <row r="189" spans="1:65" s="2" customFormat="1" ht="21.75" customHeight="1">
      <c r="A189" s="35"/>
      <c r="B189" s="36"/>
      <c r="C189" s="233" t="s">
        <v>269</v>
      </c>
      <c r="D189" s="233" t="s">
        <v>216</v>
      </c>
      <c r="E189" s="234" t="s">
        <v>1834</v>
      </c>
      <c r="F189" s="235" t="s">
        <v>1835</v>
      </c>
      <c r="G189" s="236" t="s">
        <v>283</v>
      </c>
      <c r="H189" s="237">
        <v>84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245</v>
      </c>
      <c r="AT189" s="245" t="s">
        <v>216</v>
      </c>
      <c r="AU189" s="245" t="s">
        <v>82</v>
      </c>
      <c r="AY189" s="14" t="s">
        <v>213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80</v>
      </c>
      <c r="BK189" s="246">
        <f>ROUND(I189*H189,2)</f>
        <v>0</v>
      </c>
      <c r="BL189" s="14" t="s">
        <v>245</v>
      </c>
      <c r="BM189" s="245" t="s">
        <v>372</v>
      </c>
    </row>
    <row r="190" spans="1:47" s="2" customFormat="1" ht="12">
      <c r="A190" s="35"/>
      <c r="B190" s="36"/>
      <c r="C190" s="37"/>
      <c r="D190" s="247" t="s">
        <v>221</v>
      </c>
      <c r="E190" s="37"/>
      <c r="F190" s="248" t="s">
        <v>1835</v>
      </c>
      <c r="G190" s="37"/>
      <c r="H190" s="37"/>
      <c r="I190" s="141"/>
      <c r="J190" s="37"/>
      <c r="K190" s="37"/>
      <c r="L190" s="41"/>
      <c r="M190" s="249"/>
      <c r="N190" s="25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221</v>
      </c>
      <c r="AU190" s="14" t="s">
        <v>82</v>
      </c>
    </row>
    <row r="191" spans="1:65" s="2" customFormat="1" ht="21.75" customHeight="1">
      <c r="A191" s="35"/>
      <c r="B191" s="36"/>
      <c r="C191" s="233" t="s">
        <v>373</v>
      </c>
      <c r="D191" s="233" t="s">
        <v>216</v>
      </c>
      <c r="E191" s="234" t="s">
        <v>1836</v>
      </c>
      <c r="F191" s="235" t="s">
        <v>1837</v>
      </c>
      <c r="G191" s="236" t="s">
        <v>283</v>
      </c>
      <c r="H191" s="237">
        <v>71</v>
      </c>
      <c r="I191" s="238"/>
      <c r="J191" s="239">
        <f>ROUND(I191*H191,2)</f>
        <v>0</v>
      </c>
      <c r="K191" s="240"/>
      <c r="L191" s="41"/>
      <c r="M191" s="241" t="s">
        <v>1</v>
      </c>
      <c r="N191" s="242" t="s">
        <v>38</v>
      </c>
      <c r="O191" s="88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245</v>
      </c>
      <c r="AT191" s="245" t="s">
        <v>216</v>
      </c>
      <c r="AU191" s="245" t="s">
        <v>82</v>
      </c>
      <c r="AY191" s="14" t="s">
        <v>213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4" t="s">
        <v>80</v>
      </c>
      <c r="BK191" s="246">
        <f>ROUND(I191*H191,2)</f>
        <v>0</v>
      </c>
      <c r="BL191" s="14" t="s">
        <v>245</v>
      </c>
      <c r="BM191" s="245" t="s">
        <v>374</v>
      </c>
    </row>
    <row r="192" spans="1:47" s="2" customFormat="1" ht="12">
      <c r="A192" s="35"/>
      <c r="B192" s="36"/>
      <c r="C192" s="37"/>
      <c r="D192" s="247" t="s">
        <v>221</v>
      </c>
      <c r="E192" s="37"/>
      <c r="F192" s="248" t="s">
        <v>1837</v>
      </c>
      <c r="G192" s="37"/>
      <c r="H192" s="37"/>
      <c r="I192" s="141"/>
      <c r="J192" s="37"/>
      <c r="K192" s="37"/>
      <c r="L192" s="41"/>
      <c r="M192" s="249"/>
      <c r="N192" s="25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221</v>
      </c>
      <c r="AU192" s="14" t="s">
        <v>82</v>
      </c>
    </row>
    <row r="193" spans="1:65" s="2" customFormat="1" ht="21.75" customHeight="1">
      <c r="A193" s="35"/>
      <c r="B193" s="36"/>
      <c r="C193" s="233" t="s">
        <v>272</v>
      </c>
      <c r="D193" s="233" t="s">
        <v>216</v>
      </c>
      <c r="E193" s="234" t="s">
        <v>1838</v>
      </c>
      <c r="F193" s="235" t="s">
        <v>1839</v>
      </c>
      <c r="G193" s="236" t="s">
        <v>289</v>
      </c>
      <c r="H193" s="237">
        <v>70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245</v>
      </c>
      <c r="AT193" s="245" t="s">
        <v>216</v>
      </c>
      <c r="AU193" s="245" t="s">
        <v>82</v>
      </c>
      <c r="AY193" s="14" t="s">
        <v>213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80</v>
      </c>
      <c r="BK193" s="246">
        <f>ROUND(I193*H193,2)</f>
        <v>0</v>
      </c>
      <c r="BL193" s="14" t="s">
        <v>245</v>
      </c>
      <c r="BM193" s="245" t="s">
        <v>375</v>
      </c>
    </row>
    <row r="194" spans="1:47" s="2" customFormat="1" ht="12">
      <c r="A194" s="35"/>
      <c r="B194" s="36"/>
      <c r="C194" s="37"/>
      <c r="D194" s="247" t="s">
        <v>221</v>
      </c>
      <c r="E194" s="37"/>
      <c r="F194" s="248" t="s">
        <v>1839</v>
      </c>
      <c r="G194" s="37"/>
      <c r="H194" s="37"/>
      <c r="I194" s="141"/>
      <c r="J194" s="37"/>
      <c r="K194" s="37"/>
      <c r="L194" s="41"/>
      <c r="M194" s="249"/>
      <c r="N194" s="25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221</v>
      </c>
      <c r="AU194" s="14" t="s">
        <v>82</v>
      </c>
    </row>
    <row r="195" spans="1:65" s="2" customFormat="1" ht="21.75" customHeight="1">
      <c r="A195" s="35"/>
      <c r="B195" s="36"/>
      <c r="C195" s="233" t="s">
        <v>376</v>
      </c>
      <c r="D195" s="233" t="s">
        <v>216</v>
      </c>
      <c r="E195" s="234" t="s">
        <v>1840</v>
      </c>
      <c r="F195" s="235" t="s">
        <v>1841</v>
      </c>
      <c r="G195" s="236" t="s">
        <v>289</v>
      </c>
      <c r="H195" s="237">
        <v>1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245</v>
      </c>
      <c r="AT195" s="245" t="s">
        <v>216</v>
      </c>
      <c r="AU195" s="245" t="s">
        <v>82</v>
      </c>
      <c r="AY195" s="14" t="s">
        <v>213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80</v>
      </c>
      <c r="BK195" s="246">
        <f>ROUND(I195*H195,2)</f>
        <v>0</v>
      </c>
      <c r="BL195" s="14" t="s">
        <v>245</v>
      </c>
      <c r="BM195" s="245" t="s">
        <v>377</v>
      </c>
    </row>
    <row r="196" spans="1:47" s="2" customFormat="1" ht="12">
      <c r="A196" s="35"/>
      <c r="B196" s="36"/>
      <c r="C196" s="37"/>
      <c r="D196" s="247" t="s">
        <v>221</v>
      </c>
      <c r="E196" s="37"/>
      <c r="F196" s="248" t="s">
        <v>1841</v>
      </c>
      <c r="G196" s="37"/>
      <c r="H196" s="37"/>
      <c r="I196" s="141"/>
      <c r="J196" s="37"/>
      <c r="K196" s="37"/>
      <c r="L196" s="41"/>
      <c r="M196" s="249"/>
      <c r="N196" s="25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221</v>
      </c>
      <c r="AU196" s="14" t="s">
        <v>82</v>
      </c>
    </row>
    <row r="197" spans="1:65" s="2" customFormat="1" ht="21.75" customHeight="1">
      <c r="A197" s="35"/>
      <c r="B197" s="36"/>
      <c r="C197" s="233" t="s">
        <v>275</v>
      </c>
      <c r="D197" s="233" t="s">
        <v>216</v>
      </c>
      <c r="E197" s="234" t="s">
        <v>1842</v>
      </c>
      <c r="F197" s="235" t="s">
        <v>1843</v>
      </c>
      <c r="G197" s="236" t="s">
        <v>289</v>
      </c>
      <c r="H197" s="237">
        <v>1</v>
      </c>
      <c r="I197" s="238"/>
      <c r="J197" s="239">
        <f>ROUND(I197*H197,2)</f>
        <v>0</v>
      </c>
      <c r="K197" s="240"/>
      <c r="L197" s="41"/>
      <c r="M197" s="241" t="s">
        <v>1</v>
      </c>
      <c r="N197" s="242" t="s">
        <v>38</v>
      </c>
      <c r="O197" s="8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245</v>
      </c>
      <c r="AT197" s="245" t="s">
        <v>216</v>
      </c>
      <c r="AU197" s="245" t="s">
        <v>82</v>
      </c>
      <c r="AY197" s="14" t="s">
        <v>213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4" t="s">
        <v>80</v>
      </c>
      <c r="BK197" s="246">
        <f>ROUND(I197*H197,2)</f>
        <v>0</v>
      </c>
      <c r="BL197" s="14" t="s">
        <v>245</v>
      </c>
      <c r="BM197" s="245" t="s">
        <v>380</v>
      </c>
    </row>
    <row r="198" spans="1:47" s="2" customFormat="1" ht="12">
      <c r="A198" s="35"/>
      <c r="B198" s="36"/>
      <c r="C198" s="37"/>
      <c r="D198" s="247" t="s">
        <v>221</v>
      </c>
      <c r="E198" s="37"/>
      <c r="F198" s="248" t="s">
        <v>1843</v>
      </c>
      <c r="G198" s="37"/>
      <c r="H198" s="37"/>
      <c r="I198" s="141"/>
      <c r="J198" s="37"/>
      <c r="K198" s="37"/>
      <c r="L198" s="41"/>
      <c r="M198" s="249"/>
      <c r="N198" s="25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221</v>
      </c>
      <c r="AU198" s="14" t="s">
        <v>82</v>
      </c>
    </row>
    <row r="199" spans="1:65" s="2" customFormat="1" ht="16.5" customHeight="1">
      <c r="A199" s="35"/>
      <c r="B199" s="36"/>
      <c r="C199" s="233" t="s">
        <v>381</v>
      </c>
      <c r="D199" s="233" t="s">
        <v>216</v>
      </c>
      <c r="E199" s="234" t="s">
        <v>1844</v>
      </c>
      <c r="F199" s="235" t="s">
        <v>1845</v>
      </c>
      <c r="G199" s="236" t="s">
        <v>289</v>
      </c>
      <c r="H199" s="237">
        <v>1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245</v>
      </c>
      <c r="AT199" s="245" t="s">
        <v>216</v>
      </c>
      <c r="AU199" s="245" t="s">
        <v>82</v>
      </c>
      <c r="AY199" s="14" t="s">
        <v>213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80</v>
      </c>
      <c r="BK199" s="246">
        <f>ROUND(I199*H199,2)</f>
        <v>0</v>
      </c>
      <c r="BL199" s="14" t="s">
        <v>245</v>
      </c>
      <c r="BM199" s="245" t="s">
        <v>382</v>
      </c>
    </row>
    <row r="200" spans="1:47" s="2" customFormat="1" ht="12">
      <c r="A200" s="35"/>
      <c r="B200" s="36"/>
      <c r="C200" s="37"/>
      <c r="D200" s="247" t="s">
        <v>221</v>
      </c>
      <c r="E200" s="37"/>
      <c r="F200" s="248" t="s">
        <v>1845</v>
      </c>
      <c r="G200" s="37"/>
      <c r="H200" s="37"/>
      <c r="I200" s="141"/>
      <c r="J200" s="37"/>
      <c r="K200" s="37"/>
      <c r="L200" s="41"/>
      <c r="M200" s="249"/>
      <c r="N200" s="25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221</v>
      </c>
      <c r="AU200" s="14" t="s">
        <v>82</v>
      </c>
    </row>
    <row r="201" spans="1:65" s="2" customFormat="1" ht="21.75" customHeight="1">
      <c r="A201" s="35"/>
      <c r="B201" s="36"/>
      <c r="C201" s="233" t="s">
        <v>284</v>
      </c>
      <c r="D201" s="233" t="s">
        <v>216</v>
      </c>
      <c r="E201" s="234" t="s">
        <v>1846</v>
      </c>
      <c r="F201" s="235" t="s">
        <v>1847</v>
      </c>
      <c r="G201" s="236" t="s">
        <v>289</v>
      </c>
      <c r="H201" s="237">
        <v>5</v>
      </c>
      <c r="I201" s="238"/>
      <c r="J201" s="239">
        <f>ROUND(I201*H201,2)</f>
        <v>0</v>
      </c>
      <c r="K201" s="240"/>
      <c r="L201" s="41"/>
      <c r="M201" s="241" t="s">
        <v>1</v>
      </c>
      <c r="N201" s="242" t="s">
        <v>38</v>
      </c>
      <c r="O201" s="8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245</v>
      </c>
      <c r="AT201" s="245" t="s">
        <v>216</v>
      </c>
      <c r="AU201" s="245" t="s">
        <v>82</v>
      </c>
      <c r="AY201" s="14" t="s">
        <v>213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4" t="s">
        <v>80</v>
      </c>
      <c r="BK201" s="246">
        <f>ROUND(I201*H201,2)</f>
        <v>0</v>
      </c>
      <c r="BL201" s="14" t="s">
        <v>245</v>
      </c>
      <c r="BM201" s="245" t="s">
        <v>383</v>
      </c>
    </row>
    <row r="202" spans="1:47" s="2" customFormat="1" ht="12">
      <c r="A202" s="35"/>
      <c r="B202" s="36"/>
      <c r="C202" s="37"/>
      <c r="D202" s="247" t="s">
        <v>221</v>
      </c>
      <c r="E202" s="37"/>
      <c r="F202" s="248" t="s">
        <v>1847</v>
      </c>
      <c r="G202" s="37"/>
      <c r="H202" s="37"/>
      <c r="I202" s="141"/>
      <c r="J202" s="37"/>
      <c r="K202" s="37"/>
      <c r="L202" s="41"/>
      <c r="M202" s="249"/>
      <c r="N202" s="25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221</v>
      </c>
      <c r="AU202" s="14" t="s">
        <v>82</v>
      </c>
    </row>
    <row r="203" spans="1:65" s="2" customFormat="1" ht="21.75" customHeight="1">
      <c r="A203" s="35"/>
      <c r="B203" s="36"/>
      <c r="C203" s="233" t="s">
        <v>386</v>
      </c>
      <c r="D203" s="233" t="s">
        <v>216</v>
      </c>
      <c r="E203" s="234" t="s">
        <v>1848</v>
      </c>
      <c r="F203" s="235" t="s">
        <v>1849</v>
      </c>
      <c r="G203" s="236" t="s">
        <v>289</v>
      </c>
      <c r="H203" s="237">
        <v>1</v>
      </c>
      <c r="I203" s="238"/>
      <c r="J203" s="239">
        <f>ROUND(I203*H203,2)</f>
        <v>0</v>
      </c>
      <c r="K203" s="240"/>
      <c r="L203" s="41"/>
      <c r="M203" s="241" t="s">
        <v>1</v>
      </c>
      <c r="N203" s="242" t="s">
        <v>38</v>
      </c>
      <c r="O203" s="8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245</v>
      </c>
      <c r="AT203" s="245" t="s">
        <v>216</v>
      </c>
      <c r="AU203" s="245" t="s">
        <v>82</v>
      </c>
      <c r="AY203" s="14" t="s">
        <v>213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4" t="s">
        <v>80</v>
      </c>
      <c r="BK203" s="246">
        <f>ROUND(I203*H203,2)</f>
        <v>0</v>
      </c>
      <c r="BL203" s="14" t="s">
        <v>245</v>
      </c>
      <c r="BM203" s="245" t="s">
        <v>390</v>
      </c>
    </row>
    <row r="204" spans="1:47" s="2" customFormat="1" ht="12">
      <c r="A204" s="35"/>
      <c r="B204" s="36"/>
      <c r="C204" s="37"/>
      <c r="D204" s="247" t="s">
        <v>221</v>
      </c>
      <c r="E204" s="37"/>
      <c r="F204" s="248" t="s">
        <v>1849</v>
      </c>
      <c r="G204" s="37"/>
      <c r="H204" s="37"/>
      <c r="I204" s="141"/>
      <c r="J204" s="37"/>
      <c r="K204" s="37"/>
      <c r="L204" s="41"/>
      <c r="M204" s="249"/>
      <c r="N204" s="250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221</v>
      </c>
      <c r="AU204" s="14" t="s">
        <v>82</v>
      </c>
    </row>
    <row r="205" spans="1:65" s="2" customFormat="1" ht="33" customHeight="1">
      <c r="A205" s="35"/>
      <c r="B205" s="36"/>
      <c r="C205" s="233" t="s">
        <v>290</v>
      </c>
      <c r="D205" s="233" t="s">
        <v>216</v>
      </c>
      <c r="E205" s="234" t="s">
        <v>1850</v>
      </c>
      <c r="F205" s="235" t="s">
        <v>1851</v>
      </c>
      <c r="G205" s="236" t="s">
        <v>283</v>
      </c>
      <c r="H205" s="237">
        <v>507</v>
      </c>
      <c r="I205" s="238"/>
      <c r="J205" s="239">
        <f>ROUND(I205*H205,2)</f>
        <v>0</v>
      </c>
      <c r="K205" s="240"/>
      <c r="L205" s="41"/>
      <c r="M205" s="241" t="s">
        <v>1</v>
      </c>
      <c r="N205" s="242" t="s">
        <v>38</v>
      </c>
      <c r="O205" s="8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245</v>
      </c>
      <c r="AT205" s="245" t="s">
        <v>216</v>
      </c>
      <c r="AU205" s="245" t="s">
        <v>82</v>
      </c>
      <c r="AY205" s="14" t="s">
        <v>213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80</v>
      </c>
      <c r="BK205" s="246">
        <f>ROUND(I205*H205,2)</f>
        <v>0</v>
      </c>
      <c r="BL205" s="14" t="s">
        <v>245</v>
      </c>
      <c r="BM205" s="245" t="s">
        <v>393</v>
      </c>
    </row>
    <row r="206" spans="1:47" s="2" customFormat="1" ht="12">
      <c r="A206" s="35"/>
      <c r="B206" s="36"/>
      <c r="C206" s="37"/>
      <c r="D206" s="247" t="s">
        <v>221</v>
      </c>
      <c r="E206" s="37"/>
      <c r="F206" s="248" t="s">
        <v>1851</v>
      </c>
      <c r="G206" s="37"/>
      <c r="H206" s="37"/>
      <c r="I206" s="141"/>
      <c r="J206" s="37"/>
      <c r="K206" s="37"/>
      <c r="L206" s="41"/>
      <c r="M206" s="249"/>
      <c r="N206" s="25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221</v>
      </c>
      <c r="AU206" s="14" t="s">
        <v>82</v>
      </c>
    </row>
    <row r="207" spans="1:65" s="2" customFormat="1" ht="21.75" customHeight="1">
      <c r="A207" s="35"/>
      <c r="B207" s="36"/>
      <c r="C207" s="233" t="s">
        <v>394</v>
      </c>
      <c r="D207" s="233" t="s">
        <v>216</v>
      </c>
      <c r="E207" s="234" t="s">
        <v>1852</v>
      </c>
      <c r="F207" s="235" t="s">
        <v>1853</v>
      </c>
      <c r="G207" s="236" t="s">
        <v>283</v>
      </c>
      <c r="H207" s="237">
        <v>507</v>
      </c>
      <c r="I207" s="238"/>
      <c r="J207" s="239">
        <f>ROUND(I207*H207,2)</f>
        <v>0</v>
      </c>
      <c r="K207" s="240"/>
      <c r="L207" s="41"/>
      <c r="M207" s="241" t="s">
        <v>1</v>
      </c>
      <c r="N207" s="242" t="s">
        <v>38</v>
      </c>
      <c r="O207" s="88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245</v>
      </c>
      <c r="AT207" s="245" t="s">
        <v>216</v>
      </c>
      <c r="AU207" s="245" t="s">
        <v>82</v>
      </c>
      <c r="AY207" s="14" t="s">
        <v>213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4" t="s">
        <v>80</v>
      </c>
      <c r="BK207" s="246">
        <f>ROUND(I207*H207,2)</f>
        <v>0</v>
      </c>
      <c r="BL207" s="14" t="s">
        <v>245</v>
      </c>
      <c r="BM207" s="245" t="s">
        <v>397</v>
      </c>
    </row>
    <row r="208" spans="1:47" s="2" customFormat="1" ht="12">
      <c r="A208" s="35"/>
      <c r="B208" s="36"/>
      <c r="C208" s="37"/>
      <c r="D208" s="247" t="s">
        <v>221</v>
      </c>
      <c r="E208" s="37"/>
      <c r="F208" s="248" t="s">
        <v>1853</v>
      </c>
      <c r="G208" s="37"/>
      <c r="H208" s="37"/>
      <c r="I208" s="141"/>
      <c r="J208" s="37"/>
      <c r="K208" s="37"/>
      <c r="L208" s="41"/>
      <c r="M208" s="249"/>
      <c r="N208" s="250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221</v>
      </c>
      <c r="AU208" s="14" t="s">
        <v>82</v>
      </c>
    </row>
    <row r="209" spans="1:65" s="2" customFormat="1" ht="21.75" customHeight="1">
      <c r="A209" s="35"/>
      <c r="B209" s="36"/>
      <c r="C209" s="233" t="s">
        <v>296</v>
      </c>
      <c r="D209" s="233" t="s">
        <v>216</v>
      </c>
      <c r="E209" s="234" t="s">
        <v>1854</v>
      </c>
      <c r="F209" s="235" t="s">
        <v>1855</v>
      </c>
      <c r="G209" s="236" t="s">
        <v>289</v>
      </c>
      <c r="H209" s="237">
        <v>1</v>
      </c>
      <c r="I209" s="238"/>
      <c r="J209" s="239">
        <f>ROUND(I209*H209,2)</f>
        <v>0</v>
      </c>
      <c r="K209" s="240"/>
      <c r="L209" s="41"/>
      <c r="M209" s="241" t="s">
        <v>1</v>
      </c>
      <c r="N209" s="242" t="s">
        <v>38</v>
      </c>
      <c r="O209" s="8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245</v>
      </c>
      <c r="AT209" s="245" t="s">
        <v>216</v>
      </c>
      <c r="AU209" s="245" t="s">
        <v>82</v>
      </c>
      <c r="AY209" s="14" t="s">
        <v>213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4" t="s">
        <v>80</v>
      </c>
      <c r="BK209" s="246">
        <f>ROUND(I209*H209,2)</f>
        <v>0</v>
      </c>
      <c r="BL209" s="14" t="s">
        <v>245</v>
      </c>
      <c r="BM209" s="245" t="s">
        <v>400</v>
      </c>
    </row>
    <row r="210" spans="1:47" s="2" customFormat="1" ht="12">
      <c r="A210" s="35"/>
      <c r="B210" s="36"/>
      <c r="C210" s="37"/>
      <c r="D210" s="247" t="s">
        <v>221</v>
      </c>
      <c r="E210" s="37"/>
      <c r="F210" s="248" t="s">
        <v>1855</v>
      </c>
      <c r="G210" s="37"/>
      <c r="H210" s="37"/>
      <c r="I210" s="141"/>
      <c r="J210" s="37"/>
      <c r="K210" s="37"/>
      <c r="L210" s="41"/>
      <c r="M210" s="249"/>
      <c r="N210" s="25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221</v>
      </c>
      <c r="AU210" s="14" t="s">
        <v>82</v>
      </c>
    </row>
    <row r="211" spans="1:65" s="2" customFormat="1" ht="33" customHeight="1">
      <c r="A211" s="35"/>
      <c r="B211" s="36"/>
      <c r="C211" s="233" t="s">
        <v>401</v>
      </c>
      <c r="D211" s="233" t="s">
        <v>216</v>
      </c>
      <c r="E211" s="234" t="s">
        <v>1856</v>
      </c>
      <c r="F211" s="235" t="s">
        <v>1857</v>
      </c>
      <c r="G211" s="236" t="s">
        <v>254</v>
      </c>
      <c r="H211" s="237">
        <v>0.592</v>
      </c>
      <c r="I211" s="238"/>
      <c r="J211" s="239">
        <f>ROUND(I211*H211,2)</f>
        <v>0</v>
      </c>
      <c r="K211" s="240"/>
      <c r="L211" s="41"/>
      <c r="M211" s="241" t="s">
        <v>1</v>
      </c>
      <c r="N211" s="242" t="s">
        <v>38</v>
      </c>
      <c r="O211" s="88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5" t="s">
        <v>245</v>
      </c>
      <c r="AT211" s="245" t="s">
        <v>216</v>
      </c>
      <c r="AU211" s="245" t="s">
        <v>82</v>
      </c>
      <c r="AY211" s="14" t="s">
        <v>213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4" t="s">
        <v>80</v>
      </c>
      <c r="BK211" s="246">
        <f>ROUND(I211*H211,2)</f>
        <v>0</v>
      </c>
      <c r="BL211" s="14" t="s">
        <v>245</v>
      </c>
      <c r="BM211" s="245" t="s">
        <v>404</v>
      </c>
    </row>
    <row r="212" spans="1:47" s="2" customFormat="1" ht="12">
      <c r="A212" s="35"/>
      <c r="B212" s="36"/>
      <c r="C212" s="37"/>
      <c r="D212" s="247" t="s">
        <v>221</v>
      </c>
      <c r="E212" s="37"/>
      <c r="F212" s="248" t="s">
        <v>1857</v>
      </c>
      <c r="G212" s="37"/>
      <c r="H212" s="37"/>
      <c r="I212" s="141"/>
      <c r="J212" s="37"/>
      <c r="K212" s="37"/>
      <c r="L212" s="41"/>
      <c r="M212" s="249"/>
      <c r="N212" s="250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221</v>
      </c>
      <c r="AU212" s="14" t="s">
        <v>82</v>
      </c>
    </row>
    <row r="213" spans="1:65" s="2" customFormat="1" ht="44.25" customHeight="1">
      <c r="A213" s="35"/>
      <c r="B213" s="36"/>
      <c r="C213" s="233" t="s">
        <v>303</v>
      </c>
      <c r="D213" s="233" t="s">
        <v>216</v>
      </c>
      <c r="E213" s="234" t="s">
        <v>1750</v>
      </c>
      <c r="F213" s="235" t="s">
        <v>1751</v>
      </c>
      <c r="G213" s="236" t="s">
        <v>254</v>
      </c>
      <c r="H213" s="237">
        <v>0.592</v>
      </c>
      <c r="I213" s="238"/>
      <c r="J213" s="239">
        <f>ROUND(I213*H213,2)</f>
        <v>0</v>
      </c>
      <c r="K213" s="240"/>
      <c r="L213" s="41"/>
      <c r="M213" s="241" t="s">
        <v>1</v>
      </c>
      <c r="N213" s="242" t="s">
        <v>38</v>
      </c>
      <c r="O213" s="88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5" t="s">
        <v>245</v>
      </c>
      <c r="AT213" s="245" t="s">
        <v>216</v>
      </c>
      <c r="AU213" s="245" t="s">
        <v>82</v>
      </c>
      <c r="AY213" s="14" t="s">
        <v>213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4" t="s">
        <v>80</v>
      </c>
      <c r="BK213" s="246">
        <f>ROUND(I213*H213,2)</f>
        <v>0</v>
      </c>
      <c r="BL213" s="14" t="s">
        <v>245</v>
      </c>
      <c r="BM213" s="245" t="s">
        <v>407</v>
      </c>
    </row>
    <row r="214" spans="1:47" s="2" customFormat="1" ht="12">
      <c r="A214" s="35"/>
      <c r="B214" s="36"/>
      <c r="C214" s="37"/>
      <c r="D214" s="247" t="s">
        <v>221</v>
      </c>
      <c r="E214" s="37"/>
      <c r="F214" s="248" t="s">
        <v>1751</v>
      </c>
      <c r="G214" s="37"/>
      <c r="H214" s="37"/>
      <c r="I214" s="141"/>
      <c r="J214" s="37"/>
      <c r="K214" s="37"/>
      <c r="L214" s="41"/>
      <c r="M214" s="249"/>
      <c r="N214" s="250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221</v>
      </c>
      <c r="AU214" s="14" t="s">
        <v>82</v>
      </c>
    </row>
    <row r="215" spans="1:63" s="12" customFormat="1" ht="22.8" customHeight="1">
      <c r="A215" s="12"/>
      <c r="B215" s="217"/>
      <c r="C215" s="218"/>
      <c r="D215" s="219" t="s">
        <v>72</v>
      </c>
      <c r="E215" s="231" t="s">
        <v>384</v>
      </c>
      <c r="F215" s="231" t="s">
        <v>385</v>
      </c>
      <c r="G215" s="218"/>
      <c r="H215" s="218"/>
      <c r="I215" s="221"/>
      <c r="J215" s="232">
        <f>BK215</f>
        <v>0</v>
      </c>
      <c r="K215" s="218"/>
      <c r="L215" s="223"/>
      <c r="M215" s="224"/>
      <c r="N215" s="225"/>
      <c r="O215" s="225"/>
      <c r="P215" s="226">
        <f>SUM(P216:P265)</f>
        <v>0</v>
      </c>
      <c r="Q215" s="225"/>
      <c r="R215" s="226">
        <f>SUM(R216:R265)</f>
        <v>0</v>
      </c>
      <c r="S215" s="225"/>
      <c r="T215" s="227">
        <f>SUM(T216:T265)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8" t="s">
        <v>82</v>
      </c>
      <c r="AT215" s="229" t="s">
        <v>72</v>
      </c>
      <c r="AU215" s="229" t="s">
        <v>80</v>
      </c>
      <c r="AY215" s="228" t="s">
        <v>213</v>
      </c>
      <c r="BK215" s="230">
        <f>SUM(BK216:BK265)</f>
        <v>0</v>
      </c>
    </row>
    <row r="216" spans="1:65" s="2" customFormat="1" ht="21.75" customHeight="1">
      <c r="A216" s="35"/>
      <c r="B216" s="36"/>
      <c r="C216" s="233" t="s">
        <v>408</v>
      </c>
      <c r="D216" s="233" t="s">
        <v>216</v>
      </c>
      <c r="E216" s="234" t="s">
        <v>1858</v>
      </c>
      <c r="F216" s="235" t="s">
        <v>1859</v>
      </c>
      <c r="G216" s="236" t="s">
        <v>389</v>
      </c>
      <c r="H216" s="237">
        <v>2</v>
      </c>
      <c r="I216" s="238"/>
      <c r="J216" s="239">
        <f>ROUND(I216*H216,2)</f>
        <v>0</v>
      </c>
      <c r="K216" s="240"/>
      <c r="L216" s="41"/>
      <c r="M216" s="241" t="s">
        <v>1</v>
      </c>
      <c r="N216" s="242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245</v>
      </c>
      <c r="AT216" s="245" t="s">
        <v>216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245</v>
      </c>
      <c r="BM216" s="245" t="s">
        <v>409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1859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5" s="2" customFormat="1" ht="21.75" customHeight="1">
      <c r="A218" s="35"/>
      <c r="B218" s="36"/>
      <c r="C218" s="233" t="s">
        <v>306</v>
      </c>
      <c r="D218" s="233" t="s">
        <v>216</v>
      </c>
      <c r="E218" s="234" t="s">
        <v>1860</v>
      </c>
      <c r="F218" s="235" t="s">
        <v>1861</v>
      </c>
      <c r="G218" s="236" t="s">
        <v>389</v>
      </c>
      <c r="H218" s="237">
        <v>13</v>
      </c>
      <c r="I218" s="238"/>
      <c r="J218" s="239">
        <f>ROUND(I218*H218,2)</f>
        <v>0</v>
      </c>
      <c r="K218" s="240"/>
      <c r="L218" s="41"/>
      <c r="M218" s="241" t="s">
        <v>1</v>
      </c>
      <c r="N218" s="242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245</v>
      </c>
      <c r="AT218" s="245" t="s">
        <v>216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245</v>
      </c>
      <c r="BM218" s="245" t="s">
        <v>412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1861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5" s="2" customFormat="1" ht="21.75" customHeight="1">
      <c r="A220" s="35"/>
      <c r="B220" s="36"/>
      <c r="C220" s="233" t="s">
        <v>413</v>
      </c>
      <c r="D220" s="233" t="s">
        <v>216</v>
      </c>
      <c r="E220" s="234" t="s">
        <v>1862</v>
      </c>
      <c r="F220" s="235" t="s">
        <v>1863</v>
      </c>
      <c r="G220" s="236" t="s">
        <v>389</v>
      </c>
      <c r="H220" s="237">
        <v>14</v>
      </c>
      <c r="I220" s="238"/>
      <c r="J220" s="239">
        <f>ROUND(I220*H220,2)</f>
        <v>0</v>
      </c>
      <c r="K220" s="240"/>
      <c r="L220" s="41"/>
      <c r="M220" s="241" t="s">
        <v>1</v>
      </c>
      <c r="N220" s="242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245</v>
      </c>
      <c r="AT220" s="245" t="s">
        <v>216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245</v>
      </c>
      <c r="BM220" s="245" t="s">
        <v>416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1863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5" s="2" customFormat="1" ht="16.5" customHeight="1">
      <c r="A222" s="35"/>
      <c r="B222" s="36"/>
      <c r="C222" s="233" t="s">
        <v>355</v>
      </c>
      <c r="D222" s="233" t="s">
        <v>216</v>
      </c>
      <c r="E222" s="234" t="s">
        <v>1864</v>
      </c>
      <c r="F222" s="235" t="s">
        <v>1865</v>
      </c>
      <c r="G222" s="236" t="s">
        <v>389</v>
      </c>
      <c r="H222" s="237">
        <v>11</v>
      </c>
      <c r="I222" s="238"/>
      <c r="J222" s="239">
        <f>ROUND(I222*H222,2)</f>
        <v>0</v>
      </c>
      <c r="K222" s="240"/>
      <c r="L222" s="41"/>
      <c r="M222" s="241" t="s">
        <v>1</v>
      </c>
      <c r="N222" s="242" t="s">
        <v>38</v>
      </c>
      <c r="O222" s="8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245</v>
      </c>
      <c r="AT222" s="245" t="s">
        <v>216</v>
      </c>
      <c r="AU222" s="245" t="s">
        <v>82</v>
      </c>
      <c r="AY222" s="14" t="s">
        <v>213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4" t="s">
        <v>80</v>
      </c>
      <c r="BK222" s="246">
        <f>ROUND(I222*H222,2)</f>
        <v>0</v>
      </c>
      <c r="BL222" s="14" t="s">
        <v>245</v>
      </c>
      <c r="BM222" s="245" t="s">
        <v>419</v>
      </c>
    </row>
    <row r="223" spans="1:47" s="2" customFormat="1" ht="12">
      <c r="A223" s="35"/>
      <c r="B223" s="36"/>
      <c r="C223" s="37"/>
      <c r="D223" s="247" t="s">
        <v>221</v>
      </c>
      <c r="E223" s="37"/>
      <c r="F223" s="248" t="s">
        <v>1865</v>
      </c>
      <c r="G223" s="37"/>
      <c r="H223" s="37"/>
      <c r="I223" s="141"/>
      <c r="J223" s="37"/>
      <c r="K223" s="37"/>
      <c r="L223" s="41"/>
      <c r="M223" s="249"/>
      <c r="N223" s="250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221</v>
      </c>
      <c r="AU223" s="14" t="s">
        <v>82</v>
      </c>
    </row>
    <row r="224" spans="1:65" s="2" customFormat="1" ht="21.75" customHeight="1">
      <c r="A224" s="35"/>
      <c r="B224" s="36"/>
      <c r="C224" s="233" t="s">
        <v>420</v>
      </c>
      <c r="D224" s="233" t="s">
        <v>216</v>
      </c>
      <c r="E224" s="234" t="s">
        <v>1866</v>
      </c>
      <c r="F224" s="235" t="s">
        <v>1867</v>
      </c>
      <c r="G224" s="236" t="s">
        <v>389</v>
      </c>
      <c r="H224" s="237">
        <v>11</v>
      </c>
      <c r="I224" s="238"/>
      <c r="J224" s="239">
        <f>ROUND(I224*H224,2)</f>
        <v>0</v>
      </c>
      <c r="K224" s="240"/>
      <c r="L224" s="41"/>
      <c r="M224" s="241" t="s">
        <v>1</v>
      </c>
      <c r="N224" s="242" t="s">
        <v>38</v>
      </c>
      <c r="O224" s="88"/>
      <c r="P224" s="243">
        <f>O224*H224</f>
        <v>0</v>
      </c>
      <c r="Q224" s="243">
        <v>0</v>
      </c>
      <c r="R224" s="243">
        <f>Q224*H224</f>
        <v>0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245</v>
      </c>
      <c r="AT224" s="245" t="s">
        <v>216</v>
      </c>
      <c r="AU224" s="245" t="s">
        <v>82</v>
      </c>
      <c r="AY224" s="14" t="s">
        <v>213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4" t="s">
        <v>80</v>
      </c>
      <c r="BK224" s="246">
        <f>ROUND(I224*H224,2)</f>
        <v>0</v>
      </c>
      <c r="BL224" s="14" t="s">
        <v>245</v>
      </c>
      <c r="BM224" s="245" t="s">
        <v>423</v>
      </c>
    </row>
    <row r="225" spans="1:47" s="2" customFormat="1" ht="12">
      <c r="A225" s="35"/>
      <c r="B225" s="36"/>
      <c r="C225" s="37"/>
      <c r="D225" s="247" t="s">
        <v>221</v>
      </c>
      <c r="E225" s="37"/>
      <c r="F225" s="248" t="s">
        <v>1867</v>
      </c>
      <c r="G225" s="37"/>
      <c r="H225" s="37"/>
      <c r="I225" s="141"/>
      <c r="J225" s="37"/>
      <c r="K225" s="37"/>
      <c r="L225" s="41"/>
      <c r="M225" s="249"/>
      <c r="N225" s="250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221</v>
      </c>
      <c r="AU225" s="14" t="s">
        <v>82</v>
      </c>
    </row>
    <row r="226" spans="1:65" s="2" customFormat="1" ht="16.5" customHeight="1">
      <c r="A226" s="35"/>
      <c r="B226" s="36"/>
      <c r="C226" s="233" t="s">
        <v>359</v>
      </c>
      <c r="D226" s="233" t="s">
        <v>216</v>
      </c>
      <c r="E226" s="234" t="s">
        <v>1868</v>
      </c>
      <c r="F226" s="235" t="s">
        <v>1869</v>
      </c>
      <c r="G226" s="236" t="s">
        <v>389</v>
      </c>
      <c r="H226" s="237">
        <v>1</v>
      </c>
      <c r="I226" s="238"/>
      <c r="J226" s="239">
        <f>ROUND(I226*H226,2)</f>
        <v>0</v>
      </c>
      <c r="K226" s="240"/>
      <c r="L226" s="41"/>
      <c r="M226" s="241" t="s">
        <v>1</v>
      </c>
      <c r="N226" s="242" t="s">
        <v>38</v>
      </c>
      <c r="O226" s="8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245</v>
      </c>
      <c r="AT226" s="245" t="s">
        <v>216</v>
      </c>
      <c r="AU226" s="245" t="s">
        <v>82</v>
      </c>
      <c r="AY226" s="14" t="s">
        <v>213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4" t="s">
        <v>80</v>
      </c>
      <c r="BK226" s="246">
        <f>ROUND(I226*H226,2)</f>
        <v>0</v>
      </c>
      <c r="BL226" s="14" t="s">
        <v>245</v>
      </c>
      <c r="BM226" s="245" t="s">
        <v>424</v>
      </c>
    </row>
    <row r="227" spans="1:47" s="2" customFormat="1" ht="12">
      <c r="A227" s="35"/>
      <c r="B227" s="36"/>
      <c r="C227" s="37"/>
      <c r="D227" s="247" t="s">
        <v>221</v>
      </c>
      <c r="E227" s="37"/>
      <c r="F227" s="248" t="s">
        <v>1869</v>
      </c>
      <c r="G227" s="37"/>
      <c r="H227" s="37"/>
      <c r="I227" s="141"/>
      <c r="J227" s="37"/>
      <c r="K227" s="37"/>
      <c r="L227" s="41"/>
      <c r="M227" s="249"/>
      <c r="N227" s="250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221</v>
      </c>
      <c r="AU227" s="14" t="s">
        <v>82</v>
      </c>
    </row>
    <row r="228" spans="1:65" s="2" customFormat="1" ht="33" customHeight="1">
      <c r="A228" s="35"/>
      <c r="B228" s="36"/>
      <c r="C228" s="233" t="s">
        <v>763</v>
      </c>
      <c r="D228" s="233" t="s">
        <v>216</v>
      </c>
      <c r="E228" s="234" t="s">
        <v>1870</v>
      </c>
      <c r="F228" s="235" t="s">
        <v>1871</v>
      </c>
      <c r="G228" s="236" t="s">
        <v>389</v>
      </c>
      <c r="H228" s="237">
        <v>1</v>
      </c>
      <c r="I228" s="238"/>
      <c r="J228" s="239">
        <f>ROUND(I228*H228,2)</f>
        <v>0</v>
      </c>
      <c r="K228" s="240"/>
      <c r="L228" s="41"/>
      <c r="M228" s="241" t="s">
        <v>1</v>
      </c>
      <c r="N228" s="242" t="s">
        <v>38</v>
      </c>
      <c r="O228" s="8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245</v>
      </c>
      <c r="AT228" s="245" t="s">
        <v>216</v>
      </c>
      <c r="AU228" s="245" t="s">
        <v>82</v>
      </c>
      <c r="AY228" s="14" t="s">
        <v>213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4" t="s">
        <v>80</v>
      </c>
      <c r="BK228" s="246">
        <f>ROUND(I228*H228,2)</f>
        <v>0</v>
      </c>
      <c r="BL228" s="14" t="s">
        <v>245</v>
      </c>
      <c r="BM228" s="245" t="s">
        <v>468</v>
      </c>
    </row>
    <row r="229" spans="1:47" s="2" customFormat="1" ht="12">
      <c r="A229" s="35"/>
      <c r="B229" s="36"/>
      <c r="C229" s="37"/>
      <c r="D229" s="247" t="s">
        <v>221</v>
      </c>
      <c r="E229" s="37"/>
      <c r="F229" s="248" t="s">
        <v>1871</v>
      </c>
      <c r="G229" s="37"/>
      <c r="H229" s="37"/>
      <c r="I229" s="141"/>
      <c r="J229" s="37"/>
      <c r="K229" s="37"/>
      <c r="L229" s="41"/>
      <c r="M229" s="249"/>
      <c r="N229" s="25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221</v>
      </c>
      <c r="AU229" s="14" t="s">
        <v>82</v>
      </c>
    </row>
    <row r="230" spans="1:65" s="2" customFormat="1" ht="21.75" customHeight="1">
      <c r="A230" s="35"/>
      <c r="B230" s="36"/>
      <c r="C230" s="233" t="s">
        <v>362</v>
      </c>
      <c r="D230" s="233" t="s">
        <v>216</v>
      </c>
      <c r="E230" s="234" t="s">
        <v>1872</v>
      </c>
      <c r="F230" s="235" t="s">
        <v>1873</v>
      </c>
      <c r="G230" s="236" t="s">
        <v>389</v>
      </c>
      <c r="H230" s="237">
        <v>3</v>
      </c>
      <c r="I230" s="238"/>
      <c r="J230" s="239">
        <f>ROUND(I230*H230,2)</f>
        <v>0</v>
      </c>
      <c r="K230" s="240"/>
      <c r="L230" s="41"/>
      <c r="M230" s="241" t="s">
        <v>1</v>
      </c>
      <c r="N230" s="242" t="s">
        <v>38</v>
      </c>
      <c r="O230" s="88"/>
      <c r="P230" s="243">
        <f>O230*H230</f>
        <v>0</v>
      </c>
      <c r="Q230" s="243">
        <v>0</v>
      </c>
      <c r="R230" s="243">
        <f>Q230*H230</f>
        <v>0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245</v>
      </c>
      <c r="AT230" s="245" t="s">
        <v>216</v>
      </c>
      <c r="AU230" s="245" t="s">
        <v>82</v>
      </c>
      <c r="AY230" s="14" t="s">
        <v>213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4" t="s">
        <v>80</v>
      </c>
      <c r="BK230" s="246">
        <f>ROUND(I230*H230,2)</f>
        <v>0</v>
      </c>
      <c r="BL230" s="14" t="s">
        <v>245</v>
      </c>
      <c r="BM230" s="245" t="s">
        <v>214</v>
      </c>
    </row>
    <row r="231" spans="1:47" s="2" customFormat="1" ht="12">
      <c r="A231" s="35"/>
      <c r="B231" s="36"/>
      <c r="C231" s="37"/>
      <c r="D231" s="247" t="s">
        <v>221</v>
      </c>
      <c r="E231" s="37"/>
      <c r="F231" s="248" t="s">
        <v>1873</v>
      </c>
      <c r="G231" s="37"/>
      <c r="H231" s="37"/>
      <c r="I231" s="141"/>
      <c r="J231" s="37"/>
      <c r="K231" s="37"/>
      <c r="L231" s="41"/>
      <c r="M231" s="249"/>
      <c r="N231" s="25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221</v>
      </c>
      <c r="AU231" s="14" t="s">
        <v>82</v>
      </c>
    </row>
    <row r="232" spans="1:65" s="2" customFormat="1" ht="33" customHeight="1">
      <c r="A232" s="35"/>
      <c r="B232" s="36"/>
      <c r="C232" s="233" t="s">
        <v>769</v>
      </c>
      <c r="D232" s="233" t="s">
        <v>216</v>
      </c>
      <c r="E232" s="234" t="s">
        <v>1874</v>
      </c>
      <c r="F232" s="235" t="s">
        <v>1875</v>
      </c>
      <c r="G232" s="236" t="s">
        <v>389</v>
      </c>
      <c r="H232" s="237">
        <v>11</v>
      </c>
      <c r="I232" s="238"/>
      <c r="J232" s="239">
        <f>ROUND(I232*H232,2)</f>
        <v>0</v>
      </c>
      <c r="K232" s="240"/>
      <c r="L232" s="41"/>
      <c r="M232" s="241" t="s">
        <v>1</v>
      </c>
      <c r="N232" s="242" t="s">
        <v>38</v>
      </c>
      <c r="O232" s="8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245</v>
      </c>
      <c r="AT232" s="245" t="s">
        <v>216</v>
      </c>
      <c r="AU232" s="245" t="s">
        <v>82</v>
      </c>
      <c r="AY232" s="14" t="s">
        <v>213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4" t="s">
        <v>80</v>
      </c>
      <c r="BK232" s="246">
        <f>ROUND(I232*H232,2)</f>
        <v>0</v>
      </c>
      <c r="BL232" s="14" t="s">
        <v>245</v>
      </c>
      <c r="BM232" s="245" t="s">
        <v>609</v>
      </c>
    </row>
    <row r="233" spans="1:47" s="2" customFormat="1" ht="12">
      <c r="A233" s="35"/>
      <c r="B233" s="36"/>
      <c r="C233" s="37"/>
      <c r="D233" s="247" t="s">
        <v>221</v>
      </c>
      <c r="E233" s="37"/>
      <c r="F233" s="248" t="s">
        <v>1875</v>
      </c>
      <c r="G233" s="37"/>
      <c r="H233" s="37"/>
      <c r="I233" s="141"/>
      <c r="J233" s="37"/>
      <c r="K233" s="37"/>
      <c r="L233" s="41"/>
      <c r="M233" s="249"/>
      <c r="N233" s="250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221</v>
      </c>
      <c r="AU233" s="14" t="s">
        <v>82</v>
      </c>
    </row>
    <row r="234" spans="1:65" s="2" customFormat="1" ht="21.75" customHeight="1">
      <c r="A234" s="35"/>
      <c r="B234" s="36"/>
      <c r="C234" s="233" t="s">
        <v>364</v>
      </c>
      <c r="D234" s="233" t="s">
        <v>216</v>
      </c>
      <c r="E234" s="234" t="s">
        <v>1876</v>
      </c>
      <c r="F234" s="235" t="s">
        <v>1877</v>
      </c>
      <c r="G234" s="236" t="s">
        <v>389</v>
      </c>
      <c r="H234" s="237">
        <v>2</v>
      </c>
      <c r="I234" s="238"/>
      <c r="J234" s="239">
        <f>ROUND(I234*H234,2)</f>
        <v>0</v>
      </c>
      <c r="K234" s="240"/>
      <c r="L234" s="41"/>
      <c r="M234" s="241" t="s">
        <v>1</v>
      </c>
      <c r="N234" s="242" t="s">
        <v>38</v>
      </c>
      <c r="O234" s="88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5" t="s">
        <v>245</v>
      </c>
      <c r="AT234" s="245" t="s">
        <v>216</v>
      </c>
      <c r="AU234" s="245" t="s">
        <v>82</v>
      </c>
      <c r="AY234" s="14" t="s">
        <v>213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4" t="s">
        <v>80</v>
      </c>
      <c r="BK234" s="246">
        <f>ROUND(I234*H234,2)</f>
        <v>0</v>
      </c>
      <c r="BL234" s="14" t="s">
        <v>245</v>
      </c>
      <c r="BM234" s="245" t="s">
        <v>774</v>
      </c>
    </row>
    <row r="235" spans="1:47" s="2" customFormat="1" ht="12">
      <c r="A235" s="35"/>
      <c r="B235" s="36"/>
      <c r="C235" s="37"/>
      <c r="D235" s="247" t="s">
        <v>221</v>
      </c>
      <c r="E235" s="37"/>
      <c r="F235" s="248" t="s">
        <v>1877</v>
      </c>
      <c r="G235" s="37"/>
      <c r="H235" s="37"/>
      <c r="I235" s="141"/>
      <c r="J235" s="37"/>
      <c r="K235" s="37"/>
      <c r="L235" s="41"/>
      <c r="M235" s="249"/>
      <c r="N235" s="25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221</v>
      </c>
      <c r="AU235" s="14" t="s">
        <v>82</v>
      </c>
    </row>
    <row r="236" spans="1:65" s="2" customFormat="1" ht="33" customHeight="1">
      <c r="A236" s="35"/>
      <c r="B236" s="36"/>
      <c r="C236" s="233" t="s">
        <v>777</v>
      </c>
      <c r="D236" s="233" t="s">
        <v>216</v>
      </c>
      <c r="E236" s="234" t="s">
        <v>1878</v>
      </c>
      <c r="F236" s="235" t="s">
        <v>1879</v>
      </c>
      <c r="G236" s="236" t="s">
        <v>389</v>
      </c>
      <c r="H236" s="237">
        <v>1</v>
      </c>
      <c r="I236" s="238"/>
      <c r="J236" s="239">
        <f>ROUND(I236*H236,2)</f>
        <v>0</v>
      </c>
      <c r="K236" s="240"/>
      <c r="L236" s="41"/>
      <c r="M236" s="241" t="s">
        <v>1</v>
      </c>
      <c r="N236" s="242" t="s">
        <v>38</v>
      </c>
      <c r="O236" s="88"/>
      <c r="P236" s="243">
        <f>O236*H236</f>
        <v>0</v>
      </c>
      <c r="Q236" s="243">
        <v>0</v>
      </c>
      <c r="R236" s="243">
        <f>Q236*H236</f>
        <v>0</v>
      </c>
      <c r="S236" s="243">
        <v>0</v>
      </c>
      <c r="T236" s="24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5" t="s">
        <v>245</v>
      </c>
      <c r="AT236" s="245" t="s">
        <v>216</v>
      </c>
      <c r="AU236" s="245" t="s">
        <v>82</v>
      </c>
      <c r="AY236" s="14" t="s">
        <v>213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4" t="s">
        <v>80</v>
      </c>
      <c r="BK236" s="246">
        <f>ROUND(I236*H236,2)</f>
        <v>0</v>
      </c>
      <c r="BL236" s="14" t="s">
        <v>245</v>
      </c>
      <c r="BM236" s="245" t="s">
        <v>780</v>
      </c>
    </row>
    <row r="237" spans="1:47" s="2" customFormat="1" ht="12">
      <c r="A237" s="35"/>
      <c r="B237" s="36"/>
      <c r="C237" s="37"/>
      <c r="D237" s="247" t="s">
        <v>221</v>
      </c>
      <c r="E237" s="37"/>
      <c r="F237" s="248" t="s">
        <v>1879</v>
      </c>
      <c r="G237" s="37"/>
      <c r="H237" s="37"/>
      <c r="I237" s="141"/>
      <c r="J237" s="37"/>
      <c r="K237" s="37"/>
      <c r="L237" s="41"/>
      <c r="M237" s="249"/>
      <c r="N237" s="25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221</v>
      </c>
      <c r="AU237" s="14" t="s">
        <v>82</v>
      </c>
    </row>
    <row r="238" spans="1:65" s="2" customFormat="1" ht="21.75" customHeight="1">
      <c r="A238" s="35"/>
      <c r="B238" s="36"/>
      <c r="C238" s="233" t="s">
        <v>367</v>
      </c>
      <c r="D238" s="233" t="s">
        <v>216</v>
      </c>
      <c r="E238" s="234" t="s">
        <v>1880</v>
      </c>
      <c r="F238" s="235" t="s">
        <v>1881</v>
      </c>
      <c r="G238" s="236" t="s">
        <v>389</v>
      </c>
      <c r="H238" s="237">
        <v>2</v>
      </c>
      <c r="I238" s="238"/>
      <c r="J238" s="239">
        <f>ROUND(I238*H238,2)</f>
        <v>0</v>
      </c>
      <c r="K238" s="240"/>
      <c r="L238" s="41"/>
      <c r="M238" s="241" t="s">
        <v>1</v>
      </c>
      <c r="N238" s="242" t="s">
        <v>38</v>
      </c>
      <c r="O238" s="88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245</v>
      </c>
      <c r="AT238" s="245" t="s">
        <v>216</v>
      </c>
      <c r="AU238" s="245" t="s">
        <v>82</v>
      </c>
      <c r="AY238" s="14" t="s">
        <v>213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4" t="s">
        <v>80</v>
      </c>
      <c r="BK238" s="246">
        <f>ROUND(I238*H238,2)</f>
        <v>0</v>
      </c>
      <c r="BL238" s="14" t="s">
        <v>245</v>
      </c>
      <c r="BM238" s="245" t="s">
        <v>783</v>
      </c>
    </row>
    <row r="239" spans="1:47" s="2" customFormat="1" ht="12">
      <c r="A239" s="35"/>
      <c r="B239" s="36"/>
      <c r="C239" s="37"/>
      <c r="D239" s="247" t="s">
        <v>221</v>
      </c>
      <c r="E239" s="37"/>
      <c r="F239" s="248" t="s">
        <v>1881</v>
      </c>
      <c r="G239" s="37"/>
      <c r="H239" s="37"/>
      <c r="I239" s="141"/>
      <c r="J239" s="37"/>
      <c r="K239" s="37"/>
      <c r="L239" s="41"/>
      <c r="M239" s="249"/>
      <c r="N239" s="25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221</v>
      </c>
      <c r="AU239" s="14" t="s">
        <v>82</v>
      </c>
    </row>
    <row r="240" spans="1:65" s="2" customFormat="1" ht="21.75" customHeight="1">
      <c r="A240" s="35"/>
      <c r="B240" s="36"/>
      <c r="C240" s="233" t="s">
        <v>784</v>
      </c>
      <c r="D240" s="233" t="s">
        <v>216</v>
      </c>
      <c r="E240" s="234" t="s">
        <v>1882</v>
      </c>
      <c r="F240" s="235" t="s">
        <v>1883</v>
      </c>
      <c r="G240" s="236" t="s">
        <v>389</v>
      </c>
      <c r="H240" s="237">
        <v>1</v>
      </c>
      <c r="I240" s="238"/>
      <c r="J240" s="239">
        <f>ROUND(I240*H240,2)</f>
        <v>0</v>
      </c>
      <c r="K240" s="240"/>
      <c r="L240" s="41"/>
      <c r="M240" s="241" t="s">
        <v>1</v>
      </c>
      <c r="N240" s="242" t="s">
        <v>38</v>
      </c>
      <c r="O240" s="88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5" t="s">
        <v>245</v>
      </c>
      <c r="AT240" s="245" t="s">
        <v>216</v>
      </c>
      <c r="AU240" s="245" t="s">
        <v>82</v>
      </c>
      <c r="AY240" s="14" t="s">
        <v>213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4" t="s">
        <v>80</v>
      </c>
      <c r="BK240" s="246">
        <f>ROUND(I240*H240,2)</f>
        <v>0</v>
      </c>
      <c r="BL240" s="14" t="s">
        <v>245</v>
      </c>
      <c r="BM240" s="245" t="s">
        <v>787</v>
      </c>
    </row>
    <row r="241" spans="1:47" s="2" customFormat="1" ht="12">
      <c r="A241" s="35"/>
      <c r="B241" s="36"/>
      <c r="C241" s="37"/>
      <c r="D241" s="247" t="s">
        <v>221</v>
      </c>
      <c r="E241" s="37"/>
      <c r="F241" s="248" t="s">
        <v>1883</v>
      </c>
      <c r="G241" s="37"/>
      <c r="H241" s="37"/>
      <c r="I241" s="141"/>
      <c r="J241" s="37"/>
      <c r="K241" s="37"/>
      <c r="L241" s="41"/>
      <c r="M241" s="249"/>
      <c r="N241" s="250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221</v>
      </c>
      <c r="AU241" s="14" t="s">
        <v>82</v>
      </c>
    </row>
    <row r="242" spans="1:65" s="2" customFormat="1" ht="21.75" customHeight="1">
      <c r="A242" s="35"/>
      <c r="B242" s="36"/>
      <c r="C242" s="233" t="s">
        <v>371</v>
      </c>
      <c r="D242" s="233" t="s">
        <v>216</v>
      </c>
      <c r="E242" s="234" t="s">
        <v>1884</v>
      </c>
      <c r="F242" s="235" t="s">
        <v>1885</v>
      </c>
      <c r="G242" s="236" t="s">
        <v>389</v>
      </c>
      <c r="H242" s="237">
        <v>1</v>
      </c>
      <c r="I242" s="238"/>
      <c r="J242" s="239">
        <f>ROUND(I242*H242,2)</f>
        <v>0</v>
      </c>
      <c r="K242" s="240"/>
      <c r="L242" s="41"/>
      <c r="M242" s="241" t="s">
        <v>1</v>
      </c>
      <c r="N242" s="242" t="s">
        <v>38</v>
      </c>
      <c r="O242" s="88"/>
      <c r="P242" s="243">
        <f>O242*H242</f>
        <v>0</v>
      </c>
      <c r="Q242" s="243">
        <v>0</v>
      </c>
      <c r="R242" s="243">
        <f>Q242*H242</f>
        <v>0</v>
      </c>
      <c r="S242" s="243">
        <v>0</v>
      </c>
      <c r="T242" s="24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5" t="s">
        <v>245</v>
      </c>
      <c r="AT242" s="245" t="s">
        <v>216</v>
      </c>
      <c r="AU242" s="245" t="s">
        <v>82</v>
      </c>
      <c r="AY242" s="14" t="s">
        <v>213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4" t="s">
        <v>80</v>
      </c>
      <c r="BK242" s="246">
        <f>ROUND(I242*H242,2)</f>
        <v>0</v>
      </c>
      <c r="BL242" s="14" t="s">
        <v>245</v>
      </c>
      <c r="BM242" s="245" t="s">
        <v>790</v>
      </c>
    </row>
    <row r="243" spans="1:47" s="2" customFormat="1" ht="12">
      <c r="A243" s="35"/>
      <c r="B243" s="36"/>
      <c r="C243" s="37"/>
      <c r="D243" s="247" t="s">
        <v>221</v>
      </c>
      <c r="E243" s="37"/>
      <c r="F243" s="248" t="s">
        <v>1885</v>
      </c>
      <c r="G243" s="37"/>
      <c r="H243" s="37"/>
      <c r="I243" s="141"/>
      <c r="J243" s="37"/>
      <c r="K243" s="37"/>
      <c r="L243" s="41"/>
      <c r="M243" s="249"/>
      <c r="N243" s="250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221</v>
      </c>
      <c r="AU243" s="14" t="s">
        <v>82</v>
      </c>
    </row>
    <row r="244" spans="1:65" s="2" customFormat="1" ht="21.75" customHeight="1">
      <c r="A244" s="35"/>
      <c r="B244" s="36"/>
      <c r="C244" s="233" t="s">
        <v>791</v>
      </c>
      <c r="D244" s="233" t="s">
        <v>216</v>
      </c>
      <c r="E244" s="234" t="s">
        <v>1886</v>
      </c>
      <c r="F244" s="235" t="s">
        <v>1887</v>
      </c>
      <c r="G244" s="236" t="s">
        <v>389</v>
      </c>
      <c r="H244" s="237">
        <v>2</v>
      </c>
      <c r="I244" s="238"/>
      <c r="J244" s="239">
        <f>ROUND(I244*H244,2)</f>
        <v>0</v>
      </c>
      <c r="K244" s="240"/>
      <c r="L244" s="41"/>
      <c r="M244" s="241" t="s">
        <v>1</v>
      </c>
      <c r="N244" s="242" t="s">
        <v>38</v>
      </c>
      <c r="O244" s="8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245</v>
      </c>
      <c r="AT244" s="245" t="s">
        <v>216</v>
      </c>
      <c r="AU244" s="245" t="s">
        <v>82</v>
      </c>
      <c r="AY244" s="14" t="s">
        <v>213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4" t="s">
        <v>80</v>
      </c>
      <c r="BK244" s="246">
        <f>ROUND(I244*H244,2)</f>
        <v>0</v>
      </c>
      <c r="BL244" s="14" t="s">
        <v>245</v>
      </c>
      <c r="BM244" s="245" t="s">
        <v>794</v>
      </c>
    </row>
    <row r="245" spans="1:47" s="2" customFormat="1" ht="12">
      <c r="A245" s="35"/>
      <c r="B245" s="36"/>
      <c r="C245" s="37"/>
      <c r="D245" s="247" t="s">
        <v>221</v>
      </c>
      <c r="E245" s="37"/>
      <c r="F245" s="248" t="s">
        <v>1887</v>
      </c>
      <c r="G245" s="37"/>
      <c r="H245" s="37"/>
      <c r="I245" s="141"/>
      <c r="J245" s="37"/>
      <c r="K245" s="37"/>
      <c r="L245" s="41"/>
      <c r="M245" s="249"/>
      <c r="N245" s="25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221</v>
      </c>
      <c r="AU245" s="14" t="s">
        <v>82</v>
      </c>
    </row>
    <row r="246" spans="1:65" s="2" customFormat="1" ht="33" customHeight="1">
      <c r="A246" s="35"/>
      <c r="B246" s="36"/>
      <c r="C246" s="233" t="s">
        <v>372</v>
      </c>
      <c r="D246" s="233" t="s">
        <v>216</v>
      </c>
      <c r="E246" s="234" t="s">
        <v>1888</v>
      </c>
      <c r="F246" s="235" t="s">
        <v>1889</v>
      </c>
      <c r="G246" s="236" t="s">
        <v>389</v>
      </c>
      <c r="H246" s="237">
        <v>1</v>
      </c>
      <c r="I246" s="238"/>
      <c r="J246" s="239">
        <f>ROUND(I246*H246,2)</f>
        <v>0</v>
      </c>
      <c r="K246" s="240"/>
      <c r="L246" s="41"/>
      <c r="M246" s="241" t="s">
        <v>1</v>
      </c>
      <c r="N246" s="242" t="s">
        <v>38</v>
      </c>
      <c r="O246" s="88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245</v>
      </c>
      <c r="AT246" s="245" t="s">
        <v>216</v>
      </c>
      <c r="AU246" s="245" t="s">
        <v>82</v>
      </c>
      <c r="AY246" s="14" t="s">
        <v>213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4" t="s">
        <v>80</v>
      </c>
      <c r="BK246" s="246">
        <f>ROUND(I246*H246,2)</f>
        <v>0</v>
      </c>
      <c r="BL246" s="14" t="s">
        <v>245</v>
      </c>
      <c r="BM246" s="245" t="s">
        <v>797</v>
      </c>
    </row>
    <row r="247" spans="1:47" s="2" customFormat="1" ht="12">
      <c r="A247" s="35"/>
      <c r="B247" s="36"/>
      <c r="C247" s="37"/>
      <c r="D247" s="247" t="s">
        <v>221</v>
      </c>
      <c r="E247" s="37"/>
      <c r="F247" s="248" t="s">
        <v>1889</v>
      </c>
      <c r="G247" s="37"/>
      <c r="H247" s="37"/>
      <c r="I247" s="141"/>
      <c r="J247" s="37"/>
      <c r="K247" s="37"/>
      <c r="L247" s="41"/>
      <c r="M247" s="249"/>
      <c r="N247" s="250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221</v>
      </c>
      <c r="AU247" s="14" t="s">
        <v>82</v>
      </c>
    </row>
    <row r="248" spans="1:65" s="2" customFormat="1" ht="21.75" customHeight="1">
      <c r="A248" s="35"/>
      <c r="B248" s="36"/>
      <c r="C248" s="233" t="s">
        <v>799</v>
      </c>
      <c r="D248" s="233" t="s">
        <v>216</v>
      </c>
      <c r="E248" s="234" t="s">
        <v>1890</v>
      </c>
      <c r="F248" s="235" t="s">
        <v>1891</v>
      </c>
      <c r="G248" s="236" t="s">
        <v>389</v>
      </c>
      <c r="H248" s="237">
        <v>70</v>
      </c>
      <c r="I248" s="238"/>
      <c r="J248" s="239">
        <f>ROUND(I248*H248,2)</f>
        <v>0</v>
      </c>
      <c r="K248" s="240"/>
      <c r="L248" s="41"/>
      <c r="M248" s="241" t="s">
        <v>1</v>
      </c>
      <c r="N248" s="242" t="s">
        <v>38</v>
      </c>
      <c r="O248" s="88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245</v>
      </c>
      <c r="AT248" s="245" t="s">
        <v>216</v>
      </c>
      <c r="AU248" s="245" t="s">
        <v>82</v>
      </c>
      <c r="AY248" s="14" t="s">
        <v>213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4" t="s">
        <v>80</v>
      </c>
      <c r="BK248" s="246">
        <f>ROUND(I248*H248,2)</f>
        <v>0</v>
      </c>
      <c r="BL248" s="14" t="s">
        <v>245</v>
      </c>
      <c r="BM248" s="245" t="s">
        <v>802</v>
      </c>
    </row>
    <row r="249" spans="1:47" s="2" customFormat="1" ht="12">
      <c r="A249" s="35"/>
      <c r="B249" s="36"/>
      <c r="C249" s="37"/>
      <c r="D249" s="247" t="s">
        <v>221</v>
      </c>
      <c r="E249" s="37"/>
      <c r="F249" s="248" t="s">
        <v>1891</v>
      </c>
      <c r="G249" s="37"/>
      <c r="H249" s="37"/>
      <c r="I249" s="141"/>
      <c r="J249" s="37"/>
      <c r="K249" s="37"/>
      <c r="L249" s="41"/>
      <c r="M249" s="249"/>
      <c r="N249" s="250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221</v>
      </c>
      <c r="AU249" s="14" t="s">
        <v>82</v>
      </c>
    </row>
    <row r="250" spans="1:65" s="2" customFormat="1" ht="21.75" customHeight="1">
      <c r="A250" s="35"/>
      <c r="B250" s="36"/>
      <c r="C250" s="233" t="s">
        <v>374</v>
      </c>
      <c r="D250" s="233" t="s">
        <v>216</v>
      </c>
      <c r="E250" s="234" t="s">
        <v>1892</v>
      </c>
      <c r="F250" s="235" t="s">
        <v>1893</v>
      </c>
      <c r="G250" s="236" t="s">
        <v>389</v>
      </c>
      <c r="H250" s="237">
        <v>70</v>
      </c>
      <c r="I250" s="238"/>
      <c r="J250" s="239">
        <f>ROUND(I250*H250,2)</f>
        <v>0</v>
      </c>
      <c r="K250" s="240"/>
      <c r="L250" s="41"/>
      <c r="M250" s="241" t="s">
        <v>1</v>
      </c>
      <c r="N250" s="242" t="s">
        <v>38</v>
      </c>
      <c r="O250" s="88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5" t="s">
        <v>245</v>
      </c>
      <c r="AT250" s="245" t="s">
        <v>216</v>
      </c>
      <c r="AU250" s="245" t="s">
        <v>82</v>
      </c>
      <c r="AY250" s="14" t="s">
        <v>213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4" t="s">
        <v>80</v>
      </c>
      <c r="BK250" s="246">
        <f>ROUND(I250*H250,2)</f>
        <v>0</v>
      </c>
      <c r="BL250" s="14" t="s">
        <v>245</v>
      </c>
      <c r="BM250" s="245" t="s">
        <v>805</v>
      </c>
    </row>
    <row r="251" spans="1:47" s="2" customFormat="1" ht="12">
      <c r="A251" s="35"/>
      <c r="B251" s="36"/>
      <c r="C251" s="37"/>
      <c r="D251" s="247" t="s">
        <v>221</v>
      </c>
      <c r="E251" s="37"/>
      <c r="F251" s="248" t="s">
        <v>1893</v>
      </c>
      <c r="G251" s="37"/>
      <c r="H251" s="37"/>
      <c r="I251" s="141"/>
      <c r="J251" s="37"/>
      <c r="K251" s="37"/>
      <c r="L251" s="41"/>
      <c r="M251" s="249"/>
      <c r="N251" s="250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221</v>
      </c>
      <c r="AU251" s="14" t="s">
        <v>82</v>
      </c>
    </row>
    <row r="252" spans="1:65" s="2" customFormat="1" ht="21.75" customHeight="1">
      <c r="A252" s="35"/>
      <c r="B252" s="36"/>
      <c r="C252" s="233" t="s">
        <v>806</v>
      </c>
      <c r="D252" s="233" t="s">
        <v>216</v>
      </c>
      <c r="E252" s="234" t="s">
        <v>1894</v>
      </c>
      <c r="F252" s="235" t="s">
        <v>1895</v>
      </c>
      <c r="G252" s="236" t="s">
        <v>389</v>
      </c>
      <c r="H252" s="237">
        <v>2</v>
      </c>
      <c r="I252" s="238"/>
      <c r="J252" s="239">
        <f>ROUND(I252*H252,2)</f>
        <v>0</v>
      </c>
      <c r="K252" s="240"/>
      <c r="L252" s="41"/>
      <c r="M252" s="241" t="s">
        <v>1</v>
      </c>
      <c r="N252" s="242" t="s">
        <v>38</v>
      </c>
      <c r="O252" s="88"/>
      <c r="P252" s="243">
        <f>O252*H252</f>
        <v>0</v>
      </c>
      <c r="Q252" s="243">
        <v>0</v>
      </c>
      <c r="R252" s="243">
        <f>Q252*H252</f>
        <v>0</v>
      </c>
      <c r="S252" s="243">
        <v>0</v>
      </c>
      <c r="T252" s="24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5" t="s">
        <v>245</v>
      </c>
      <c r="AT252" s="245" t="s">
        <v>216</v>
      </c>
      <c r="AU252" s="245" t="s">
        <v>82</v>
      </c>
      <c r="AY252" s="14" t="s">
        <v>213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4" t="s">
        <v>80</v>
      </c>
      <c r="BK252" s="246">
        <f>ROUND(I252*H252,2)</f>
        <v>0</v>
      </c>
      <c r="BL252" s="14" t="s">
        <v>245</v>
      </c>
      <c r="BM252" s="245" t="s">
        <v>809</v>
      </c>
    </row>
    <row r="253" spans="1:47" s="2" customFormat="1" ht="12">
      <c r="A253" s="35"/>
      <c r="B253" s="36"/>
      <c r="C253" s="37"/>
      <c r="D253" s="247" t="s">
        <v>221</v>
      </c>
      <c r="E253" s="37"/>
      <c r="F253" s="248" t="s">
        <v>1895</v>
      </c>
      <c r="G253" s="37"/>
      <c r="H253" s="37"/>
      <c r="I253" s="141"/>
      <c r="J253" s="37"/>
      <c r="K253" s="37"/>
      <c r="L253" s="41"/>
      <c r="M253" s="249"/>
      <c r="N253" s="250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221</v>
      </c>
      <c r="AU253" s="14" t="s">
        <v>82</v>
      </c>
    </row>
    <row r="254" spans="1:65" s="2" customFormat="1" ht="16.5" customHeight="1">
      <c r="A254" s="35"/>
      <c r="B254" s="36"/>
      <c r="C254" s="233" t="s">
        <v>375</v>
      </c>
      <c r="D254" s="233" t="s">
        <v>216</v>
      </c>
      <c r="E254" s="234" t="s">
        <v>1896</v>
      </c>
      <c r="F254" s="235" t="s">
        <v>1897</v>
      </c>
      <c r="G254" s="236" t="s">
        <v>389</v>
      </c>
      <c r="H254" s="237">
        <v>12</v>
      </c>
      <c r="I254" s="238"/>
      <c r="J254" s="239">
        <f>ROUND(I254*H254,2)</f>
        <v>0</v>
      </c>
      <c r="K254" s="240"/>
      <c r="L254" s="41"/>
      <c r="M254" s="241" t="s">
        <v>1</v>
      </c>
      <c r="N254" s="242" t="s">
        <v>38</v>
      </c>
      <c r="O254" s="88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245</v>
      </c>
      <c r="AT254" s="245" t="s">
        <v>216</v>
      </c>
      <c r="AU254" s="245" t="s">
        <v>82</v>
      </c>
      <c r="AY254" s="14" t="s">
        <v>213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4" t="s">
        <v>80</v>
      </c>
      <c r="BK254" s="246">
        <f>ROUND(I254*H254,2)</f>
        <v>0</v>
      </c>
      <c r="BL254" s="14" t="s">
        <v>245</v>
      </c>
      <c r="BM254" s="245" t="s">
        <v>812</v>
      </c>
    </row>
    <row r="255" spans="1:47" s="2" customFormat="1" ht="12">
      <c r="A255" s="35"/>
      <c r="B255" s="36"/>
      <c r="C255" s="37"/>
      <c r="D255" s="247" t="s">
        <v>221</v>
      </c>
      <c r="E255" s="37"/>
      <c r="F255" s="248" t="s">
        <v>1897</v>
      </c>
      <c r="G255" s="37"/>
      <c r="H255" s="37"/>
      <c r="I255" s="141"/>
      <c r="J255" s="37"/>
      <c r="K255" s="37"/>
      <c r="L255" s="41"/>
      <c r="M255" s="249"/>
      <c r="N255" s="250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221</v>
      </c>
      <c r="AU255" s="14" t="s">
        <v>82</v>
      </c>
    </row>
    <row r="256" spans="1:65" s="2" customFormat="1" ht="21.75" customHeight="1">
      <c r="A256" s="35"/>
      <c r="B256" s="36"/>
      <c r="C256" s="233" t="s">
        <v>646</v>
      </c>
      <c r="D256" s="233" t="s">
        <v>216</v>
      </c>
      <c r="E256" s="234" t="s">
        <v>1898</v>
      </c>
      <c r="F256" s="235" t="s">
        <v>1899</v>
      </c>
      <c r="G256" s="236" t="s">
        <v>389</v>
      </c>
      <c r="H256" s="237">
        <v>1</v>
      </c>
      <c r="I256" s="238"/>
      <c r="J256" s="239">
        <f>ROUND(I256*H256,2)</f>
        <v>0</v>
      </c>
      <c r="K256" s="240"/>
      <c r="L256" s="41"/>
      <c r="M256" s="241" t="s">
        <v>1</v>
      </c>
      <c r="N256" s="242" t="s">
        <v>38</v>
      </c>
      <c r="O256" s="88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245</v>
      </c>
      <c r="AT256" s="245" t="s">
        <v>216</v>
      </c>
      <c r="AU256" s="245" t="s">
        <v>82</v>
      </c>
      <c r="AY256" s="14" t="s">
        <v>213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4" t="s">
        <v>80</v>
      </c>
      <c r="BK256" s="246">
        <f>ROUND(I256*H256,2)</f>
        <v>0</v>
      </c>
      <c r="BL256" s="14" t="s">
        <v>245</v>
      </c>
      <c r="BM256" s="245" t="s">
        <v>815</v>
      </c>
    </row>
    <row r="257" spans="1:47" s="2" customFormat="1" ht="12">
      <c r="A257" s="35"/>
      <c r="B257" s="36"/>
      <c r="C257" s="37"/>
      <c r="D257" s="247" t="s">
        <v>221</v>
      </c>
      <c r="E257" s="37"/>
      <c r="F257" s="248" t="s">
        <v>1899</v>
      </c>
      <c r="G257" s="37"/>
      <c r="H257" s="37"/>
      <c r="I257" s="141"/>
      <c r="J257" s="37"/>
      <c r="K257" s="37"/>
      <c r="L257" s="41"/>
      <c r="M257" s="249"/>
      <c r="N257" s="25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221</v>
      </c>
      <c r="AU257" s="14" t="s">
        <v>82</v>
      </c>
    </row>
    <row r="258" spans="1:65" s="2" customFormat="1" ht="21.75" customHeight="1">
      <c r="A258" s="35"/>
      <c r="B258" s="36"/>
      <c r="C258" s="233" t="s">
        <v>377</v>
      </c>
      <c r="D258" s="233" t="s">
        <v>216</v>
      </c>
      <c r="E258" s="234" t="s">
        <v>1900</v>
      </c>
      <c r="F258" s="235" t="s">
        <v>1901</v>
      </c>
      <c r="G258" s="236" t="s">
        <v>289</v>
      </c>
      <c r="H258" s="237">
        <v>12</v>
      </c>
      <c r="I258" s="238"/>
      <c r="J258" s="239">
        <f>ROUND(I258*H258,2)</f>
        <v>0</v>
      </c>
      <c r="K258" s="240"/>
      <c r="L258" s="41"/>
      <c r="M258" s="241" t="s">
        <v>1</v>
      </c>
      <c r="N258" s="242" t="s">
        <v>38</v>
      </c>
      <c r="O258" s="88"/>
      <c r="P258" s="243">
        <f>O258*H258</f>
        <v>0</v>
      </c>
      <c r="Q258" s="243">
        <v>0</v>
      </c>
      <c r="R258" s="243">
        <f>Q258*H258</f>
        <v>0</v>
      </c>
      <c r="S258" s="243">
        <v>0</v>
      </c>
      <c r="T258" s="24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5" t="s">
        <v>245</v>
      </c>
      <c r="AT258" s="245" t="s">
        <v>216</v>
      </c>
      <c r="AU258" s="245" t="s">
        <v>82</v>
      </c>
      <c r="AY258" s="14" t="s">
        <v>213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4" t="s">
        <v>80</v>
      </c>
      <c r="BK258" s="246">
        <f>ROUND(I258*H258,2)</f>
        <v>0</v>
      </c>
      <c r="BL258" s="14" t="s">
        <v>245</v>
      </c>
      <c r="BM258" s="245" t="s">
        <v>818</v>
      </c>
    </row>
    <row r="259" spans="1:47" s="2" customFormat="1" ht="12">
      <c r="A259" s="35"/>
      <c r="B259" s="36"/>
      <c r="C259" s="37"/>
      <c r="D259" s="247" t="s">
        <v>221</v>
      </c>
      <c r="E259" s="37"/>
      <c r="F259" s="248" t="s">
        <v>1901</v>
      </c>
      <c r="G259" s="37"/>
      <c r="H259" s="37"/>
      <c r="I259" s="141"/>
      <c r="J259" s="37"/>
      <c r="K259" s="37"/>
      <c r="L259" s="41"/>
      <c r="M259" s="249"/>
      <c r="N259" s="250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221</v>
      </c>
      <c r="AU259" s="14" t="s">
        <v>82</v>
      </c>
    </row>
    <row r="260" spans="1:65" s="2" customFormat="1" ht="33" customHeight="1">
      <c r="A260" s="35"/>
      <c r="B260" s="36"/>
      <c r="C260" s="233" t="s">
        <v>640</v>
      </c>
      <c r="D260" s="233" t="s">
        <v>216</v>
      </c>
      <c r="E260" s="234" t="s">
        <v>1902</v>
      </c>
      <c r="F260" s="235" t="s">
        <v>1903</v>
      </c>
      <c r="G260" s="236" t="s">
        <v>289</v>
      </c>
      <c r="H260" s="237">
        <v>1</v>
      </c>
      <c r="I260" s="238"/>
      <c r="J260" s="239">
        <f>ROUND(I260*H260,2)</f>
        <v>0</v>
      </c>
      <c r="K260" s="240"/>
      <c r="L260" s="41"/>
      <c r="M260" s="241" t="s">
        <v>1</v>
      </c>
      <c r="N260" s="242" t="s">
        <v>38</v>
      </c>
      <c r="O260" s="88"/>
      <c r="P260" s="243">
        <f>O260*H260</f>
        <v>0</v>
      </c>
      <c r="Q260" s="243">
        <v>0</v>
      </c>
      <c r="R260" s="243">
        <f>Q260*H260</f>
        <v>0</v>
      </c>
      <c r="S260" s="243">
        <v>0</v>
      </c>
      <c r="T260" s="24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5" t="s">
        <v>245</v>
      </c>
      <c r="AT260" s="245" t="s">
        <v>216</v>
      </c>
      <c r="AU260" s="245" t="s">
        <v>82</v>
      </c>
      <c r="AY260" s="14" t="s">
        <v>213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14" t="s">
        <v>80</v>
      </c>
      <c r="BK260" s="246">
        <f>ROUND(I260*H260,2)</f>
        <v>0</v>
      </c>
      <c r="BL260" s="14" t="s">
        <v>245</v>
      </c>
      <c r="BM260" s="245" t="s">
        <v>821</v>
      </c>
    </row>
    <row r="261" spans="1:47" s="2" customFormat="1" ht="12">
      <c r="A261" s="35"/>
      <c r="B261" s="36"/>
      <c r="C261" s="37"/>
      <c r="D261" s="247" t="s">
        <v>221</v>
      </c>
      <c r="E261" s="37"/>
      <c r="F261" s="248" t="s">
        <v>1903</v>
      </c>
      <c r="G261" s="37"/>
      <c r="H261" s="37"/>
      <c r="I261" s="141"/>
      <c r="J261" s="37"/>
      <c r="K261" s="37"/>
      <c r="L261" s="41"/>
      <c r="M261" s="249"/>
      <c r="N261" s="250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221</v>
      </c>
      <c r="AU261" s="14" t="s">
        <v>82</v>
      </c>
    </row>
    <row r="262" spans="1:65" s="2" customFormat="1" ht="44.25" customHeight="1">
      <c r="A262" s="35"/>
      <c r="B262" s="36"/>
      <c r="C262" s="233" t="s">
        <v>380</v>
      </c>
      <c r="D262" s="233" t="s">
        <v>216</v>
      </c>
      <c r="E262" s="234" t="s">
        <v>1904</v>
      </c>
      <c r="F262" s="235" t="s">
        <v>1905</v>
      </c>
      <c r="G262" s="236" t="s">
        <v>254</v>
      </c>
      <c r="H262" s="237">
        <v>0.738</v>
      </c>
      <c r="I262" s="238"/>
      <c r="J262" s="239">
        <f>ROUND(I262*H262,2)</f>
        <v>0</v>
      </c>
      <c r="K262" s="240"/>
      <c r="L262" s="41"/>
      <c r="M262" s="241" t="s">
        <v>1</v>
      </c>
      <c r="N262" s="242" t="s">
        <v>38</v>
      </c>
      <c r="O262" s="88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5" t="s">
        <v>245</v>
      </c>
      <c r="AT262" s="245" t="s">
        <v>216</v>
      </c>
      <c r="AU262" s="245" t="s">
        <v>82</v>
      </c>
      <c r="AY262" s="14" t="s">
        <v>213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4" t="s">
        <v>80</v>
      </c>
      <c r="BK262" s="246">
        <f>ROUND(I262*H262,2)</f>
        <v>0</v>
      </c>
      <c r="BL262" s="14" t="s">
        <v>245</v>
      </c>
      <c r="BM262" s="245" t="s">
        <v>824</v>
      </c>
    </row>
    <row r="263" spans="1:47" s="2" customFormat="1" ht="12">
      <c r="A263" s="35"/>
      <c r="B263" s="36"/>
      <c r="C263" s="37"/>
      <c r="D263" s="247" t="s">
        <v>221</v>
      </c>
      <c r="E263" s="37"/>
      <c r="F263" s="248" t="s">
        <v>1905</v>
      </c>
      <c r="G263" s="37"/>
      <c r="H263" s="37"/>
      <c r="I263" s="141"/>
      <c r="J263" s="37"/>
      <c r="K263" s="37"/>
      <c r="L263" s="41"/>
      <c r="M263" s="249"/>
      <c r="N263" s="250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221</v>
      </c>
      <c r="AU263" s="14" t="s">
        <v>82</v>
      </c>
    </row>
    <row r="264" spans="1:65" s="2" customFormat="1" ht="44.25" customHeight="1">
      <c r="A264" s="35"/>
      <c r="B264" s="36"/>
      <c r="C264" s="233" t="s">
        <v>825</v>
      </c>
      <c r="D264" s="233" t="s">
        <v>216</v>
      </c>
      <c r="E264" s="234" t="s">
        <v>1906</v>
      </c>
      <c r="F264" s="235" t="s">
        <v>1907</v>
      </c>
      <c r="G264" s="236" t="s">
        <v>254</v>
      </c>
      <c r="H264" s="237">
        <v>0.738</v>
      </c>
      <c r="I264" s="238"/>
      <c r="J264" s="239">
        <f>ROUND(I264*H264,2)</f>
        <v>0</v>
      </c>
      <c r="K264" s="240"/>
      <c r="L264" s="41"/>
      <c r="M264" s="241" t="s">
        <v>1</v>
      </c>
      <c r="N264" s="242" t="s">
        <v>38</v>
      </c>
      <c r="O264" s="88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5" t="s">
        <v>245</v>
      </c>
      <c r="AT264" s="245" t="s">
        <v>216</v>
      </c>
      <c r="AU264" s="245" t="s">
        <v>82</v>
      </c>
      <c r="AY264" s="14" t="s">
        <v>213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4" t="s">
        <v>80</v>
      </c>
      <c r="BK264" s="246">
        <f>ROUND(I264*H264,2)</f>
        <v>0</v>
      </c>
      <c r="BL264" s="14" t="s">
        <v>245</v>
      </c>
      <c r="BM264" s="245" t="s">
        <v>828</v>
      </c>
    </row>
    <row r="265" spans="1:47" s="2" customFormat="1" ht="12">
      <c r="A265" s="35"/>
      <c r="B265" s="36"/>
      <c r="C265" s="37"/>
      <c r="D265" s="247" t="s">
        <v>221</v>
      </c>
      <c r="E265" s="37"/>
      <c r="F265" s="248" t="s">
        <v>1907</v>
      </c>
      <c r="G265" s="37"/>
      <c r="H265" s="37"/>
      <c r="I265" s="141"/>
      <c r="J265" s="37"/>
      <c r="K265" s="37"/>
      <c r="L265" s="41"/>
      <c r="M265" s="249"/>
      <c r="N265" s="250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221</v>
      </c>
      <c r="AU265" s="14" t="s">
        <v>82</v>
      </c>
    </row>
    <row r="266" spans="1:63" s="12" customFormat="1" ht="22.8" customHeight="1">
      <c r="A266" s="12"/>
      <c r="B266" s="217"/>
      <c r="C266" s="218"/>
      <c r="D266" s="219" t="s">
        <v>72</v>
      </c>
      <c r="E266" s="231" t="s">
        <v>1908</v>
      </c>
      <c r="F266" s="231" t="s">
        <v>1909</v>
      </c>
      <c r="G266" s="218"/>
      <c r="H266" s="218"/>
      <c r="I266" s="221"/>
      <c r="J266" s="232">
        <f>BK266</f>
        <v>0</v>
      </c>
      <c r="K266" s="218"/>
      <c r="L266" s="223"/>
      <c r="M266" s="224"/>
      <c r="N266" s="225"/>
      <c r="O266" s="225"/>
      <c r="P266" s="226">
        <f>SUM(P267:P274)</f>
        <v>0</v>
      </c>
      <c r="Q266" s="225"/>
      <c r="R266" s="226">
        <f>SUM(R267:R274)</f>
        <v>0</v>
      </c>
      <c r="S266" s="225"/>
      <c r="T266" s="227">
        <f>SUM(T267:T274)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8" t="s">
        <v>82</v>
      </c>
      <c r="AT266" s="229" t="s">
        <v>72</v>
      </c>
      <c r="AU266" s="229" t="s">
        <v>80</v>
      </c>
      <c r="AY266" s="228" t="s">
        <v>213</v>
      </c>
      <c r="BK266" s="230">
        <f>SUM(BK267:BK274)</f>
        <v>0</v>
      </c>
    </row>
    <row r="267" spans="1:65" s="2" customFormat="1" ht="33" customHeight="1">
      <c r="A267" s="35"/>
      <c r="B267" s="36"/>
      <c r="C267" s="233" t="s">
        <v>382</v>
      </c>
      <c r="D267" s="233" t="s">
        <v>216</v>
      </c>
      <c r="E267" s="234" t="s">
        <v>1910</v>
      </c>
      <c r="F267" s="235" t="s">
        <v>1911</v>
      </c>
      <c r="G267" s="236" t="s">
        <v>389</v>
      </c>
      <c r="H267" s="237">
        <v>13</v>
      </c>
      <c r="I267" s="238"/>
      <c r="J267" s="239">
        <f>ROUND(I267*H267,2)</f>
        <v>0</v>
      </c>
      <c r="K267" s="240"/>
      <c r="L267" s="41"/>
      <c r="M267" s="241" t="s">
        <v>1</v>
      </c>
      <c r="N267" s="242" t="s">
        <v>38</v>
      </c>
      <c r="O267" s="88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245</v>
      </c>
      <c r="AT267" s="245" t="s">
        <v>216</v>
      </c>
      <c r="AU267" s="245" t="s">
        <v>82</v>
      </c>
      <c r="AY267" s="14" t="s">
        <v>213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4" t="s">
        <v>80</v>
      </c>
      <c r="BK267" s="246">
        <f>ROUND(I267*H267,2)</f>
        <v>0</v>
      </c>
      <c r="BL267" s="14" t="s">
        <v>245</v>
      </c>
      <c r="BM267" s="245" t="s">
        <v>831</v>
      </c>
    </row>
    <row r="268" spans="1:47" s="2" customFormat="1" ht="12">
      <c r="A268" s="35"/>
      <c r="B268" s="36"/>
      <c r="C268" s="37"/>
      <c r="D268" s="247" t="s">
        <v>221</v>
      </c>
      <c r="E268" s="37"/>
      <c r="F268" s="248" t="s">
        <v>1911</v>
      </c>
      <c r="G268" s="37"/>
      <c r="H268" s="37"/>
      <c r="I268" s="141"/>
      <c r="J268" s="37"/>
      <c r="K268" s="37"/>
      <c r="L268" s="41"/>
      <c r="M268" s="249"/>
      <c r="N268" s="25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221</v>
      </c>
      <c r="AU268" s="14" t="s">
        <v>82</v>
      </c>
    </row>
    <row r="269" spans="1:65" s="2" customFormat="1" ht="21.75" customHeight="1">
      <c r="A269" s="35"/>
      <c r="B269" s="36"/>
      <c r="C269" s="233" t="s">
        <v>832</v>
      </c>
      <c r="D269" s="233" t="s">
        <v>216</v>
      </c>
      <c r="E269" s="234" t="s">
        <v>1912</v>
      </c>
      <c r="F269" s="235" t="s">
        <v>1913</v>
      </c>
      <c r="G269" s="236" t="s">
        <v>389</v>
      </c>
      <c r="H269" s="237">
        <v>13</v>
      </c>
      <c r="I269" s="238"/>
      <c r="J269" s="239">
        <f>ROUND(I269*H269,2)</f>
        <v>0</v>
      </c>
      <c r="K269" s="240"/>
      <c r="L269" s="41"/>
      <c r="M269" s="241" t="s">
        <v>1</v>
      </c>
      <c r="N269" s="242" t="s">
        <v>38</v>
      </c>
      <c r="O269" s="8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5" t="s">
        <v>245</v>
      </c>
      <c r="AT269" s="245" t="s">
        <v>216</v>
      </c>
      <c r="AU269" s="245" t="s">
        <v>82</v>
      </c>
      <c r="AY269" s="14" t="s">
        <v>213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4" t="s">
        <v>80</v>
      </c>
      <c r="BK269" s="246">
        <f>ROUND(I269*H269,2)</f>
        <v>0</v>
      </c>
      <c r="BL269" s="14" t="s">
        <v>245</v>
      </c>
      <c r="BM269" s="245" t="s">
        <v>835</v>
      </c>
    </row>
    <row r="270" spans="1:47" s="2" customFormat="1" ht="12">
      <c r="A270" s="35"/>
      <c r="B270" s="36"/>
      <c r="C270" s="37"/>
      <c r="D270" s="247" t="s">
        <v>221</v>
      </c>
      <c r="E270" s="37"/>
      <c r="F270" s="248" t="s">
        <v>1913</v>
      </c>
      <c r="G270" s="37"/>
      <c r="H270" s="37"/>
      <c r="I270" s="141"/>
      <c r="J270" s="37"/>
      <c r="K270" s="37"/>
      <c r="L270" s="41"/>
      <c r="M270" s="249"/>
      <c r="N270" s="250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221</v>
      </c>
      <c r="AU270" s="14" t="s">
        <v>82</v>
      </c>
    </row>
    <row r="271" spans="1:65" s="2" customFormat="1" ht="44.25" customHeight="1">
      <c r="A271" s="35"/>
      <c r="B271" s="36"/>
      <c r="C271" s="233" t="s">
        <v>383</v>
      </c>
      <c r="D271" s="233" t="s">
        <v>216</v>
      </c>
      <c r="E271" s="234" t="s">
        <v>1914</v>
      </c>
      <c r="F271" s="235" t="s">
        <v>1915</v>
      </c>
      <c r="G271" s="236" t="s">
        <v>254</v>
      </c>
      <c r="H271" s="237">
        <v>0.122</v>
      </c>
      <c r="I271" s="238"/>
      <c r="J271" s="239">
        <f>ROUND(I271*H271,2)</f>
        <v>0</v>
      </c>
      <c r="K271" s="240"/>
      <c r="L271" s="41"/>
      <c r="M271" s="241" t="s">
        <v>1</v>
      </c>
      <c r="N271" s="242" t="s">
        <v>38</v>
      </c>
      <c r="O271" s="88"/>
      <c r="P271" s="243">
        <f>O271*H271</f>
        <v>0</v>
      </c>
      <c r="Q271" s="243">
        <v>0</v>
      </c>
      <c r="R271" s="243">
        <f>Q271*H271</f>
        <v>0</v>
      </c>
      <c r="S271" s="243">
        <v>0</v>
      </c>
      <c r="T271" s="24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5" t="s">
        <v>245</v>
      </c>
      <c r="AT271" s="245" t="s">
        <v>216</v>
      </c>
      <c r="AU271" s="245" t="s">
        <v>82</v>
      </c>
      <c r="AY271" s="14" t="s">
        <v>213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14" t="s">
        <v>80</v>
      </c>
      <c r="BK271" s="246">
        <f>ROUND(I271*H271,2)</f>
        <v>0</v>
      </c>
      <c r="BL271" s="14" t="s">
        <v>245</v>
      </c>
      <c r="BM271" s="245" t="s">
        <v>838</v>
      </c>
    </row>
    <row r="272" spans="1:47" s="2" customFormat="1" ht="12">
      <c r="A272" s="35"/>
      <c r="B272" s="36"/>
      <c r="C272" s="37"/>
      <c r="D272" s="247" t="s">
        <v>221</v>
      </c>
      <c r="E272" s="37"/>
      <c r="F272" s="248" t="s">
        <v>1915</v>
      </c>
      <c r="G272" s="37"/>
      <c r="H272" s="37"/>
      <c r="I272" s="141"/>
      <c r="J272" s="37"/>
      <c r="K272" s="37"/>
      <c r="L272" s="41"/>
      <c r="M272" s="249"/>
      <c r="N272" s="250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221</v>
      </c>
      <c r="AU272" s="14" t="s">
        <v>82</v>
      </c>
    </row>
    <row r="273" spans="1:65" s="2" customFormat="1" ht="44.25" customHeight="1">
      <c r="A273" s="35"/>
      <c r="B273" s="36"/>
      <c r="C273" s="233" t="s">
        <v>841</v>
      </c>
      <c r="D273" s="233" t="s">
        <v>216</v>
      </c>
      <c r="E273" s="234" t="s">
        <v>1916</v>
      </c>
      <c r="F273" s="235" t="s">
        <v>1917</v>
      </c>
      <c r="G273" s="236" t="s">
        <v>254</v>
      </c>
      <c r="H273" s="237">
        <v>0.122</v>
      </c>
      <c r="I273" s="238"/>
      <c r="J273" s="239">
        <f>ROUND(I273*H273,2)</f>
        <v>0</v>
      </c>
      <c r="K273" s="240"/>
      <c r="L273" s="41"/>
      <c r="M273" s="241" t="s">
        <v>1</v>
      </c>
      <c r="N273" s="242" t="s">
        <v>38</v>
      </c>
      <c r="O273" s="88"/>
      <c r="P273" s="243">
        <f>O273*H273</f>
        <v>0</v>
      </c>
      <c r="Q273" s="243">
        <v>0</v>
      </c>
      <c r="R273" s="243">
        <f>Q273*H273</f>
        <v>0</v>
      </c>
      <c r="S273" s="243">
        <v>0</v>
      </c>
      <c r="T273" s="24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5" t="s">
        <v>245</v>
      </c>
      <c r="AT273" s="245" t="s">
        <v>216</v>
      </c>
      <c r="AU273" s="245" t="s">
        <v>82</v>
      </c>
      <c r="AY273" s="14" t="s">
        <v>213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14" t="s">
        <v>80</v>
      </c>
      <c r="BK273" s="246">
        <f>ROUND(I273*H273,2)</f>
        <v>0</v>
      </c>
      <c r="BL273" s="14" t="s">
        <v>245</v>
      </c>
      <c r="BM273" s="245" t="s">
        <v>844</v>
      </c>
    </row>
    <row r="274" spans="1:47" s="2" customFormat="1" ht="12">
      <c r="A274" s="35"/>
      <c r="B274" s="36"/>
      <c r="C274" s="37"/>
      <c r="D274" s="247" t="s">
        <v>221</v>
      </c>
      <c r="E274" s="37"/>
      <c r="F274" s="248" t="s">
        <v>1917</v>
      </c>
      <c r="G274" s="37"/>
      <c r="H274" s="37"/>
      <c r="I274" s="141"/>
      <c r="J274" s="37"/>
      <c r="K274" s="37"/>
      <c r="L274" s="41"/>
      <c r="M274" s="249"/>
      <c r="N274" s="250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221</v>
      </c>
      <c r="AU274" s="14" t="s">
        <v>82</v>
      </c>
    </row>
    <row r="275" spans="1:63" s="12" customFormat="1" ht="22.8" customHeight="1">
      <c r="A275" s="12"/>
      <c r="B275" s="217"/>
      <c r="C275" s="218"/>
      <c r="D275" s="219" t="s">
        <v>72</v>
      </c>
      <c r="E275" s="231" t="s">
        <v>1918</v>
      </c>
      <c r="F275" s="231" t="s">
        <v>1919</v>
      </c>
      <c r="G275" s="218"/>
      <c r="H275" s="218"/>
      <c r="I275" s="221"/>
      <c r="J275" s="232">
        <f>BK275</f>
        <v>0</v>
      </c>
      <c r="K275" s="218"/>
      <c r="L275" s="223"/>
      <c r="M275" s="224"/>
      <c r="N275" s="225"/>
      <c r="O275" s="225"/>
      <c r="P275" s="226">
        <f>SUM(P276:P281)</f>
        <v>0</v>
      </c>
      <c r="Q275" s="225"/>
      <c r="R275" s="226">
        <f>SUM(R276:R281)</f>
        <v>0</v>
      </c>
      <c r="S275" s="225"/>
      <c r="T275" s="227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8" t="s">
        <v>82</v>
      </c>
      <c r="AT275" s="229" t="s">
        <v>72</v>
      </c>
      <c r="AU275" s="229" t="s">
        <v>80</v>
      </c>
      <c r="AY275" s="228" t="s">
        <v>213</v>
      </c>
      <c r="BK275" s="230">
        <f>SUM(BK276:BK281)</f>
        <v>0</v>
      </c>
    </row>
    <row r="276" spans="1:65" s="2" customFormat="1" ht="44.25" customHeight="1">
      <c r="A276" s="35"/>
      <c r="B276" s="36"/>
      <c r="C276" s="233" t="s">
        <v>390</v>
      </c>
      <c r="D276" s="233" t="s">
        <v>216</v>
      </c>
      <c r="E276" s="234" t="s">
        <v>1920</v>
      </c>
      <c r="F276" s="235" t="s">
        <v>1921</v>
      </c>
      <c r="G276" s="236" t="s">
        <v>389</v>
      </c>
      <c r="H276" s="237">
        <v>1</v>
      </c>
      <c r="I276" s="238"/>
      <c r="J276" s="239">
        <f>ROUND(I276*H276,2)</f>
        <v>0</v>
      </c>
      <c r="K276" s="240"/>
      <c r="L276" s="41"/>
      <c r="M276" s="241" t="s">
        <v>1</v>
      </c>
      <c r="N276" s="242" t="s">
        <v>38</v>
      </c>
      <c r="O276" s="88"/>
      <c r="P276" s="243">
        <f>O276*H276</f>
        <v>0</v>
      </c>
      <c r="Q276" s="243">
        <v>0</v>
      </c>
      <c r="R276" s="243">
        <f>Q276*H276</f>
        <v>0</v>
      </c>
      <c r="S276" s="243">
        <v>0</v>
      </c>
      <c r="T276" s="24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5" t="s">
        <v>245</v>
      </c>
      <c r="AT276" s="245" t="s">
        <v>216</v>
      </c>
      <c r="AU276" s="245" t="s">
        <v>82</v>
      </c>
      <c r="AY276" s="14" t="s">
        <v>213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4" t="s">
        <v>80</v>
      </c>
      <c r="BK276" s="246">
        <f>ROUND(I276*H276,2)</f>
        <v>0</v>
      </c>
      <c r="BL276" s="14" t="s">
        <v>245</v>
      </c>
      <c r="BM276" s="245" t="s">
        <v>847</v>
      </c>
    </row>
    <row r="277" spans="1:47" s="2" customFormat="1" ht="12">
      <c r="A277" s="35"/>
      <c r="B277" s="36"/>
      <c r="C277" s="37"/>
      <c r="D277" s="247" t="s">
        <v>221</v>
      </c>
      <c r="E277" s="37"/>
      <c r="F277" s="248" t="s">
        <v>1921</v>
      </c>
      <c r="G277" s="37"/>
      <c r="H277" s="37"/>
      <c r="I277" s="141"/>
      <c r="J277" s="37"/>
      <c r="K277" s="37"/>
      <c r="L277" s="41"/>
      <c r="M277" s="249"/>
      <c r="N277" s="250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221</v>
      </c>
      <c r="AU277" s="14" t="s">
        <v>82</v>
      </c>
    </row>
    <row r="278" spans="1:65" s="2" customFormat="1" ht="33" customHeight="1">
      <c r="A278" s="35"/>
      <c r="B278" s="36"/>
      <c r="C278" s="233" t="s">
        <v>848</v>
      </c>
      <c r="D278" s="233" t="s">
        <v>216</v>
      </c>
      <c r="E278" s="234" t="s">
        <v>1922</v>
      </c>
      <c r="F278" s="235" t="s">
        <v>1923</v>
      </c>
      <c r="G278" s="236" t="s">
        <v>254</v>
      </c>
      <c r="H278" s="237">
        <v>0.003</v>
      </c>
      <c r="I278" s="238"/>
      <c r="J278" s="239">
        <f>ROUND(I278*H278,2)</f>
        <v>0</v>
      </c>
      <c r="K278" s="240"/>
      <c r="L278" s="41"/>
      <c r="M278" s="241" t="s">
        <v>1</v>
      </c>
      <c r="N278" s="242" t="s">
        <v>38</v>
      </c>
      <c r="O278" s="88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5" t="s">
        <v>245</v>
      </c>
      <c r="AT278" s="245" t="s">
        <v>216</v>
      </c>
      <c r="AU278" s="245" t="s">
        <v>82</v>
      </c>
      <c r="AY278" s="14" t="s">
        <v>213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14" t="s">
        <v>80</v>
      </c>
      <c r="BK278" s="246">
        <f>ROUND(I278*H278,2)</f>
        <v>0</v>
      </c>
      <c r="BL278" s="14" t="s">
        <v>245</v>
      </c>
      <c r="BM278" s="245" t="s">
        <v>851</v>
      </c>
    </row>
    <row r="279" spans="1:47" s="2" customFormat="1" ht="12">
      <c r="A279" s="35"/>
      <c r="B279" s="36"/>
      <c r="C279" s="37"/>
      <c r="D279" s="247" t="s">
        <v>221</v>
      </c>
      <c r="E279" s="37"/>
      <c r="F279" s="248" t="s">
        <v>1923</v>
      </c>
      <c r="G279" s="37"/>
      <c r="H279" s="37"/>
      <c r="I279" s="141"/>
      <c r="J279" s="37"/>
      <c r="K279" s="37"/>
      <c r="L279" s="41"/>
      <c r="M279" s="249"/>
      <c r="N279" s="250"/>
      <c r="O279" s="88"/>
      <c r="P279" s="88"/>
      <c r="Q279" s="88"/>
      <c r="R279" s="88"/>
      <c r="S279" s="88"/>
      <c r="T279" s="89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4" t="s">
        <v>221</v>
      </c>
      <c r="AU279" s="14" t="s">
        <v>82</v>
      </c>
    </row>
    <row r="280" spans="1:65" s="2" customFormat="1" ht="44.25" customHeight="1">
      <c r="A280" s="35"/>
      <c r="B280" s="36"/>
      <c r="C280" s="233" t="s">
        <v>393</v>
      </c>
      <c r="D280" s="233" t="s">
        <v>216</v>
      </c>
      <c r="E280" s="234" t="s">
        <v>1924</v>
      </c>
      <c r="F280" s="235" t="s">
        <v>1925</v>
      </c>
      <c r="G280" s="236" t="s">
        <v>254</v>
      </c>
      <c r="H280" s="237">
        <v>0.003</v>
      </c>
      <c r="I280" s="238"/>
      <c r="J280" s="239">
        <f>ROUND(I280*H280,2)</f>
        <v>0</v>
      </c>
      <c r="K280" s="240"/>
      <c r="L280" s="41"/>
      <c r="M280" s="241" t="s">
        <v>1</v>
      </c>
      <c r="N280" s="242" t="s">
        <v>38</v>
      </c>
      <c r="O280" s="88"/>
      <c r="P280" s="243">
        <f>O280*H280</f>
        <v>0</v>
      </c>
      <c r="Q280" s="243">
        <v>0</v>
      </c>
      <c r="R280" s="243">
        <f>Q280*H280</f>
        <v>0</v>
      </c>
      <c r="S280" s="243">
        <v>0</v>
      </c>
      <c r="T280" s="24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5" t="s">
        <v>245</v>
      </c>
      <c r="AT280" s="245" t="s">
        <v>216</v>
      </c>
      <c r="AU280" s="245" t="s">
        <v>82</v>
      </c>
      <c r="AY280" s="14" t="s">
        <v>213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4" t="s">
        <v>80</v>
      </c>
      <c r="BK280" s="246">
        <f>ROUND(I280*H280,2)</f>
        <v>0</v>
      </c>
      <c r="BL280" s="14" t="s">
        <v>245</v>
      </c>
      <c r="BM280" s="245" t="s">
        <v>854</v>
      </c>
    </row>
    <row r="281" spans="1:47" s="2" customFormat="1" ht="12">
      <c r="A281" s="35"/>
      <c r="B281" s="36"/>
      <c r="C281" s="37"/>
      <c r="D281" s="247" t="s">
        <v>221</v>
      </c>
      <c r="E281" s="37"/>
      <c r="F281" s="248" t="s">
        <v>1925</v>
      </c>
      <c r="G281" s="37"/>
      <c r="H281" s="37"/>
      <c r="I281" s="141"/>
      <c r="J281" s="37"/>
      <c r="K281" s="37"/>
      <c r="L281" s="41"/>
      <c r="M281" s="249"/>
      <c r="N281" s="250"/>
      <c r="O281" s="88"/>
      <c r="P281" s="88"/>
      <c r="Q281" s="88"/>
      <c r="R281" s="88"/>
      <c r="S281" s="88"/>
      <c r="T281" s="89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4" t="s">
        <v>221</v>
      </c>
      <c r="AU281" s="14" t="s">
        <v>82</v>
      </c>
    </row>
    <row r="282" spans="1:63" s="12" customFormat="1" ht="25.9" customHeight="1">
      <c r="A282" s="12"/>
      <c r="B282" s="217"/>
      <c r="C282" s="218"/>
      <c r="D282" s="219" t="s">
        <v>72</v>
      </c>
      <c r="E282" s="220" t="s">
        <v>297</v>
      </c>
      <c r="F282" s="220" t="s">
        <v>463</v>
      </c>
      <c r="G282" s="218"/>
      <c r="H282" s="218"/>
      <c r="I282" s="221"/>
      <c r="J282" s="222">
        <f>BK282</f>
        <v>0</v>
      </c>
      <c r="K282" s="218"/>
      <c r="L282" s="223"/>
      <c r="M282" s="224"/>
      <c r="N282" s="225"/>
      <c r="O282" s="225"/>
      <c r="P282" s="226">
        <f>SUM(P283:P286)</f>
        <v>0</v>
      </c>
      <c r="Q282" s="225"/>
      <c r="R282" s="226">
        <f>SUM(R283:R286)</f>
        <v>0</v>
      </c>
      <c r="S282" s="225"/>
      <c r="T282" s="227">
        <f>SUM(T283:T286)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8" t="s">
        <v>220</v>
      </c>
      <c r="AT282" s="229" t="s">
        <v>72</v>
      </c>
      <c r="AU282" s="229" t="s">
        <v>73</v>
      </c>
      <c r="AY282" s="228" t="s">
        <v>213</v>
      </c>
      <c r="BK282" s="230">
        <f>SUM(BK283:BK286)</f>
        <v>0</v>
      </c>
    </row>
    <row r="283" spans="1:65" s="2" customFormat="1" ht="21.75" customHeight="1">
      <c r="A283" s="35"/>
      <c r="B283" s="36"/>
      <c r="C283" s="233" t="s">
        <v>855</v>
      </c>
      <c r="D283" s="233" t="s">
        <v>216</v>
      </c>
      <c r="E283" s="234" t="s">
        <v>464</v>
      </c>
      <c r="F283" s="235" t="s">
        <v>465</v>
      </c>
      <c r="G283" s="236" t="s">
        <v>301</v>
      </c>
      <c r="H283" s="237">
        <v>25</v>
      </c>
      <c r="I283" s="238"/>
      <c r="J283" s="239">
        <f>ROUND(I283*H283,2)</f>
        <v>0</v>
      </c>
      <c r="K283" s="240"/>
      <c r="L283" s="41"/>
      <c r="M283" s="241" t="s">
        <v>1</v>
      </c>
      <c r="N283" s="242" t="s">
        <v>38</v>
      </c>
      <c r="O283" s="88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5" t="s">
        <v>302</v>
      </c>
      <c r="AT283" s="245" t="s">
        <v>216</v>
      </c>
      <c r="AU283" s="245" t="s">
        <v>80</v>
      </c>
      <c r="AY283" s="14" t="s">
        <v>213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4" t="s">
        <v>80</v>
      </c>
      <c r="BK283" s="246">
        <f>ROUND(I283*H283,2)</f>
        <v>0</v>
      </c>
      <c r="BL283" s="14" t="s">
        <v>302</v>
      </c>
      <c r="BM283" s="245" t="s">
        <v>858</v>
      </c>
    </row>
    <row r="284" spans="1:47" s="2" customFormat="1" ht="12">
      <c r="A284" s="35"/>
      <c r="B284" s="36"/>
      <c r="C284" s="37"/>
      <c r="D284" s="247" t="s">
        <v>221</v>
      </c>
      <c r="E284" s="37"/>
      <c r="F284" s="248" t="s">
        <v>465</v>
      </c>
      <c r="G284" s="37"/>
      <c r="H284" s="37"/>
      <c r="I284" s="141"/>
      <c r="J284" s="37"/>
      <c r="K284" s="37"/>
      <c r="L284" s="41"/>
      <c r="M284" s="249"/>
      <c r="N284" s="25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221</v>
      </c>
      <c r="AU284" s="14" t="s">
        <v>80</v>
      </c>
    </row>
    <row r="285" spans="1:65" s="2" customFormat="1" ht="33" customHeight="1">
      <c r="A285" s="35"/>
      <c r="B285" s="36"/>
      <c r="C285" s="233" t="s">
        <v>397</v>
      </c>
      <c r="D285" s="233" t="s">
        <v>216</v>
      </c>
      <c r="E285" s="234" t="s">
        <v>1926</v>
      </c>
      <c r="F285" s="235" t="s">
        <v>1927</v>
      </c>
      <c r="G285" s="236" t="s">
        <v>301</v>
      </c>
      <c r="H285" s="237">
        <v>50</v>
      </c>
      <c r="I285" s="238"/>
      <c r="J285" s="239">
        <f>ROUND(I285*H285,2)</f>
        <v>0</v>
      </c>
      <c r="K285" s="240"/>
      <c r="L285" s="41"/>
      <c r="M285" s="241" t="s">
        <v>1</v>
      </c>
      <c r="N285" s="242" t="s">
        <v>38</v>
      </c>
      <c r="O285" s="88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5" t="s">
        <v>302</v>
      </c>
      <c r="AT285" s="245" t="s">
        <v>216</v>
      </c>
      <c r="AU285" s="245" t="s">
        <v>80</v>
      </c>
      <c r="AY285" s="14" t="s">
        <v>213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4" t="s">
        <v>80</v>
      </c>
      <c r="BK285" s="246">
        <f>ROUND(I285*H285,2)</f>
        <v>0</v>
      </c>
      <c r="BL285" s="14" t="s">
        <v>302</v>
      </c>
      <c r="BM285" s="245" t="s">
        <v>859</v>
      </c>
    </row>
    <row r="286" spans="1:47" s="2" customFormat="1" ht="12">
      <c r="A286" s="35"/>
      <c r="B286" s="36"/>
      <c r="C286" s="37"/>
      <c r="D286" s="247" t="s">
        <v>221</v>
      </c>
      <c r="E286" s="37"/>
      <c r="F286" s="248" t="s">
        <v>1927</v>
      </c>
      <c r="G286" s="37"/>
      <c r="H286" s="37"/>
      <c r="I286" s="141"/>
      <c r="J286" s="37"/>
      <c r="K286" s="37"/>
      <c r="L286" s="41"/>
      <c r="M286" s="251"/>
      <c r="N286" s="252"/>
      <c r="O286" s="253"/>
      <c r="P286" s="253"/>
      <c r="Q286" s="253"/>
      <c r="R286" s="253"/>
      <c r="S286" s="253"/>
      <c r="T286" s="254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221</v>
      </c>
      <c r="AU286" s="14" t="s">
        <v>80</v>
      </c>
    </row>
    <row r="287" spans="1:31" s="2" customFormat="1" ht="6.95" customHeight="1">
      <c r="A287" s="35"/>
      <c r="B287" s="63"/>
      <c r="C287" s="64"/>
      <c r="D287" s="64"/>
      <c r="E287" s="64"/>
      <c r="F287" s="64"/>
      <c r="G287" s="64"/>
      <c r="H287" s="64"/>
      <c r="I287" s="180"/>
      <c r="J287" s="64"/>
      <c r="K287" s="64"/>
      <c r="L287" s="41"/>
      <c r="M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</row>
  </sheetData>
  <sheetProtection password="CC35" sheet="1" objects="1" scenarios="1" formatColumns="0" formatRows="0" autoFilter="0"/>
  <autoFilter ref="C126:K28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1928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ROUND((SUM(BE122:BE270)),2)</f>
        <v>0</v>
      </c>
      <c r="G33" s="35"/>
      <c r="H33" s="35"/>
      <c r="I33" s="159">
        <v>0.21</v>
      </c>
      <c r="J33" s="158">
        <f>ROUND(((SUM(BE122:BE270))*I33),2)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ROUND((SUM(BF122:BF270)),2)</f>
        <v>0</v>
      </c>
      <c r="G34" s="35"/>
      <c r="H34" s="35"/>
      <c r="I34" s="159">
        <v>0.15</v>
      </c>
      <c r="J34" s="158">
        <f>ROUND(((SUM(BF122:BF270))*I34),2)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ROUND((SUM(BG122:BG270)),2)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ROUND((SUM(BH122:BH270)),2)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ROUND((SUM(BI122:BI270)),2)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2019-138-39 - Silnoproudá...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J123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309</v>
      </c>
      <c r="E98" s="200"/>
      <c r="F98" s="200"/>
      <c r="G98" s="200"/>
      <c r="H98" s="200"/>
      <c r="I98" s="201"/>
      <c r="J98" s="202">
        <f>J124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1761</v>
      </c>
      <c r="E99" s="200"/>
      <c r="F99" s="200"/>
      <c r="G99" s="200"/>
      <c r="H99" s="200"/>
      <c r="I99" s="201"/>
      <c r="J99" s="202">
        <f>J127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0"/>
      <c r="C100" s="191"/>
      <c r="D100" s="192" t="s">
        <v>193</v>
      </c>
      <c r="E100" s="193"/>
      <c r="F100" s="193"/>
      <c r="G100" s="193"/>
      <c r="H100" s="193"/>
      <c r="I100" s="194"/>
      <c r="J100" s="195">
        <f>J136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97"/>
      <c r="C101" s="198"/>
      <c r="D101" s="199" t="s">
        <v>1929</v>
      </c>
      <c r="E101" s="200"/>
      <c r="F101" s="200"/>
      <c r="G101" s="200"/>
      <c r="H101" s="200"/>
      <c r="I101" s="201"/>
      <c r="J101" s="202">
        <f>J137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1930</v>
      </c>
      <c r="E102" s="200"/>
      <c r="F102" s="200"/>
      <c r="G102" s="200"/>
      <c r="H102" s="200"/>
      <c r="I102" s="201"/>
      <c r="J102" s="202">
        <f>J266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141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180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183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198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84" t="str">
        <f>E7</f>
        <v xml:space="preserve">OTEVŘENÝ  pavilon D (zadání) - DO KROSU</v>
      </c>
      <c r="F112" s="29"/>
      <c r="G112" s="29"/>
      <c r="H112" s="29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183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2019-138-39 - Silnoproudá...</v>
      </c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144" t="s">
        <v>22</v>
      </c>
      <c r="J116" s="76" t="str">
        <f>IF(J12="","",J12)</f>
        <v>20. 12. 2019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144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144" t="s">
        <v>30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204"/>
      <c r="B121" s="205"/>
      <c r="C121" s="206" t="s">
        <v>199</v>
      </c>
      <c r="D121" s="207" t="s">
        <v>58</v>
      </c>
      <c r="E121" s="207" t="s">
        <v>54</v>
      </c>
      <c r="F121" s="207" t="s">
        <v>55</v>
      </c>
      <c r="G121" s="207" t="s">
        <v>200</v>
      </c>
      <c r="H121" s="207" t="s">
        <v>201</v>
      </c>
      <c r="I121" s="208" t="s">
        <v>202</v>
      </c>
      <c r="J121" s="209" t="s">
        <v>187</v>
      </c>
      <c r="K121" s="210" t="s">
        <v>203</v>
      </c>
      <c r="L121" s="211"/>
      <c r="M121" s="97" t="s">
        <v>1</v>
      </c>
      <c r="N121" s="98" t="s">
        <v>37</v>
      </c>
      <c r="O121" s="98" t="s">
        <v>204</v>
      </c>
      <c r="P121" s="98" t="s">
        <v>205</v>
      </c>
      <c r="Q121" s="98" t="s">
        <v>206</v>
      </c>
      <c r="R121" s="98" t="s">
        <v>207</v>
      </c>
      <c r="S121" s="98" t="s">
        <v>208</v>
      </c>
      <c r="T121" s="99" t="s">
        <v>209</v>
      </c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</row>
    <row r="122" spans="1:63" s="2" customFormat="1" ht="22.8" customHeight="1">
      <c r="A122" s="35"/>
      <c r="B122" s="36"/>
      <c r="C122" s="104" t="s">
        <v>210</v>
      </c>
      <c r="D122" s="37"/>
      <c r="E122" s="37"/>
      <c r="F122" s="37"/>
      <c r="G122" s="37"/>
      <c r="H122" s="37"/>
      <c r="I122" s="141"/>
      <c r="J122" s="212">
        <f>BK122</f>
        <v>0</v>
      </c>
      <c r="K122" s="37"/>
      <c r="L122" s="41"/>
      <c r="M122" s="100"/>
      <c r="N122" s="213"/>
      <c r="O122" s="101"/>
      <c r="P122" s="214">
        <f>P123+P136</f>
        <v>0</v>
      </c>
      <c r="Q122" s="101"/>
      <c r="R122" s="214">
        <f>R123+R136</f>
        <v>0</v>
      </c>
      <c r="S122" s="101"/>
      <c r="T122" s="215">
        <f>T123+T136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189</v>
      </c>
      <c r="BK122" s="216">
        <f>BK123+BK136</f>
        <v>0</v>
      </c>
    </row>
    <row r="123" spans="1:63" s="12" customFormat="1" ht="25.9" customHeight="1">
      <c r="A123" s="12"/>
      <c r="B123" s="217"/>
      <c r="C123" s="218"/>
      <c r="D123" s="219" t="s">
        <v>72</v>
      </c>
      <c r="E123" s="220" t="s">
        <v>211</v>
      </c>
      <c r="F123" s="220" t="s">
        <v>212</v>
      </c>
      <c r="G123" s="218"/>
      <c r="H123" s="218"/>
      <c r="I123" s="221"/>
      <c r="J123" s="222">
        <f>BK123</f>
        <v>0</v>
      </c>
      <c r="K123" s="218"/>
      <c r="L123" s="223"/>
      <c r="M123" s="224"/>
      <c r="N123" s="225"/>
      <c r="O123" s="225"/>
      <c r="P123" s="226">
        <f>P124+P127</f>
        <v>0</v>
      </c>
      <c r="Q123" s="225"/>
      <c r="R123" s="226">
        <f>R124+R127</f>
        <v>0</v>
      </c>
      <c r="S123" s="225"/>
      <c r="T123" s="227">
        <f>T124+T127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8" t="s">
        <v>80</v>
      </c>
      <c r="AT123" s="229" t="s">
        <v>72</v>
      </c>
      <c r="AU123" s="229" t="s">
        <v>73</v>
      </c>
      <c r="AY123" s="228" t="s">
        <v>213</v>
      </c>
      <c r="BK123" s="230">
        <f>BK124+BK127</f>
        <v>0</v>
      </c>
    </row>
    <row r="124" spans="1:63" s="12" customFormat="1" ht="22.8" customHeight="1">
      <c r="A124" s="12"/>
      <c r="B124" s="217"/>
      <c r="C124" s="218"/>
      <c r="D124" s="219" t="s">
        <v>72</v>
      </c>
      <c r="E124" s="231" t="s">
        <v>227</v>
      </c>
      <c r="F124" s="231" t="s">
        <v>328</v>
      </c>
      <c r="G124" s="218"/>
      <c r="H124" s="218"/>
      <c r="I124" s="221"/>
      <c r="J124" s="232">
        <f>BK124</f>
        <v>0</v>
      </c>
      <c r="K124" s="218"/>
      <c r="L124" s="223"/>
      <c r="M124" s="224"/>
      <c r="N124" s="225"/>
      <c r="O124" s="225"/>
      <c r="P124" s="226">
        <f>SUM(P125:P126)</f>
        <v>0</v>
      </c>
      <c r="Q124" s="225"/>
      <c r="R124" s="226">
        <f>SUM(R125:R126)</f>
        <v>0</v>
      </c>
      <c r="S124" s="225"/>
      <c r="T124" s="227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80</v>
      </c>
      <c r="AT124" s="229" t="s">
        <v>72</v>
      </c>
      <c r="AU124" s="229" t="s">
        <v>80</v>
      </c>
      <c r="AY124" s="228" t="s">
        <v>213</v>
      </c>
      <c r="BK124" s="230">
        <f>SUM(BK125:BK126)</f>
        <v>0</v>
      </c>
    </row>
    <row r="125" spans="1:65" s="2" customFormat="1" ht="16.5" customHeight="1">
      <c r="A125" s="35"/>
      <c r="B125" s="36"/>
      <c r="C125" s="233" t="s">
        <v>80</v>
      </c>
      <c r="D125" s="233" t="s">
        <v>216</v>
      </c>
      <c r="E125" s="234" t="s">
        <v>1931</v>
      </c>
      <c r="F125" s="235" t="s">
        <v>1932</v>
      </c>
      <c r="G125" s="236" t="s">
        <v>237</v>
      </c>
      <c r="H125" s="237">
        <v>183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220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220</v>
      </c>
      <c r="BM125" s="245" t="s">
        <v>82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1932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3" s="12" customFormat="1" ht="22.8" customHeight="1">
      <c r="A127" s="12"/>
      <c r="B127" s="217"/>
      <c r="C127" s="218"/>
      <c r="D127" s="219" t="s">
        <v>72</v>
      </c>
      <c r="E127" s="231" t="s">
        <v>246</v>
      </c>
      <c r="F127" s="231" t="s">
        <v>1762</v>
      </c>
      <c r="G127" s="218"/>
      <c r="H127" s="218"/>
      <c r="I127" s="221"/>
      <c r="J127" s="232">
        <f>BK127</f>
        <v>0</v>
      </c>
      <c r="K127" s="218"/>
      <c r="L127" s="223"/>
      <c r="M127" s="224"/>
      <c r="N127" s="225"/>
      <c r="O127" s="225"/>
      <c r="P127" s="226">
        <f>SUM(P128:P135)</f>
        <v>0</v>
      </c>
      <c r="Q127" s="225"/>
      <c r="R127" s="226">
        <f>SUM(R128:R135)</f>
        <v>0</v>
      </c>
      <c r="S127" s="225"/>
      <c r="T127" s="227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80</v>
      </c>
      <c r="AT127" s="229" t="s">
        <v>72</v>
      </c>
      <c r="AU127" s="229" t="s">
        <v>80</v>
      </c>
      <c r="AY127" s="228" t="s">
        <v>213</v>
      </c>
      <c r="BK127" s="230">
        <f>SUM(BK128:BK135)</f>
        <v>0</v>
      </c>
    </row>
    <row r="128" spans="1:65" s="2" customFormat="1" ht="33" customHeight="1">
      <c r="A128" s="35"/>
      <c r="B128" s="36"/>
      <c r="C128" s="233" t="s">
        <v>82</v>
      </c>
      <c r="D128" s="233" t="s">
        <v>216</v>
      </c>
      <c r="E128" s="234" t="s">
        <v>1933</v>
      </c>
      <c r="F128" s="235" t="s">
        <v>1934</v>
      </c>
      <c r="G128" s="236" t="s">
        <v>289</v>
      </c>
      <c r="H128" s="237">
        <v>235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220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1934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33" customHeight="1">
      <c r="A130" s="35"/>
      <c r="B130" s="36"/>
      <c r="C130" s="233" t="s">
        <v>224</v>
      </c>
      <c r="D130" s="233" t="s">
        <v>216</v>
      </c>
      <c r="E130" s="234" t="s">
        <v>1935</v>
      </c>
      <c r="F130" s="235" t="s">
        <v>1936</v>
      </c>
      <c r="G130" s="236" t="s">
        <v>283</v>
      </c>
      <c r="H130" s="237">
        <v>1480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227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1936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33" customHeight="1">
      <c r="A132" s="35"/>
      <c r="B132" s="36"/>
      <c r="C132" s="233" t="s">
        <v>220</v>
      </c>
      <c r="D132" s="233" t="s">
        <v>216</v>
      </c>
      <c r="E132" s="234" t="s">
        <v>1937</v>
      </c>
      <c r="F132" s="235" t="s">
        <v>1938</v>
      </c>
      <c r="G132" s="236" t="s">
        <v>283</v>
      </c>
      <c r="H132" s="237">
        <v>680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230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1938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33" customHeight="1">
      <c r="A134" s="35"/>
      <c r="B134" s="36"/>
      <c r="C134" s="233" t="s">
        <v>231</v>
      </c>
      <c r="D134" s="233" t="s">
        <v>216</v>
      </c>
      <c r="E134" s="234" t="s">
        <v>1939</v>
      </c>
      <c r="F134" s="235" t="s">
        <v>1940</v>
      </c>
      <c r="G134" s="236" t="s">
        <v>283</v>
      </c>
      <c r="H134" s="237">
        <v>330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234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1940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3" s="12" customFormat="1" ht="25.9" customHeight="1">
      <c r="A136" s="12"/>
      <c r="B136" s="217"/>
      <c r="C136" s="218"/>
      <c r="D136" s="219" t="s">
        <v>72</v>
      </c>
      <c r="E136" s="220" t="s">
        <v>276</v>
      </c>
      <c r="F136" s="220" t="s">
        <v>277</v>
      </c>
      <c r="G136" s="218"/>
      <c r="H136" s="218"/>
      <c r="I136" s="221"/>
      <c r="J136" s="222">
        <f>BK136</f>
        <v>0</v>
      </c>
      <c r="K136" s="218"/>
      <c r="L136" s="223"/>
      <c r="M136" s="224"/>
      <c r="N136" s="225"/>
      <c r="O136" s="225"/>
      <c r="P136" s="226">
        <f>P137+P266</f>
        <v>0</v>
      </c>
      <c r="Q136" s="225"/>
      <c r="R136" s="226">
        <f>R137+R266</f>
        <v>0</v>
      </c>
      <c r="S136" s="225"/>
      <c r="T136" s="227">
        <f>T137+T266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82</v>
      </c>
      <c r="AT136" s="229" t="s">
        <v>72</v>
      </c>
      <c r="AU136" s="229" t="s">
        <v>73</v>
      </c>
      <c r="AY136" s="228" t="s">
        <v>213</v>
      </c>
      <c r="BK136" s="230">
        <f>BK137+BK266</f>
        <v>0</v>
      </c>
    </row>
    <row r="137" spans="1:63" s="12" customFormat="1" ht="22.8" customHeight="1">
      <c r="A137" s="12"/>
      <c r="B137" s="217"/>
      <c r="C137" s="218"/>
      <c r="D137" s="219" t="s">
        <v>72</v>
      </c>
      <c r="E137" s="231" t="s">
        <v>1941</v>
      </c>
      <c r="F137" s="231" t="s">
        <v>1942</v>
      </c>
      <c r="G137" s="218"/>
      <c r="H137" s="218"/>
      <c r="I137" s="221"/>
      <c r="J137" s="232">
        <f>BK137</f>
        <v>0</v>
      </c>
      <c r="K137" s="218"/>
      <c r="L137" s="223"/>
      <c r="M137" s="224"/>
      <c r="N137" s="225"/>
      <c r="O137" s="225"/>
      <c r="P137" s="226">
        <f>SUM(P138:P265)</f>
        <v>0</v>
      </c>
      <c r="Q137" s="225"/>
      <c r="R137" s="226">
        <f>SUM(R138:R265)</f>
        <v>0</v>
      </c>
      <c r="S137" s="225"/>
      <c r="T137" s="227">
        <f>SUM(T138:T265)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8" t="s">
        <v>82</v>
      </c>
      <c r="AT137" s="229" t="s">
        <v>72</v>
      </c>
      <c r="AU137" s="229" t="s">
        <v>80</v>
      </c>
      <c r="AY137" s="228" t="s">
        <v>213</v>
      </c>
      <c r="BK137" s="230">
        <f>SUM(BK138:BK265)</f>
        <v>0</v>
      </c>
    </row>
    <row r="138" spans="1:65" s="2" customFormat="1" ht="33" customHeight="1">
      <c r="A138" s="35"/>
      <c r="B138" s="36"/>
      <c r="C138" s="233" t="s">
        <v>227</v>
      </c>
      <c r="D138" s="233" t="s">
        <v>216</v>
      </c>
      <c r="E138" s="234" t="s">
        <v>1943</v>
      </c>
      <c r="F138" s="235" t="s">
        <v>1944</v>
      </c>
      <c r="G138" s="236" t="s">
        <v>289</v>
      </c>
      <c r="H138" s="237">
        <v>235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245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245</v>
      </c>
      <c r="BM138" s="245" t="s">
        <v>238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1944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16.5" customHeight="1">
      <c r="A140" s="35"/>
      <c r="B140" s="36"/>
      <c r="C140" s="255" t="s">
        <v>239</v>
      </c>
      <c r="D140" s="255" t="s">
        <v>571</v>
      </c>
      <c r="E140" s="256" t="s">
        <v>1945</v>
      </c>
      <c r="F140" s="257" t="s">
        <v>1946</v>
      </c>
      <c r="G140" s="258" t="s">
        <v>289</v>
      </c>
      <c r="H140" s="259">
        <v>235</v>
      </c>
      <c r="I140" s="260"/>
      <c r="J140" s="261">
        <f>ROUND(I140*H140,2)</f>
        <v>0</v>
      </c>
      <c r="K140" s="262"/>
      <c r="L140" s="263"/>
      <c r="M140" s="264" t="s">
        <v>1</v>
      </c>
      <c r="N140" s="265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275</v>
      </c>
      <c r="AT140" s="245" t="s">
        <v>571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245</v>
      </c>
      <c r="BM140" s="245" t="s">
        <v>242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1946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33" customHeight="1">
      <c r="A142" s="35"/>
      <c r="B142" s="36"/>
      <c r="C142" s="233" t="s">
        <v>230</v>
      </c>
      <c r="D142" s="233" t="s">
        <v>216</v>
      </c>
      <c r="E142" s="234" t="s">
        <v>1947</v>
      </c>
      <c r="F142" s="235" t="s">
        <v>1948</v>
      </c>
      <c r="G142" s="236" t="s">
        <v>283</v>
      </c>
      <c r="H142" s="237">
        <v>170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245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245</v>
      </c>
      <c r="BM142" s="245" t="s">
        <v>245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1948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16.5" customHeight="1">
      <c r="A144" s="35"/>
      <c r="B144" s="36"/>
      <c r="C144" s="255" t="s">
        <v>246</v>
      </c>
      <c r="D144" s="255" t="s">
        <v>571</v>
      </c>
      <c r="E144" s="256" t="s">
        <v>1949</v>
      </c>
      <c r="F144" s="257" t="s">
        <v>1950</v>
      </c>
      <c r="G144" s="258" t="s">
        <v>283</v>
      </c>
      <c r="H144" s="259">
        <v>170</v>
      </c>
      <c r="I144" s="260"/>
      <c r="J144" s="261">
        <f>ROUND(I144*H144,2)</f>
        <v>0</v>
      </c>
      <c r="K144" s="262"/>
      <c r="L144" s="263"/>
      <c r="M144" s="264" t="s">
        <v>1</v>
      </c>
      <c r="N144" s="265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275</v>
      </c>
      <c r="AT144" s="245" t="s">
        <v>571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245</v>
      </c>
      <c r="BM144" s="245" t="s">
        <v>249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1950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33" customHeight="1">
      <c r="A146" s="35"/>
      <c r="B146" s="36"/>
      <c r="C146" s="233" t="s">
        <v>234</v>
      </c>
      <c r="D146" s="233" t="s">
        <v>216</v>
      </c>
      <c r="E146" s="234" t="s">
        <v>1951</v>
      </c>
      <c r="F146" s="235" t="s">
        <v>1952</v>
      </c>
      <c r="G146" s="236" t="s">
        <v>283</v>
      </c>
      <c r="H146" s="237">
        <v>100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245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245</v>
      </c>
      <c r="BM146" s="245" t="s">
        <v>255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1952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16.5" customHeight="1">
      <c r="A148" s="35"/>
      <c r="B148" s="36"/>
      <c r="C148" s="255" t="s">
        <v>256</v>
      </c>
      <c r="D148" s="255" t="s">
        <v>571</v>
      </c>
      <c r="E148" s="256" t="s">
        <v>1953</v>
      </c>
      <c r="F148" s="257" t="s">
        <v>1954</v>
      </c>
      <c r="G148" s="258" t="s">
        <v>283</v>
      </c>
      <c r="H148" s="259">
        <v>100</v>
      </c>
      <c r="I148" s="260"/>
      <c r="J148" s="261">
        <f>ROUND(I148*H148,2)</f>
        <v>0</v>
      </c>
      <c r="K148" s="262"/>
      <c r="L148" s="263"/>
      <c r="M148" s="264" t="s">
        <v>1</v>
      </c>
      <c r="N148" s="265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275</v>
      </c>
      <c r="AT148" s="245" t="s">
        <v>571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245</v>
      </c>
      <c r="BM148" s="245" t="s">
        <v>259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1954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33" t="s">
        <v>238</v>
      </c>
      <c r="D150" s="233" t="s">
        <v>216</v>
      </c>
      <c r="E150" s="234" t="s">
        <v>1955</v>
      </c>
      <c r="F150" s="235" t="s">
        <v>1956</v>
      </c>
      <c r="G150" s="236" t="s">
        <v>283</v>
      </c>
      <c r="H150" s="237">
        <v>1750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245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245</v>
      </c>
      <c r="BM150" s="245" t="s">
        <v>262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1956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16.5" customHeight="1">
      <c r="A152" s="35"/>
      <c r="B152" s="36"/>
      <c r="C152" s="255" t="s">
        <v>263</v>
      </c>
      <c r="D152" s="255" t="s">
        <v>571</v>
      </c>
      <c r="E152" s="256" t="s">
        <v>1957</v>
      </c>
      <c r="F152" s="257" t="s">
        <v>1958</v>
      </c>
      <c r="G152" s="258" t="s">
        <v>283</v>
      </c>
      <c r="H152" s="259">
        <v>1750</v>
      </c>
      <c r="I152" s="260"/>
      <c r="J152" s="261">
        <f>ROUND(I152*H152,2)</f>
        <v>0</v>
      </c>
      <c r="K152" s="262"/>
      <c r="L152" s="263"/>
      <c r="M152" s="264" t="s">
        <v>1</v>
      </c>
      <c r="N152" s="265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275</v>
      </c>
      <c r="AT152" s="245" t="s">
        <v>571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245</v>
      </c>
      <c r="BM152" s="245" t="s">
        <v>266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1958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33" customHeight="1">
      <c r="A154" s="35"/>
      <c r="B154" s="36"/>
      <c r="C154" s="233" t="s">
        <v>242</v>
      </c>
      <c r="D154" s="233" t="s">
        <v>216</v>
      </c>
      <c r="E154" s="234" t="s">
        <v>1959</v>
      </c>
      <c r="F154" s="235" t="s">
        <v>1960</v>
      </c>
      <c r="G154" s="236" t="s">
        <v>283</v>
      </c>
      <c r="H154" s="237">
        <v>1360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245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245</v>
      </c>
      <c r="BM154" s="245" t="s">
        <v>269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1960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16.5" customHeight="1">
      <c r="A156" s="35"/>
      <c r="B156" s="36"/>
      <c r="C156" s="255" t="s">
        <v>8</v>
      </c>
      <c r="D156" s="255" t="s">
        <v>571</v>
      </c>
      <c r="E156" s="256" t="s">
        <v>1961</v>
      </c>
      <c r="F156" s="257" t="s">
        <v>1962</v>
      </c>
      <c r="G156" s="258" t="s">
        <v>283</v>
      </c>
      <c r="H156" s="259">
        <v>1360</v>
      </c>
      <c r="I156" s="260"/>
      <c r="J156" s="261">
        <f>ROUND(I156*H156,2)</f>
        <v>0</v>
      </c>
      <c r="K156" s="262"/>
      <c r="L156" s="263"/>
      <c r="M156" s="264" t="s">
        <v>1</v>
      </c>
      <c r="N156" s="265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275</v>
      </c>
      <c r="AT156" s="245" t="s">
        <v>571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245</v>
      </c>
      <c r="BM156" s="245" t="s">
        <v>272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1962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33" customHeight="1">
      <c r="A158" s="35"/>
      <c r="B158" s="36"/>
      <c r="C158" s="233" t="s">
        <v>245</v>
      </c>
      <c r="D158" s="233" t="s">
        <v>216</v>
      </c>
      <c r="E158" s="234" t="s">
        <v>1963</v>
      </c>
      <c r="F158" s="235" t="s">
        <v>1964</v>
      </c>
      <c r="G158" s="236" t="s">
        <v>283</v>
      </c>
      <c r="H158" s="237">
        <v>50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245</v>
      </c>
      <c r="AT158" s="245" t="s">
        <v>216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245</v>
      </c>
      <c r="BM158" s="245" t="s">
        <v>275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1964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5" s="2" customFormat="1" ht="16.5" customHeight="1">
      <c r="A160" s="35"/>
      <c r="B160" s="36"/>
      <c r="C160" s="255" t="s">
        <v>280</v>
      </c>
      <c r="D160" s="255" t="s">
        <v>571</v>
      </c>
      <c r="E160" s="256" t="s">
        <v>1965</v>
      </c>
      <c r="F160" s="257" t="s">
        <v>1966</v>
      </c>
      <c r="G160" s="258" t="s">
        <v>283</v>
      </c>
      <c r="H160" s="259">
        <v>50</v>
      </c>
      <c r="I160" s="260"/>
      <c r="J160" s="261">
        <f>ROUND(I160*H160,2)</f>
        <v>0</v>
      </c>
      <c r="K160" s="262"/>
      <c r="L160" s="263"/>
      <c r="M160" s="264" t="s">
        <v>1</v>
      </c>
      <c r="N160" s="265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275</v>
      </c>
      <c r="AT160" s="245" t="s">
        <v>571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245</v>
      </c>
      <c r="BM160" s="245" t="s">
        <v>284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1966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5" s="2" customFormat="1" ht="33" customHeight="1">
      <c r="A162" s="35"/>
      <c r="B162" s="36"/>
      <c r="C162" s="233" t="s">
        <v>249</v>
      </c>
      <c r="D162" s="233" t="s">
        <v>216</v>
      </c>
      <c r="E162" s="234" t="s">
        <v>1967</v>
      </c>
      <c r="F162" s="235" t="s">
        <v>1968</v>
      </c>
      <c r="G162" s="236" t="s">
        <v>283</v>
      </c>
      <c r="H162" s="237">
        <v>150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245</v>
      </c>
      <c r="AT162" s="245" t="s">
        <v>216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245</v>
      </c>
      <c r="BM162" s="245" t="s">
        <v>290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1968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5" s="2" customFormat="1" ht="16.5" customHeight="1">
      <c r="A164" s="35"/>
      <c r="B164" s="36"/>
      <c r="C164" s="255" t="s">
        <v>293</v>
      </c>
      <c r="D164" s="255" t="s">
        <v>571</v>
      </c>
      <c r="E164" s="256" t="s">
        <v>1969</v>
      </c>
      <c r="F164" s="257" t="s">
        <v>1966</v>
      </c>
      <c r="G164" s="258" t="s">
        <v>283</v>
      </c>
      <c r="H164" s="259">
        <v>150</v>
      </c>
      <c r="I164" s="260"/>
      <c r="J164" s="261">
        <f>ROUND(I164*H164,2)</f>
        <v>0</v>
      </c>
      <c r="K164" s="262"/>
      <c r="L164" s="263"/>
      <c r="M164" s="264" t="s">
        <v>1</v>
      </c>
      <c r="N164" s="265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275</v>
      </c>
      <c r="AT164" s="245" t="s">
        <v>571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245</v>
      </c>
      <c r="BM164" s="245" t="s">
        <v>296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1966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33" customHeight="1">
      <c r="A166" s="35"/>
      <c r="B166" s="36"/>
      <c r="C166" s="233" t="s">
        <v>255</v>
      </c>
      <c r="D166" s="233" t="s">
        <v>216</v>
      </c>
      <c r="E166" s="234" t="s">
        <v>1970</v>
      </c>
      <c r="F166" s="235" t="s">
        <v>1971</v>
      </c>
      <c r="G166" s="236" t="s">
        <v>283</v>
      </c>
      <c r="H166" s="237">
        <v>415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245</v>
      </c>
      <c r="AT166" s="245" t="s">
        <v>216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245</v>
      </c>
      <c r="BM166" s="245" t="s">
        <v>303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1971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5" s="2" customFormat="1" ht="16.5" customHeight="1">
      <c r="A168" s="35"/>
      <c r="B168" s="36"/>
      <c r="C168" s="255" t="s">
        <v>7</v>
      </c>
      <c r="D168" s="255" t="s">
        <v>571</v>
      </c>
      <c r="E168" s="256" t="s">
        <v>1972</v>
      </c>
      <c r="F168" s="257" t="s">
        <v>1973</v>
      </c>
      <c r="G168" s="258" t="s">
        <v>283</v>
      </c>
      <c r="H168" s="259">
        <v>415</v>
      </c>
      <c r="I168" s="260"/>
      <c r="J168" s="261">
        <f>ROUND(I168*H168,2)</f>
        <v>0</v>
      </c>
      <c r="K168" s="262"/>
      <c r="L168" s="263"/>
      <c r="M168" s="264" t="s">
        <v>1</v>
      </c>
      <c r="N168" s="265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275</v>
      </c>
      <c r="AT168" s="245" t="s">
        <v>571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306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1973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33" customHeight="1">
      <c r="A170" s="35"/>
      <c r="B170" s="36"/>
      <c r="C170" s="233" t="s">
        <v>259</v>
      </c>
      <c r="D170" s="233" t="s">
        <v>216</v>
      </c>
      <c r="E170" s="234" t="s">
        <v>1974</v>
      </c>
      <c r="F170" s="235" t="s">
        <v>1975</v>
      </c>
      <c r="G170" s="236" t="s">
        <v>283</v>
      </c>
      <c r="H170" s="237">
        <v>55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245</v>
      </c>
      <c r="AT170" s="245" t="s">
        <v>216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245</v>
      </c>
      <c r="BM170" s="245" t="s">
        <v>355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1975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16.5" customHeight="1">
      <c r="A172" s="35"/>
      <c r="B172" s="36"/>
      <c r="C172" s="255" t="s">
        <v>356</v>
      </c>
      <c r="D172" s="255" t="s">
        <v>571</v>
      </c>
      <c r="E172" s="256" t="s">
        <v>1976</v>
      </c>
      <c r="F172" s="257" t="s">
        <v>1977</v>
      </c>
      <c r="G172" s="258" t="s">
        <v>283</v>
      </c>
      <c r="H172" s="259">
        <v>55</v>
      </c>
      <c r="I172" s="260"/>
      <c r="J172" s="261">
        <f>ROUND(I172*H172,2)</f>
        <v>0</v>
      </c>
      <c r="K172" s="262"/>
      <c r="L172" s="263"/>
      <c r="M172" s="264" t="s">
        <v>1</v>
      </c>
      <c r="N172" s="265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275</v>
      </c>
      <c r="AT172" s="245" t="s">
        <v>571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245</v>
      </c>
      <c r="BM172" s="245" t="s">
        <v>359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1977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21.75" customHeight="1">
      <c r="A174" s="35"/>
      <c r="B174" s="36"/>
      <c r="C174" s="233" t="s">
        <v>262</v>
      </c>
      <c r="D174" s="233" t="s">
        <v>216</v>
      </c>
      <c r="E174" s="234" t="s">
        <v>1978</v>
      </c>
      <c r="F174" s="235" t="s">
        <v>1979</v>
      </c>
      <c r="G174" s="236" t="s">
        <v>289</v>
      </c>
      <c r="H174" s="237">
        <v>384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245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245</v>
      </c>
      <c r="BM174" s="245" t="s">
        <v>362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1979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21.75" customHeight="1">
      <c r="A176" s="35"/>
      <c r="B176" s="36"/>
      <c r="C176" s="233" t="s">
        <v>363</v>
      </c>
      <c r="D176" s="233" t="s">
        <v>216</v>
      </c>
      <c r="E176" s="234" t="s">
        <v>1980</v>
      </c>
      <c r="F176" s="235" t="s">
        <v>1981</v>
      </c>
      <c r="G176" s="236" t="s">
        <v>289</v>
      </c>
      <c r="H176" s="237">
        <v>30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245</v>
      </c>
      <c r="AT176" s="245" t="s">
        <v>216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245</v>
      </c>
      <c r="BM176" s="245" t="s">
        <v>364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1981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5" s="2" customFormat="1" ht="21.75" customHeight="1">
      <c r="A178" s="35"/>
      <c r="B178" s="36"/>
      <c r="C178" s="233" t="s">
        <v>266</v>
      </c>
      <c r="D178" s="233" t="s">
        <v>216</v>
      </c>
      <c r="E178" s="234" t="s">
        <v>1982</v>
      </c>
      <c r="F178" s="235" t="s">
        <v>1983</v>
      </c>
      <c r="G178" s="236" t="s">
        <v>289</v>
      </c>
      <c r="H178" s="237">
        <v>30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245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245</v>
      </c>
      <c r="BM178" s="245" t="s">
        <v>367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1983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5" s="2" customFormat="1" ht="21.75" customHeight="1">
      <c r="A180" s="35"/>
      <c r="B180" s="36"/>
      <c r="C180" s="233" t="s">
        <v>368</v>
      </c>
      <c r="D180" s="233" t="s">
        <v>216</v>
      </c>
      <c r="E180" s="234" t="s">
        <v>1984</v>
      </c>
      <c r="F180" s="235" t="s">
        <v>1985</v>
      </c>
      <c r="G180" s="236" t="s">
        <v>289</v>
      </c>
      <c r="H180" s="237">
        <v>10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245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245</v>
      </c>
      <c r="BM180" s="245" t="s">
        <v>371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1985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21.75" customHeight="1">
      <c r="A182" s="35"/>
      <c r="B182" s="36"/>
      <c r="C182" s="233" t="s">
        <v>269</v>
      </c>
      <c r="D182" s="233" t="s">
        <v>216</v>
      </c>
      <c r="E182" s="234" t="s">
        <v>1986</v>
      </c>
      <c r="F182" s="235" t="s">
        <v>1987</v>
      </c>
      <c r="G182" s="236" t="s">
        <v>289</v>
      </c>
      <c r="H182" s="237">
        <v>8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245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245</v>
      </c>
      <c r="BM182" s="245" t="s">
        <v>372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1987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33" customHeight="1">
      <c r="A184" s="35"/>
      <c r="B184" s="36"/>
      <c r="C184" s="233" t="s">
        <v>373</v>
      </c>
      <c r="D184" s="233" t="s">
        <v>216</v>
      </c>
      <c r="E184" s="234" t="s">
        <v>1988</v>
      </c>
      <c r="F184" s="235" t="s">
        <v>1989</v>
      </c>
      <c r="G184" s="236" t="s">
        <v>289</v>
      </c>
      <c r="H184" s="237">
        <v>4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245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245</v>
      </c>
      <c r="BM184" s="245" t="s">
        <v>374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1989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5" s="2" customFormat="1" ht="21.75" customHeight="1">
      <c r="A186" s="35"/>
      <c r="B186" s="36"/>
      <c r="C186" s="255" t="s">
        <v>272</v>
      </c>
      <c r="D186" s="255" t="s">
        <v>571</v>
      </c>
      <c r="E186" s="256" t="s">
        <v>1990</v>
      </c>
      <c r="F186" s="257" t="s">
        <v>1991</v>
      </c>
      <c r="G186" s="258" t="s">
        <v>1992</v>
      </c>
      <c r="H186" s="259">
        <v>1</v>
      </c>
      <c r="I186" s="260"/>
      <c r="J186" s="261">
        <f>ROUND(I186*H186,2)</f>
        <v>0</v>
      </c>
      <c r="K186" s="262"/>
      <c r="L186" s="263"/>
      <c r="M186" s="264" t="s">
        <v>1</v>
      </c>
      <c r="N186" s="265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275</v>
      </c>
      <c r="AT186" s="245" t="s">
        <v>571</v>
      </c>
      <c r="AU186" s="245" t="s">
        <v>82</v>
      </c>
      <c r="AY186" s="14" t="s">
        <v>213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80</v>
      </c>
      <c r="BK186" s="246">
        <f>ROUND(I186*H186,2)</f>
        <v>0</v>
      </c>
      <c r="BL186" s="14" t="s">
        <v>245</v>
      </c>
      <c r="BM186" s="245" t="s">
        <v>375</v>
      </c>
    </row>
    <row r="187" spans="1:47" s="2" customFormat="1" ht="12">
      <c r="A187" s="35"/>
      <c r="B187" s="36"/>
      <c r="C187" s="37"/>
      <c r="D187" s="247" t="s">
        <v>221</v>
      </c>
      <c r="E187" s="37"/>
      <c r="F187" s="248" t="s">
        <v>1991</v>
      </c>
      <c r="G187" s="37"/>
      <c r="H187" s="37"/>
      <c r="I187" s="141"/>
      <c r="J187" s="37"/>
      <c r="K187" s="37"/>
      <c r="L187" s="41"/>
      <c r="M187" s="249"/>
      <c r="N187" s="250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221</v>
      </c>
      <c r="AU187" s="14" t="s">
        <v>82</v>
      </c>
    </row>
    <row r="188" spans="1:65" s="2" customFormat="1" ht="21.75" customHeight="1">
      <c r="A188" s="35"/>
      <c r="B188" s="36"/>
      <c r="C188" s="255" t="s">
        <v>376</v>
      </c>
      <c r="D188" s="255" t="s">
        <v>571</v>
      </c>
      <c r="E188" s="256" t="s">
        <v>1993</v>
      </c>
      <c r="F188" s="257" t="s">
        <v>1994</v>
      </c>
      <c r="G188" s="258" t="s">
        <v>1992</v>
      </c>
      <c r="H188" s="259">
        <v>1</v>
      </c>
      <c r="I188" s="260"/>
      <c r="J188" s="261">
        <f>ROUND(I188*H188,2)</f>
        <v>0</v>
      </c>
      <c r="K188" s="262"/>
      <c r="L188" s="263"/>
      <c r="M188" s="264" t="s">
        <v>1</v>
      </c>
      <c r="N188" s="265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275</v>
      </c>
      <c r="AT188" s="245" t="s">
        <v>571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245</v>
      </c>
      <c r="BM188" s="245" t="s">
        <v>377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1994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5" s="2" customFormat="1" ht="21.75" customHeight="1">
      <c r="A190" s="35"/>
      <c r="B190" s="36"/>
      <c r="C190" s="255" t="s">
        <v>275</v>
      </c>
      <c r="D190" s="255" t="s">
        <v>571</v>
      </c>
      <c r="E190" s="256" t="s">
        <v>1995</v>
      </c>
      <c r="F190" s="257" t="s">
        <v>1996</v>
      </c>
      <c r="G190" s="258" t="s">
        <v>1992</v>
      </c>
      <c r="H190" s="259">
        <v>1</v>
      </c>
      <c r="I190" s="260"/>
      <c r="J190" s="261">
        <f>ROUND(I190*H190,2)</f>
        <v>0</v>
      </c>
      <c r="K190" s="262"/>
      <c r="L190" s="263"/>
      <c r="M190" s="264" t="s">
        <v>1</v>
      </c>
      <c r="N190" s="265" t="s">
        <v>38</v>
      </c>
      <c r="O190" s="8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275</v>
      </c>
      <c r="AT190" s="245" t="s">
        <v>571</v>
      </c>
      <c r="AU190" s="245" t="s">
        <v>82</v>
      </c>
      <c r="AY190" s="14" t="s">
        <v>213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4" t="s">
        <v>80</v>
      </c>
      <c r="BK190" s="246">
        <f>ROUND(I190*H190,2)</f>
        <v>0</v>
      </c>
      <c r="BL190" s="14" t="s">
        <v>245</v>
      </c>
      <c r="BM190" s="245" t="s">
        <v>380</v>
      </c>
    </row>
    <row r="191" spans="1:47" s="2" customFormat="1" ht="12">
      <c r="A191" s="35"/>
      <c r="B191" s="36"/>
      <c r="C191" s="37"/>
      <c r="D191" s="247" t="s">
        <v>221</v>
      </c>
      <c r="E191" s="37"/>
      <c r="F191" s="248" t="s">
        <v>1996</v>
      </c>
      <c r="G191" s="37"/>
      <c r="H191" s="37"/>
      <c r="I191" s="141"/>
      <c r="J191" s="37"/>
      <c r="K191" s="37"/>
      <c r="L191" s="41"/>
      <c r="M191" s="249"/>
      <c r="N191" s="25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221</v>
      </c>
      <c r="AU191" s="14" t="s">
        <v>82</v>
      </c>
    </row>
    <row r="192" spans="1:65" s="2" customFormat="1" ht="21.75" customHeight="1">
      <c r="A192" s="35"/>
      <c r="B192" s="36"/>
      <c r="C192" s="255" t="s">
        <v>381</v>
      </c>
      <c r="D192" s="255" t="s">
        <v>571</v>
      </c>
      <c r="E192" s="256" t="s">
        <v>1997</v>
      </c>
      <c r="F192" s="257" t="s">
        <v>1998</v>
      </c>
      <c r="G192" s="258" t="s">
        <v>1992</v>
      </c>
      <c r="H192" s="259">
        <v>1</v>
      </c>
      <c r="I192" s="260"/>
      <c r="J192" s="261">
        <f>ROUND(I192*H192,2)</f>
        <v>0</v>
      </c>
      <c r="K192" s="262"/>
      <c r="L192" s="263"/>
      <c r="M192" s="264" t="s">
        <v>1</v>
      </c>
      <c r="N192" s="265" t="s">
        <v>38</v>
      </c>
      <c r="O192" s="8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275</v>
      </c>
      <c r="AT192" s="245" t="s">
        <v>571</v>
      </c>
      <c r="AU192" s="245" t="s">
        <v>82</v>
      </c>
      <c r="AY192" s="14" t="s">
        <v>213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4" t="s">
        <v>80</v>
      </c>
      <c r="BK192" s="246">
        <f>ROUND(I192*H192,2)</f>
        <v>0</v>
      </c>
      <c r="BL192" s="14" t="s">
        <v>245</v>
      </c>
      <c r="BM192" s="245" t="s">
        <v>382</v>
      </c>
    </row>
    <row r="193" spans="1:47" s="2" customFormat="1" ht="12">
      <c r="A193" s="35"/>
      <c r="B193" s="36"/>
      <c r="C193" s="37"/>
      <c r="D193" s="247" t="s">
        <v>221</v>
      </c>
      <c r="E193" s="37"/>
      <c r="F193" s="248" t="s">
        <v>1998</v>
      </c>
      <c r="G193" s="37"/>
      <c r="H193" s="37"/>
      <c r="I193" s="141"/>
      <c r="J193" s="37"/>
      <c r="K193" s="37"/>
      <c r="L193" s="41"/>
      <c r="M193" s="249"/>
      <c r="N193" s="250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221</v>
      </c>
      <c r="AU193" s="14" t="s">
        <v>82</v>
      </c>
    </row>
    <row r="194" spans="1:65" s="2" customFormat="1" ht="44.25" customHeight="1">
      <c r="A194" s="35"/>
      <c r="B194" s="36"/>
      <c r="C194" s="233" t="s">
        <v>284</v>
      </c>
      <c r="D194" s="233" t="s">
        <v>216</v>
      </c>
      <c r="E194" s="234" t="s">
        <v>1999</v>
      </c>
      <c r="F194" s="235" t="s">
        <v>2000</v>
      </c>
      <c r="G194" s="236" t="s">
        <v>289</v>
      </c>
      <c r="H194" s="237">
        <v>45</v>
      </c>
      <c r="I194" s="238"/>
      <c r="J194" s="239">
        <f>ROUND(I194*H194,2)</f>
        <v>0</v>
      </c>
      <c r="K194" s="240"/>
      <c r="L194" s="41"/>
      <c r="M194" s="241" t="s">
        <v>1</v>
      </c>
      <c r="N194" s="242" t="s">
        <v>38</v>
      </c>
      <c r="O194" s="8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245</v>
      </c>
      <c r="AT194" s="245" t="s">
        <v>216</v>
      </c>
      <c r="AU194" s="245" t="s">
        <v>82</v>
      </c>
      <c r="AY194" s="14" t="s">
        <v>213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4" t="s">
        <v>80</v>
      </c>
      <c r="BK194" s="246">
        <f>ROUND(I194*H194,2)</f>
        <v>0</v>
      </c>
      <c r="BL194" s="14" t="s">
        <v>245</v>
      </c>
      <c r="BM194" s="245" t="s">
        <v>383</v>
      </c>
    </row>
    <row r="195" spans="1:47" s="2" customFormat="1" ht="12">
      <c r="A195" s="35"/>
      <c r="B195" s="36"/>
      <c r="C195" s="37"/>
      <c r="D195" s="247" t="s">
        <v>221</v>
      </c>
      <c r="E195" s="37"/>
      <c r="F195" s="248" t="s">
        <v>2000</v>
      </c>
      <c r="G195" s="37"/>
      <c r="H195" s="37"/>
      <c r="I195" s="141"/>
      <c r="J195" s="37"/>
      <c r="K195" s="37"/>
      <c r="L195" s="41"/>
      <c r="M195" s="249"/>
      <c r="N195" s="25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221</v>
      </c>
      <c r="AU195" s="14" t="s">
        <v>82</v>
      </c>
    </row>
    <row r="196" spans="1:65" s="2" customFormat="1" ht="16.5" customHeight="1">
      <c r="A196" s="35"/>
      <c r="B196" s="36"/>
      <c r="C196" s="255" t="s">
        <v>386</v>
      </c>
      <c r="D196" s="255" t="s">
        <v>571</v>
      </c>
      <c r="E196" s="256" t="s">
        <v>2001</v>
      </c>
      <c r="F196" s="257" t="s">
        <v>2002</v>
      </c>
      <c r="G196" s="258" t="s">
        <v>289</v>
      </c>
      <c r="H196" s="259">
        <v>45</v>
      </c>
      <c r="I196" s="260"/>
      <c r="J196" s="261">
        <f>ROUND(I196*H196,2)</f>
        <v>0</v>
      </c>
      <c r="K196" s="262"/>
      <c r="L196" s="263"/>
      <c r="M196" s="264" t="s">
        <v>1</v>
      </c>
      <c r="N196" s="265" t="s">
        <v>38</v>
      </c>
      <c r="O196" s="8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275</v>
      </c>
      <c r="AT196" s="245" t="s">
        <v>571</v>
      </c>
      <c r="AU196" s="245" t="s">
        <v>82</v>
      </c>
      <c r="AY196" s="14" t="s">
        <v>213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80</v>
      </c>
      <c r="BK196" s="246">
        <f>ROUND(I196*H196,2)</f>
        <v>0</v>
      </c>
      <c r="BL196" s="14" t="s">
        <v>245</v>
      </c>
      <c r="BM196" s="245" t="s">
        <v>390</v>
      </c>
    </row>
    <row r="197" spans="1:47" s="2" customFormat="1" ht="12">
      <c r="A197" s="35"/>
      <c r="B197" s="36"/>
      <c r="C197" s="37"/>
      <c r="D197" s="247" t="s">
        <v>221</v>
      </c>
      <c r="E197" s="37"/>
      <c r="F197" s="248" t="s">
        <v>2002</v>
      </c>
      <c r="G197" s="37"/>
      <c r="H197" s="37"/>
      <c r="I197" s="141"/>
      <c r="J197" s="37"/>
      <c r="K197" s="37"/>
      <c r="L197" s="41"/>
      <c r="M197" s="249"/>
      <c r="N197" s="25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221</v>
      </c>
      <c r="AU197" s="14" t="s">
        <v>82</v>
      </c>
    </row>
    <row r="198" spans="1:65" s="2" customFormat="1" ht="21.75" customHeight="1">
      <c r="A198" s="35"/>
      <c r="B198" s="36"/>
      <c r="C198" s="255" t="s">
        <v>290</v>
      </c>
      <c r="D198" s="255" t="s">
        <v>571</v>
      </c>
      <c r="E198" s="256" t="s">
        <v>2003</v>
      </c>
      <c r="F198" s="257" t="s">
        <v>2004</v>
      </c>
      <c r="G198" s="258" t="s">
        <v>289</v>
      </c>
      <c r="H198" s="259">
        <v>45</v>
      </c>
      <c r="I198" s="260"/>
      <c r="J198" s="261">
        <f>ROUND(I198*H198,2)</f>
        <v>0</v>
      </c>
      <c r="K198" s="262"/>
      <c r="L198" s="263"/>
      <c r="M198" s="264" t="s">
        <v>1</v>
      </c>
      <c r="N198" s="265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275</v>
      </c>
      <c r="AT198" s="245" t="s">
        <v>571</v>
      </c>
      <c r="AU198" s="245" t="s">
        <v>82</v>
      </c>
      <c r="AY198" s="14" t="s">
        <v>213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80</v>
      </c>
      <c r="BK198" s="246">
        <f>ROUND(I198*H198,2)</f>
        <v>0</v>
      </c>
      <c r="BL198" s="14" t="s">
        <v>245</v>
      </c>
      <c r="BM198" s="245" t="s">
        <v>393</v>
      </c>
    </row>
    <row r="199" spans="1:47" s="2" customFormat="1" ht="12">
      <c r="A199" s="35"/>
      <c r="B199" s="36"/>
      <c r="C199" s="37"/>
      <c r="D199" s="247" t="s">
        <v>221</v>
      </c>
      <c r="E199" s="37"/>
      <c r="F199" s="248" t="s">
        <v>2004</v>
      </c>
      <c r="G199" s="37"/>
      <c r="H199" s="37"/>
      <c r="I199" s="141"/>
      <c r="J199" s="37"/>
      <c r="K199" s="37"/>
      <c r="L199" s="41"/>
      <c r="M199" s="249"/>
      <c r="N199" s="25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221</v>
      </c>
      <c r="AU199" s="14" t="s">
        <v>82</v>
      </c>
    </row>
    <row r="200" spans="1:65" s="2" customFormat="1" ht="21.75" customHeight="1">
      <c r="A200" s="35"/>
      <c r="B200" s="36"/>
      <c r="C200" s="255" t="s">
        <v>394</v>
      </c>
      <c r="D200" s="255" t="s">
        <v>571</v>
      </c>
      <c r="E200" s="256" t="s">
        <v>2005</v>
      </c>
      <c r="F200" s="257" t="s">
        <v>2006</v>
      </c>
      <c r="G200" s="258" t="s">
        <v>289</v>
      </c>
      <c r="H200" s="259">
        <v>45</v>
      </c>
      <c r="I200" s="260"/>
      <c r="J200" s="261">
        <f>ROUND(I200*H200,2)</f>
        <v>0</v>
      </c>
      <c r="K200" s="262"/>
      <c r="L200" s="263"/>
      <c r="M200" s="264" t="s">
        <v>1</v>
      </c>
      <c r="N200" s="265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275</v>
      </c>
      <c r="AT200" s="245" t="s">
        <v>571</v>
      </c>
      <c r="AU200" s="245" t="s">
        <v>82</v>
      </c>
      <c r="AY200" s="14" t="s">
        <v>213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80</v>
      </c>
      <c r="BK200" s="246">
        <f>ROUND(I200*H200,2)</f>
        <v>0</v>
      </c>
      <c r="BL200" s="14" t="s">
        <v>245</v>
      </c>
      <c r="BM200" s="245" t="s">
        <v>397</v>
      </c>
    </row>
    <row r="201" spans="1:47" s="2" customFormat="1" ht="12">
      <c r="A201" s="35"/>
      <c r="B201" s="36"/>
      <c r="C201" s="37"/>
      <c r="D201" s="247" t="s">
        <v>221</v>
      </c>
      <c r="E201" s="37"/>
      <c r="F201" s="248" t="s">
        <v>2006</v>
      </c>
      <c r="G201" s="37"/>
      <c r="H201" s="37"/>
      <c r="I201" s="141"/>
      <c r="J201" s="37"/>
      <c r="K201" s="37"/>
      <c r="L201" s="41"/>
      <c r="M201" s="249"/>
      <c r="N201" s="25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221</v>
      </c>
      <c r="AU201" s="14" t="s">
        <v>82</v>
      </c>
    </row>
    <row r="202" spans="1:65" s="2" customFormat="1" ht="44.25" customHeight="1">
      <c r="A202" s="35"/>
      <c r="B202" s="36"/>
      <c r="C202" s="233" t="s">
        <v>296</v>
      </c>
      <c r="D202" s="233" t="s">
        <v>216</v>
      </c>
      <c r="E202" s="234" t="s">
        <v>2007</v>
      </c>
      <c r="F202" s="235" t="s">
        <v>2008</v>
      </c>
      <c r="G202" s="236" t="s">
        <v>289</v>
      </c>
      <c r="H202" s="237">
        <v>46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245</v>
      </c>
      <c r="AT202" s="245" t="s">
        <v>216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245</v>
      </c>
      <c r="BM202" s="245" t="s">
        <v>400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2008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5" s="2" customFormat="1" ht="16.5" customHeight="1">
      <c r="A204" s="35"/>
      <c r="B204" s="36"/>
      <c r="C204" s="255" t="s">
        <v>401</v>
      </c>
      <c r="D204" s="255" t="s">
        <v>571</v>
      </c>
      <c r="E204" s="256" t="s">
        <v>2009</v>
      </c>
      <c r="F204" s="257" t="s">
        <v>2010</v>
      </c>
      <c r="G204" s="258" t="s">
        <v>289</v>
      </c>
      <c r="H204" s="259">
        <v>46</v>
      </c>
      <c r="I204" s="260"/>
      <c r="J204" s="261">
        <f>ROUND(I204*H204,2)</f>
        <v>0</v>
      </c>
      <c r="K204" s="262"/>
      <c r="L204" s="263"/>
      <c r="M204" s="264" t="s">
        <v>1</v>
      </c>
      <c r="N204" s="265" t="s">
        <v>38</v>
      </c>
      <c r="O204" s="8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275</v>
      </c>
      <c r="AT204" s="245" t="s">
        <v>571</v>
      </c>
      <c r="AU204" s="245" t="s">
        <v>82</v>
      </c>
      <c r="AY204" s="14" t="s">
        <v>213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4" t="s">
        <v>80</v>
      </c>
      <c r="BK204" s="246">
        <f>ROUND(I204*H204,2)</f>
        <v>0</v>
      </c>
      <c r="BL204" s="14" t="s">
        <v>245</v>
      </c>
      <c r="BM204" s="245" t="s">
        <v>404</v>
      </c>
    </row>
    <row r="205" spans="1:47" s="2" customFormat="1" ht="12">
      <c r="A205" s="35"/>
      <c r="B205" s="36"/>
      <c r="C205" s="37"/>
      <c r="D205" s="247" t="s">
        <v>221</v>
      </c>
      <c r="E205" s="37"/>
      <c r="F205" s="248" t="s">
        <v>2010</v>
      </c>
      <c r="G205" s="37"/>
      <c r="H205" s="37"/>
      <c r="I205" s="141"/>
      <c r="J205" s="37"/>
      <c r="K205" s="37"/>
      <c r="L205" s="41"/>
      <c r="M205" s="249"/>
      <c r="N205" s="25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221</v>
      </c>
      <c r="AU205" s="14" t="s">
        <v>82</v>
      </c>
    </row>
    <row r="206" spans="1:65" s="2" customFormat="1" ht="21.75" customHeight="1">
      <c r="A206" s="35"/>
      <c r="B206" s="36"/>
      <c r="C206" s="255" t="s">
        <v>303</v>
      </c>
      <c r="D206" s="255" t="s">
        <v>571</v>
      </c>
      <c r="E206" s="256" t="s">
        <v>2003</v>
      </c>
      <c r="F206" s="257" t="s">
        <v>2004</v>
      </c>
      <c r="G206" s="258" t="s">
        <v>289</v>
      </c>
      <c r="H206" s="259">
        <v>46</v>
      </c>
      <c r="I206" s="260"/>
      <c r="J206" s="261">
        <f>ROUND(I206*H206,2)</f>
        <v>0</v>
      </c>
      <c r="K206" s="262"/>
      <c r="L206" s="263"/>
      <c r="M206" s="264" t="s">
        <v>1</v>
      </c>
      <c r="N206" s="265" t="s">
        <v>38</v>
      </c>
      <c r="O206" s="88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275</v>
      </c>
      <c r="AT206" s="245" t="s">
        <v>571</v>
      </c>
      <c r="AU206" s="245" t="s">
        <v>82</v>
      </c>
      <c r="AY206" s="14" t="s">
        <v>213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4" t="s">
        <v>80</v>
      </c>
      <c r="BK206" s="246">
        <f>ROUND(I206*H206,2)</f>
        <v>0</v>
      </c>
      <c r="BL206" s="14" t="s">
        <v>245</v>
      </c>
      <c r="BM206" s="245" t="s">
        <v>407</v>
      </c>
    </row>
    <row r="207" spans="1:47" s="2" customFormat="1" ht="12">
      <c r="A207" s="35"/>
      <c r="B207" s="36"/>
      <c r="C207" s="37"/>
      <c r="D207" s="247" t="s">
        <v>221</v>
      </c>
      <c r="E207" s="37"/>
      <c r="F207" s="248" t="s">
        <v>2004</v>
      </c>
      <c r="G207" s="37"/>
      <c r="H207" s="37"/>
      <c r="I207" s="141"/>
      <c r="J207" s="37"/>
      <c r="K207" s="37"/>
      <c r="L207" s="41"/>
      <c r="M207" s="249"/>
      <c r="N207" s="25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221</v>
      </c>
      <c r="AU207" s="14" t="s">
        <v>82</v>
      </c>
    </row>
    <row r="208" spans="1:65" s="2" customFormat="1" ht="21.75" customHeight="1">
      <c r="A208" s="35"/>
      <c r="B208" s="36"/>
      <c r="C208" s="255" t="s">
        <v>408</v>
      </c>
      <c r="D208" s="255" t="s">
        <v>571</v>
      </c>
      <c r="E208" s="256" t="s">
        <v>2005</v>
      </c>
      <c r="F208" s="257" t="s">
        <v>2006</v>
      </c>
      <c r="G208" s="258" t="s">
        <v>289</v>
      </c>
      <c r="H208" s="259">
        <v>46</v>
      </c>
      <c r="I208" s="260"/>
      <c r="J208" s="261">
        <f>ROUND(I208*H208,2)</f>
        <v>0</v>
      </c>
      <c r="K208" s="262"/>
      <c r="L208" s="263"/>
      <c r="M208" s="264" t="s">
        <v>1</v>
      </c>
      <c r="N208" s="265" t="s">
        <v>38</v>
      </c>
      <c r="O208" s="8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5" t="s">
        <v>275</v>
      </c>
      <c r="AT208" s="245" t="s">
        <v>571</v>
      </c>
      <c r="AU208" s="245" t="s">
        <v>82</v>
      </c>
      <c r="AY208" s="14" t="s">
        <v>213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4" t="s">
        <v>80</v>
      </c>
      <c r="BK208" s="246">
        <f>ROUND(I208*H208,2)</f>
        <v>0</v>
      </c>
      <c r="BL208" s="14" t="s">
        <v>245</v>
      </c>
      <c r="BM208" s="245" t="s">
        <v>409</v>
      </c>
    </row>
    <row r="209" spans="1:47" s="2" customFormat="1" ht="12">
      <c r="A209" s="35"/>
      <c r="B209" s="36"/>
      <c r="C209" s="37"/>
      <c r="D209" s="247" t="s">
        <v>221</v>
      </c>
      <c r="E209" s="37"/>
      <c r="F209" s="248" t="s">
        <v>2006</v>
      </c>
      <c r="G209" s="37"/>
      <c r="H209" s="37"/>
      <c r="I209" s="141"/>
      <c r="J209" s="37"/>
      <c r="K209" s="37"/>
      <c r="L209" s="41"/>
      <c r="M209" s="249"/>
      <c r="N209" s="250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221</v>
      </c>
      <c r="AU209" s="14" t="s">
        <v>82</v>
      </c>
    </row>
    <row r="210" spans="1:65" s="2" customFormat="1" ht="21.75" customHeight="1">
      <c r="A210" s="35"/>
      <c r="B210" s="36"/>
      <c r="C210" s="233" t="s">
        <v>306</v>
      </c>
      <c r="D210" s="233" t="s">
        <v>216</v>
      </c>
      <c r="E210" s="234" t="s">
        <v>2011</v>
      </c>
      <c r="F210" s="235" t="s">
        <v>2012</v>
      </c>
      <c r="G210" s="236" t="s">
        <v>289</v>
      </c>
      <c r="H210" s="237">
        <v>6</v>
      </c>
      <c r="I210" s="238"/>
      <c r="J210" s="239">
        <f>ROUND(I210*H210,2)</f>
        <v>0</v>
      </c>
      <c r="K210" s="240"/>
      <c r="L210" s="41"/>
      <c r="M210" s="241" t="s">
        <v>1</v>
      </c>
      <c r="N210" s="242" t="s">
        <v>38</v>
      </c>
      <c r="O210" s="88"/>
      <c r="P210" s="243">
        <f>O210*H210</f>
        <v>0</v>
      </c>
      <c r="Q210" s="243">
        <v>0</v>
      </c>
      <c r="R210" s="243">
        <f>Q210*H210</f>
        <v>0</v>
      </c>
      <c r="S210" s="243">
        <v>0</v>
      </c>
      <c r="T210" s="24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5" t="s">
        <v>245</v>
      </c>
      <c r="AT210" s="245" t="s">
        <v>216</v>
      </c>
      <c r="AU210" s="245" t="s">
        <v>82</v>
      </c>
      <c r="AY210" s="14" t="s">
        <v>213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4" t="s">
        <v>80</v>
      </c>
      <c r="BK210" s="246">
        <f>ROUND(I210*H210,2)</f>
        <v>0</v>
      </c>
      <c r="BL210" s="14" t="s">
        <v>245</v>
      </c>
      <c r="BM210" s="245" t="s">
        <v>412</v>
      </c>
    </row>
    <row r="211" spans="1:47" s="2" customFormat="1" ht="12">
      <c r="A211" s="35"/>
      <c r="B211" s="36"/>
      <c r="C211" s="37"/>
      <c r="D211" s="247" t="s">
        <v>221</v>
      </c>
      <c r="E211" s="37"/>
      <c r="F211" s="248" t="s">
        <v>2012</v>
      </c>
      <c r="G211" s="37"/>
      <c r="H211" s="37"/>
      <c r="I211" s="141"/>
      <c r="J211" s="37"/>
      <c r="K211" s="37"/>
      <c r="L211" s="41"/>
      <c r="M211" s="249"/>
      <c r="N211" s="250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221</v>
      </c>
      <c r="AU211" s="14" t="s">
        <v>82</v>
      </c>
    </row>
    <row r="212" spans="1:65" s="2" customFormat="1" ht="16.5" customHeight="1">
      <c r="A212" s="35"/>
      <c r="B212" s="36"/>
      <c r="C212" s="255" t="s">
        <v>413</v>
      </c>
      <c r="D212" s="255" t="s">
        <v>571</v>
      </c>
      <c r="E212" s="256" t="s">
        <v>2013</v>
      </c>
      <c r="F212" s="257" t="s">
        <v>2014</v>
      </c>
      <c r="G212" s="258" t="s">
        <v>289</v>
      </c>
      <c r="H212" s="259">
        <v>6</v>
      </c>
      <c r="I212" s="260"/>
      <c r="J212" s="261">
        <f>ROUND(I212*H212,2)</f>
        <v>0</v>
      </c>
      <c r="K212" s="262"/>
      <c r="L212" s="263"/>
      <c r="M212" s="264" t="s">
        <v>1</v>
      </c>
      <c r="N212" s="265" t="s">
        <v>38</v>
      </c>
      <c r="O212" s="8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275</v>
      </c>
      <c r="AT212" s="245" t="s">
        <v>571</v>
      </c>
      <c r="AU212" s="245" t="s">
        <v>82</v>
      </c>
      <c r="AY212" s="14" t="s">
        <v>213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4" t="s">
        <v>80</v>
      </c>
      <c r="BK212" s="246">
        <f>ROUND(I212*H212,2)</f>
        <v>0</v>
      </c>
      <c r="BL212" s="14" t="s">
        <v>245</v>
      </c>
      <c r="BM212" s="245" t="s">
        <v>416</v>
      </c>
    </row>
    <row r="213" spans="1:47" s="2" customFormat="1" ht="12">
      <c r="A213" s="35"/>
      <c r="B213" s="36"/>
      <c r="C213" s="37"/>
      <c r="D213" s="247" t="s">
        <v>221</v>
      </c>
      <c r="E213" s="37"/>
      <c r="F213" s="248" t="s">
        <v>2014</v>
      </c>
      <c r="G213" s="37"/>
      <c r="H213" s="37"/>
      <c r="I213" s="141"/>
      <c r="J213" s="37"/>
      <c r="K213" s="37"/>
      <c r="L213" s="41"/>
      <c r="M213" s="249"/>
      <c r="N213" s="25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221</v>
      </c>
      <c r="AU213" s="14" t="s">
        <v>82</v>
      </c>
    </row>
    <row r="214" spans="1:65" s="2" customFormat="1" ht="44.25" customHeight="1">
      <c r="A214" s="35"/>
      <c r="B214" s="36"/>
      <c r="C214" s="233" t="s">
        <v>355</v>
      </c>
      <c r="D214" s="233" t="s">
        <v>216</v>
      </c>
      <c r="E214" s="234" t="s">
        <v>2015</v>
      </c>
      <c r="F214" s="235" t="s">
        <v>2016</v>
      </c>
      <c r="G214" s="236" t="s">
        <v>289</v>
      </c>
      <c r="H214" s="237">
        <v>32</v>
      </c>
      <c r="I214" s="238"/>
      <c r="J214" s="239">
        <f>ROUND(I214*H214,2)</f>
        <v>0</v>
      </c>
      <c r="K214" s="240"/>
      <c r="L214" s="41"/>
      <c r="M214" s="241" t="s">
        <v>1</v>
      </c>
      <c r="N214" s="242" t="s">
        <v>38</v>
      </c>
      <c r="O214" s="8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245</v>
      </c>
      <c r="AT214" s="245" t="s">
        <v>216</v>
      </c>
      <c r="AU214" s="245" t="s">
        <v>82</v>
      </c>
      <c r="AY214" s="14" t="s">
        <v>213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4" t="s">
        <v>80</v>
      </c>
      <c r="BK214" s="246">
        <f>ROUND(I214*H214,2)</f>
        <v>0</v>
      </c>
      <c r="BL214" s="14" t="s">
        <v>245</v>
      </c>
      <c r="BM214" s="245" t="s">
        <v>419</v>
      </c>
    </row>
    <row r="215" spans="1:47" s="2" customFormat="1" ht="12">
      <c r="A215" s="35"/>
      <c r="B215" s="36"/>
      <c r="C215" s="37"/>
      <c r="D215" s="247" t="s">
        <v>221</v>
      </c>
      <c r="E215" s="37"/>
      <c r="F215" s="248" t="s">
        <v>2016</v>
      </c>
      <c r="G215" s="37"/>
      <c r="H215" s="37"/>
      <c r="I215" s="141"/>
      <c r="J215" s="37"/>
      <c r="K215" s="37"/>
      <c r="L215" s="41"/>
      <c r="M215" s="249"/>
      <c r="N215" s="25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221</v>
      </c>
      <c r="AU215" s="14" t="s">
        <v>82</v>
      </c>
    </row>
    <row r="216" spans="1:65" s="2" customFormat="1" ht="16.5" customHeight="1">
      <c r="A216" s="35"/>
      <c r="B216" s="36"/>
      <c r="C216" s="255" t="s">
        <v>420</v>
      </c>
      <c r="D216" s="255" t="s">
        <v>571</v>
      </c>
      <c r="E216" s="256" t="s">
        <v>2017</v>
      </c>
      <c r="F216" s="257" t="s">
        <v>2018</v>
      </c>
      <c r="G216" s="258" t="s">
        <v>289</v>
      </c>
      <c r="H216" s="259">
        <v>32</v>
      </c>
      <c r="I216" s="260"/>
      <c r="J216" s="261">
        <f>ROUND(I216*H216,2)</f>
        <v>0</v>
      </c>
      <c r="K216" s="262"/>
      <c r="L216" s="263"/>
      <c r="M216" s="264" t="s">
        <v>1</v>
      </c>
      <c r="N216" s="265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275</v>
      </c>
      <c r="AT216" s="245" t="s">
        <v>571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245</v>
      </c>
      <c r="BM216" s="245" t="s">
        <v>423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2018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5" s="2" customFormat="1" ht="21.75" customHeight="1">
      <c r="A218" s="35"/>
      <c r="B218" s="36"/>
      <c r="C218" s="255" t="s">
        <v>359</v>
      </c>
      <c r="D218" s="255" t="s">
        <v>571</v>
      </c>
      <c r="E218" s="256" t="s">
        <v>2005</v>
      </c>
      <c r="F218" s="257" t="s">
        <v>2006</v>
      </c>
      <c r="G218" s="258" t="s">
        <v>289</v>
      </c>
      <c r="H218" s="259">
        <v>32</v>
      </c>
      <c r="I218" s="260"/>
      <c r="J218" s="261">
        <f>ROUND(I218*H218,2)</f>
        <v>0</v>
      </c>
      <c r="K218" s="262"/>
      <c r="L218" s="263"/>
      <c r="M218" s="264" t="s">
        <v>1</v>
      </c>
      <c r="N218" s="265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275</v>
      </c>
      <c r="AT218" s="245" t="s">
        <v>571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245</v>
      </c>
      <c r="BM218" s="245" t="s">
        <v>424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2006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5" s="2" customFormat="1" ht="33" customHeight="1">
      <c r="A220" s="35"/>
      <c r="B220" s="36"/>
      <c r="C220" s="233" t="s">
        <v>763</v>
      </c>
      <c r="D220" s="233" t="s">
        <v>216</v>
      </c>
      <c r="E220" s="234" t="s">
        <v>2019</v>
      </c>
      <c r="F220" s="235" t="s">
        <v>2020</v>
      </c>
      <c r="G220" s="236" t="s">
        <v>289</v>
      </c>
      <c r="H220" s="237">
        <v>92</v>
      </c>
      <c r="I220" s="238"/>
      <c r="J220" s="239">
        <f>ROUND(I220*H220,2)</f>
        <v>0</v>
      </c>
      <c r="K220" s="240"/>
      <c r="L220" s="41"/>
      <c r="M220" s="241" t="s">
        <v>1</v>
      </c>
      <c r="N220" s="242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245</v>
      </c>
      <c r="AT220" s="245" t="s">
        <v>216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245</v>
      </c>
      <c r="BM220" s="245" t="s">
        <v>468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2020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5" s="2" customFormat="1" ht="16.5" customHeight="1">
      <c r="A222" s="35"/>
      <c r="B222" s="36"/>
      <c r="C222" s="255" t="s">
        <v>362</v>
      </c>
      <c r="D222" s="255" t="s">
        <v>571</v>
      </c>
      <c r="E222" s="256" t="s">
        <v>2021</v>
      </c>
      <c r="F222" s="257" t="s">
        <v>2022</v>
      </c>
      <c r="G222" s="258" t="s">
        <v>289</v>
      </c>
      <c r="H222" s="259">
        <v>92</v>
      </c>
      <c r="I222" s="260"/>
      <c r="J222" s="261">
        <f>ROUND(I222*H222,2)</f>
        <v>0</v>
      </c>
      <c r="K222" s="262"/>
      <c r="L222" s="263"/>
      <c r="M222" s="264" t="s">
        <v>1</v>
      </c>
      <c r="N222" s="265" t="s">
        <v>38</v>
      </c>
      <c r="O222" s="8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275</v>
      </c>
      <c r="AT222" s="245" t="s">
        <v>571</v>
      </c>
      <c r="AU222" s="245" t="s">
        <v>82</v>
      </c>
      <c r="AY222" s="14" t="s">
        <v>213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4" t="s">
        <v>80</v>
      </c>
      <c r="BK222" s="246">
        <f>ROUND(I222*H222,2)</f>
        <v>0</v>
      </c>
      <c r="BL222" s="14" t="s">
        <v>245</v>
      </c>
      <c r="BM222" s="245" t="s">
        <v>214</v>
      </c>
    </row>
    <row r="223" spans="1:47" s="2" customFormat="1" ht="12">
      <c r="A223" s="35"/>
      <c r="B223" s="36"/>
      <c r="C223" s="37"/>
      <c r="D223" s="247" t="s">
        <v>221</v>
      </c>
      <c r="E223" s="37"/>
      <c r="F223" s="248" t="s">
        <v>2022</v>
      </c>
      <c r="G223" s="37"/>
      <c r="H223" s="37"/>
      <c r="I223" s="141"/>
      <c r="J223" s="37"/>
      <c r="K223" s="37"/>
      <c r="L223" s="41"/>
      <c r="M223" s="249"/>
      <c r="N223" s="250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221</v>
      </c>
      <c r="AU223" s="14" t="s">
        <v>82</v>
      </c>
    </row>
    <row r="224" spans="1:65" s="2" customFormat="1" ht="33" customHeight="1">
      <c r="A224" s="35"/>
      <c r="B224" s="36"/>
      <c r="C224" s="233" t="s">
        <v>769</v>
      </c>
      <c r="D224" s="233" t="s">
        <v>216</v>
      </c>
      <c r="E224" s="234" t="s">
        <v>2023</v>
      </c>
      <c r="F224" s="235" t="s">
        <v>2024</v>
      </c>
      <c r="G224" s="236" t="s">
        <v>289</v>
      </c>
      <c r="H224" s="237">
        <v>34</v>
      </c>
      <c r="I224" s="238"/>
      <c r="J224" s="239">
        <f>ROUND(I224*H224,2)</f>
        <v>0</v>
      </c>
      <c r="K224" s="240"/>
      <c r="L224" s="41"/>
      <c r="M224" s="241" t="s">
        <v>1</v>
      </c>
      <c r="N224" s="242" t="s">
        <v>38</v>
      </c>
      <c r="O224" s="88"/>
      <c r="P224" s="243">
        <f>O224*H224</f>
        <v>0</v>
      </c>
      <c r="Q224" s="243">
        <v>0</v>
      </c>
      <c r="R224" s="243">
        <f>Q224*H224</f>
        <v>0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245</v>
      </c>
      <c r="AT224" s="245" t="s">
        <v>216</v>
      </c>
      <c r="AU224" s="245" t="s">
        <v>82</v>
      </c>
      <c r="AY224" s="14" t="s">
        <v>213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4" t="s">
        <v>80</v>
      </c>
      <c r="BK224" s="246">
        <f>ROUND(I224*H224,2)</f>
        <v>0</v>
      </c>
      <c r="BL224" s="14" t="s">
        <v>245</v>
      </c>
      <c r="BM224" s="245" t="s">
        <v>609</v>
      </c>
    </row>
    <row r="225" spans="1:47" s="2" customFormat="1" ht="12">
      <c r="A225" s="35"/>
      <c r="B225" s="36"/>
      <c r="C225" s="37"/>
      <c r="D225" s="247" t="s">
        <v>221</v>
      </c>
      <c r="E225" s="37"/>
      <c r="F225" s="248" t="s">
        <v>2024</v>
      </c>
      <c r="G225" s="37"/>
      <c r="H225" s="37"/>
      <c r="I225" s="141"/>
      <c r="J225" s="37"/>
      <c r="K225" s="37"/>
      <c r="L225" s="41"/>
      <c r="M225" s="249"/>
      <c r="N225" s="250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221</v>
      </c>
      <c r="AU225" s="14" t="s">
        <v>82</v>
      </c>
    </row>
    <row r="226" spans="1:65" s="2" customFormat="1" ht="33" customHeight="1">
      <c r="A226" s="35"/>
      <c r="B226" s="36"/>
      <c r="C226" s="255" t="s">
        <v>364</v>
      </c>
      <c r="D226" s="255" t="s">
        <v>571</v>
      </c>
      <c r="E226" s="256" t="s">
        <v>2025</v>
      </c>
      <c r="F226" s="257" t="s">
        <v>2026</v>
      </c>
      <c r="G226" s="258" t="s">
        <v>289</v>
      </c>
      <c r="H226" s="259">
        <v>34</v>
      </c>
      <c r="I226" s="260"/>
      <c r="J226" s="261">
        <f>ROUND(I226*H226,2)</f>
        <v>0</v>
      </c>
      <c r="K226" s="262"/>
      <c r="L226" s="263"/>
      <c r="M226" s="264" t="s">
        <v>1</v>
      </c>
      <c r="N226" s="265" t="s">
        <v>38</v>
      </c>
      <c r="O226" s="8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275</v>
      </c>
      <c r="AT226" s="245" t="s">
        <v>571</v>
      </c>
      <c r="AU226" s="245" t="s">
        <v>82</v>
      </c>
      <c r="AY226" s="14" t="s">
        <v>213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4" t="s">
        <v>80</v>
      </c>
      <c r="BK226" s="246">
        <f>ROUND(I226*H226,2)</f>
        <v>0</v>
      </c>
      <c r="BL226" s="14" t="s">
        <v>245</v>
      </c>
      <c r="BM226" s="245" t="s">
        <v>774</v>
      </c>
    </row>
    <row r="227" spans="1:47" s="2" customFormat="1" ht="12">
      <c r="A227" s="35"/>
      <c r="B227" s="36"/>
      <c r="C227" s="37"/>
      <c r="D227" s="247" t="s">
        <v>221</v>
      </c>
      <c r="E227" s="37"/>
      <c r="F227" s="248" t="s">
        <v>2026</v>
      </c>
      <c r="G227" s="37"/>
      <c r="H227" s="37"/>
      <c r="I227" s="141"/>
      <c r="J227" s="37"/>
      <c r="K227" s="37"/>
      <c r="L227" s="41"/>
      <c r="M227" s="249"/>
      <c r="N227" s="250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221</v>
      </c>
      <c r="AU227" s="14" t="s">
        <v>82</v>
      </c>
    </row>
    <row r="228" spans="1:65" s="2" customFormat="1" ht="33" customHeight="1">
      <c r="A228" s="35"/>
      <c r="B228" s="36"/>
      <c r="C228" s="233" t="s">
        <v>777</v>
      </c>
      <c r="D228" s="233" t="s">
        <v>216</v>
      </c>
      <c r="E228" s="234" t="s">
        <v>2027</v>
      </c>
      <c r="F228" s="235" t="s">
        <v>2028</v>
      </c>
      <c r="G228" s="236" t="s">
        <v>289</v>
      </c>
      <c r="H228" s="237">
        <v>12</v>
      </c>
      <c r="I228" s="238"/>
      <c r="J228" s="239">
        <f>ROUND(I228*H228,2)</f>
        <v>0</v>
      </c>
      <c r="K228" s="240"/>
      <c r="L228" s="41"/>
      <c r="M228" s="241" t="s">
        <v>1</v>
      </c>
      <c r="N228" s="242" t="s">
        <v>38</v>
      </c>
      <c r="O228" s="8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245</v>
      </c>
      <c r="AT228" s="245" t="s">
        <v>216</v>
      </c>
      <c r="AU228" s="245" t="s">
        <v>82</v>
      </c>
      <c r="AY228" s="14" t="s">
        <v>213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4" t="s">
        <v>80</v>
      </c>
      <c r="BK228" s="246">
        <f>ROUND(I228*H228,2)</f>
        <v>0</v>
      </c>
      <c r="BL228" s="14" t="s">
        <v>245</v>
      </c>
      <c r="BM228" s="245" t="s">
        <v>780</v>
      </c>
    </row>
    <row r="229" spans="1:47" s="2" customFormat="1" ht="12">
      <c r="A229" s="35"/>
      <c r="B229" s="36"/>
      <c r="C229" s="37"/>
      <c r="D229" s="247" t="s">
        <v>221</v>
      </c>
      <c r="E229" s="37"/>
      <c r="F229" s="248" t="s">
        <v>2028</v>
      </c>
      <c r="G229" s="37"/>
      <c r="H229" s="37"/>
      <c r="I229" s="141"/>
      <c r="J229" s="37"/>
      <c r="K229" s="37"/>
      <c r="L229" s="41"/>
      <c r="M229" s="249"/>
      <c r="N229" s="25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221</v>
      </c>
      <c r="AU229" s="14" t="s">
        <v>82</v>
      </c>
    </row>
    <row r="230" spans="1:65" s="2" customFormat="1" ht="33" customHeight="1">
      <c r="A230" s="35"/>
      <c r="B230" s="36"/>
      <c r="C230" s="255" t="s">
        <v>367</v>
      </c>
      <c r="D230" s="255" t="s">
        <v>571</v>
      </c>
      <c r="E230" s="256" t="s">
        <v>2029</v>
      </c>
      <c r="F230" s="257" t="s">
        <v>2026</v>
      </c>
      <c r="G230" s="258" t="s">
        <v>289</v>
      </c>
      <c r="H230" s="259">
        <v>12</v>
      </c>
      <c r="I230" s="260"/>
      <c r="J230" s="261">
        <f>ROUND(I230*H230,2)</f>
        <v>0</v>
      </c>
      <c r="K230" s="262"/>
      <c r="L230" s="263"/>
      <c r="M230" s="264" t="s">
        <v>1</v>
      </c>
      <c r="N230" s="265" t="s">
        <v>38</v>
      </c>
      <c r="O230" s="88"/>
      <c r="P230" s="243">
        <f>O230*H230</f>
        <v>0</v>
      </c>
      <c r="Q230" s="243">
        <v>0</v>
      </c>
      <c r="R230" s="243">
        <f>Q230*H230</f>
        <v>0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275</v>
      </c>
      <c r="AT230" s="245" t="s">
        <v>571</v>
      </c>
      <c r="AU230" s="245" t="s">
        <v>82</v>
      </c>
      <c r="AY230" s="14" t="s">
        <v>213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4" t="s">
        <v>80</v>
      </c>
      <c r="BK230" s="246">
        <f>ROUND(I230*H230,2)</f>
        <v>0</v>
      </c>
      <c r="BL230" s="14" t="s">
        <v>245</v>
      </c>
      <c r="BM230" s="245" t="s">
        <v>783</v>
      </c>
    </row>
    <row r="231" spans="1:47" s="2" customFormat="1" ht="12">
      <c r="A231" s="35"/>
      <c r="B231" s="36"/>
      <c r="C231" s="37"/>
      <c r="D231" s="247" t="s">
        <v>221</v>
      </c>
      <c r="E231" s="37"/>
      <c r="F231" s="248" t="s">
        <v>2026</v>
      </c>
      <c r="G231" s="37"/>
      <c r="H231" s="37"/>
      <c r="I231" s="141"/>
      <c r="J231" s="37"/>
      <c r="K231" s="37"/>
      <c r="L231" s="41"/>
      <c r="M231" s="249"/>
      <c r="N231" s="25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221</v>
      </c>
      <c r="AU231" s="14" t="s">
        <v>82</v>
      </c>
    </row>
    <row r="232" spans="1:65" s="2" customFormat="1" ht="33" customHeight="1">
      <c r="A232" s="35"/>
      <c r="B232" s="36"/>
      <c r="C232" s="233" t="s">
        <v>784</v>
      </c>
      <c r="D232" s="233" t="s">
        <v>216</v>
      </c>
      <c r="E232" s="234" t="s">
        <v>2030</v>
      </c>
      <c r="F232" s="235" t="s">
        <v>2031</v>
      </c>
      <c r="G232" s="236" t="s">
        <v>289</v>
      </c>
      <c r="H232" s="237">
        <v>35</v>
      </c>
      <c r="I232" s="238"/>
      <c r="J232" s="239">
        <f>ROUND(I232*H232,2)</f>
        <v>0</v>
      </c>
      <c r="K232" s="240"/>
      <c r="L232" s="41"/>
      <c r="M232" s="241" t="s">
        <v>1</v>
      </c>
      <c r="N232" s="242" t="s">
        <v>38</v>
      </c>
      <c r="O232" s="8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245</v>
      </c>
      <c r="AT232" s="245" t="s">
        <v>216</v>
      </c>
      <c r="AU232" s="245" t="s">
        <v>82</v>
      </c>
      <c r="AY232" s="14" t="s">
        <v>213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4" t="s">
        <v>80</v>
      </c>
      <c r="BK232" s="246">
        <f>ROUND(I232*H232,2)</f>
        <v>0</v>
      </c>
      <c r="BL232" s="14" t="s">
        <v>245</v>
      </c>
      <c r="BM232" s="245" t="s">
        <v>787</v>
      </c>
    </row>
    <row r="233" spans="1:47" s="2" customFormat="1" ht="12">
      <c r="A233" s="35"/>
      <c r="B233" s="36"/>
      <c r="C233" s="37"/>
      <c r="D233" s="247" t="s">
        <v>221</v>
      </c>
      <c r="E233" s="37"/>
      <c r="F233" s="248" t="s">
        <v>2031</v>
      </c>
      <c r="G233" s="37"/>
      <c r="H233" s="37"/>
      <c r="I233" s="141"/>
      <c r="J233" s="37"/>
      <c r="K233" s="37"/>
      <c r="L233" s="41"/>
      <c r="M233" s="249"/>
      <c r="N233" s="250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221</v>
      </c>
      <c r="AU233" s="14" t="s">
        <v>82</v>
      </c>
    </row>
    <row r="234" spans="1:65" s="2" customFormat="1" ht="33" customHeight="1">
      <c r="A234" s="35"/>
      <c r="B234" s="36"/>
      <c r="C234" s="255" t="s">
        <v>371</v>
      </c>
      <c r="D234" s="255" t="s">
        <v>571</v>
      </c>
      <c r="E234" s="256" t="s">
        <v>2032</v>
      </c>
      <c r="F234" s="257" t="s">
        <v>2026</v>
      </c>
      <c r="G234" s="258" t="s">
        <v>289</v>
      </c>
      <c r="H234" s="259">
        <v>35</v>
      </c>
      <c r="I234" s="260"/>
      <c r="J234" s="261">
        <f>ROUND(I234*H234,2)</f>
        <v>0</v>
      </c>
      <c r="K234" s="262"/>
      <c r="L234" s="263"/>
      <c r="M234" s="264" t="s">
        <v>1</v>
      </c>
      <c r="N234" s="265" t="s">
        <v>38</v>
      </c>
      <c r="O234" s="88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5" t="s">
        <v>275</v>
      </c>
      <c r="AT234" s="245" t="s">
        <v>571</v>
      </c>
      <c r="AU234" s="245" t="s">
        <v>82</v>
      </c>
      <c r="AY234" s="14" t="s">
        <v>213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4" t="s">
        <v>80</v>
      </c>
      <c r="BK234" s="246">
        <f>ROUND(I234*H234,2)</f>
        <v>0</v>
      </c>
      <c r="BL234" s="14" t="s">
        <v>245</v>
      </c>
      <c r="BM234" s="245" t="s">
        <v>790</v>
      </c>
    </row>
    <row r="235" spans="1:47" s="2" customFormat="1" ht="12">
      <c r="A235" s="35"/>
      <c r="B235" s="36"/>
      <c r="C235" s="37"/>
      <c r="D235" s="247" t="s">
        <v>221</v>
      </c>
      <c r="E235" s="37"/>
      <c r="F235" s="248" t="s">
        <v>2026</v>
      </c>
      <c r="G235" s="37"/>
      <c r="H235" s="37"/>
      <c r="I235" s="141"/>
      <c r="J235" s="37"/>
      <c r="K235" s="37"/>
      <c r="L235" s="41"/>
      <c r="M235" s="249"/>
      <c r="N235" s="25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221</v>
      </c>
      <c r="AU235" s="14" t="s">
        <v>82</v>
      </c>
    </row>
    <row r="236" spans="1:65" s="2" customFormat="1" ht="21.75" customHeight="1">
      <c r="A236" s="35"/>
      <c r="B236" s="36"/>
      <c r="C236" s="233" t="s">
        <v>791</v>
      </c>
      <c r="D236" s="233" t="s">
        <v>216</v>
      </c>
      <c r="E236" s="234" t="s">
        <v>2033</v>
      </c>
      <c r="F236" s="235" t="s">
        <v>2034</v>
      </c>
      <c r="G236" s="236" t="s">
        <v>289</v>
      </c>
      <c r="H236" s="237">
        <v>27</v>
      </c>
      <c r="I236" s="238"/>
      <c r="J236" s="239">
        <f>ROUND(I236*H236,2)</f>
        <v>0</v>
      </c>
      <c r="K236" s="240"/>
      <c r="L236" s="41"/>
      <c r="M236" s="241" t="s">
        <v>1</v>
      </c>
      <c r="N236" s="242" t="s">
        <v>38</v>
      </c>
      <c r="O236" s="88"/>
      <c r="P236" s="243">
        <f>O236*H236</f>
        <v>0</v>
      </c>
      <c r="Q236" s="243">
        <v>0</v>
      </c>
      <c r="R236" s="243">
        <f>Q236*H236</f>
        <v>0</v>
      </c>
      <c r="S236" s="243">
        <v>0</v>
      </c>
      <c r="T236" s="24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5" t="s">
        <v>245</v>
      </c>
      <c r="AT236" s="245" t="s">
        <v>216</v>
      </c>
      <c r="AU236" s="245" t="s">
        <v>82</v>
      </c>
      <c r="AY236" s="14" t="s">
        <v>213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4" t="s">
        <v>80</v>
      </c>
      <c r="BK236" s="246">
        <f>ROUND(I236*H236,2)</f>
        <v>0</v>
      </c>
      <c r="BL236" s="14" t="s">
        <v>245</v>
      </c>
      <c r="BM236" s="245" t="s">
        <v>794</v>
      </c>
    </row>
    <row r="237" spans="1:47" s="2" customFormat="1" ht="12">
      <c r="A237" s="35"/>
      <c r="B237" s="36"/>
      <c r="C237" s="37"/>
      <c r="D237" s="247" t="s">
        <v>221</v>
      </c>
      <c r="E237" s="37"/>
      <c r="F237" s="248" t="s">
        <v>2034</v>
      </c>
      <c r="G237" s="37"/>
      <c r="H237" s="37"/>
      <c r="I237" s="141"/>
      <c r="J237" s="37"/>
      <c r="K237" s="37"/>
      <c r="L237" s="41"/>
      <c r="M237" s="249"/>
      <c r="N237" s="25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221</v>
      </c>
      <c r="AU237" s="14" t="s">
        <v>82</v>
      </c>
    </row>
    <row r="238" spans="1:65" s="2" customFormat="1" ht="33" customHeight="1">
      <c r="A238" s="35"/>
      <c r="B238" s="36"/>
      <c r="C238" s="255" t="s">
        <v>372</v>
      </c>
      <c r="D238" s="255" t="s">
        <v>571</v>
      </c>
      <c r="E238" s="256" t="s">
        <v>2035</v>
      </c>
      <c r="F238" s="257" t="s">
        <v>2026</v>
      </c>
      <c r="G238" s="258" t="s">
        <v>289</v>
      </c>
      <c r="H238" s="259">
        <v>24</v>
      </c>
      <c r="I238" s="260"/>
      <c r="J238" s="261">
        <f>ROUND(I238*H238,2)</f>
        <v>0</v>
      </c>
      <c r="K238" s="262"/>
      <c r="L238" s="263"/>
      <c r="M238" s="264" t="s">
        <v>1</v>
      </c>
      <c r="N238" s="265" t="s">
        <v>38</v>
      </c>
      <c r="O238" s="88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275</v>
      </c>
      <c r="AT238" s="245" t="s">
        <v>571</v>
      </c>
      <c r="AU238" s="245" t="s">
        <v>82</v>
      </c>
      <c r="AY238" s="14" t="s">
        <v>213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4" t="s">
        <v>80</v>
      </c>
      <c r="BK238" s="246">
        <f>ROUND(I238*H238,2)</f>
        <v>0</v>
      </c>
      <c r="BL238" s="14" t="s">
        <v>245</v>
      </c>
      <c r="BM238" s="245" t="s">
        <v>797</v>
      </c>
    </row>
    <row r="239" spans="1:47" s="2" customFormat="1" ht="12">
      <c r="A239" s="35"/>
      <c r="B239" s="36"/>
      <c r="C239" s="37"/>
      <c r="D239" s="247" t="s">
        <v>221</v>
      </c>
      <c r="E239" s="37"/>
      <c r="F239" s="248" t="s">
        <v>2026</v>
      </c>
      <c r="G239" s="37"/>
      <c r="H239" s="37"/>
      <c r="I239" s="141"/>
      <c r="J239" s="37"/>
      <c r="K239" s="37"/>
      <c r="L239" s="41"/>
      <c r="M239" s="249"/>
      <c r="N239" s="25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221</v>
      </c>
      <c r="AU239" s="14" t="s">
        <v>82</v>
      </c>
    </row>
    <row r="240" spans="1:65" s="2" customFormat="1" ht="33" customHeight="1">
      <c r="A240" s="35"/>
      <c r="B240" s="36"/>
      <c r="C240" s="255" t="s">
        <v>799</v>
      </c>
      <c r="D240" s="255" t="s">
        <v>571</v>
      </c>
      <c r="E240" s="256" t="s">
        <v>2036</v>
      </c>
      <c r="F240" s="257" t="s">
        <v>2026</v>
      </c>
      <c r="G240" s="258" t="s">
        <v>289</v>
      </c>
      <c r="H240" s="259">
        <v>3</v>
      </c>
      <c r="I240" s="260"/>
      <c r="J240" s="261">
        <f>ROUND(I240*H240,2)</f>
        <v>0</v>
      </c>
      <c r="K240" s="262"/>
      <c r="L240" s="263"/>
      <c r="M240" s="264" t="s">
        <v>1</v>
      </c>
      <c r="N240" s="265" t="s">
        <v>38</v>
      </c>
      <c r="O240" s="88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5" t="s">
        <v>275</v>
      </c>
      <c r="AT240" s="245" t="s">
        <v>571</v>
      </c>
      <c r="AU240" s="245" t="s">
        <v>82</v>
      </c>
      <c r="AY240" s="14" t="s">
        <v>213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4" t="s">
        <v>80</v>
      </c>
      <c r="BK240" s="246">
        <f>ROUND(I240*H240,2)</f>
        <v>0</v>
      </c>
      <c r="BL240" s="14" t="s">
        <v>245</v>
      </c>
      <c r="BM240" s="245" t="s">
        <v>802</v>
      </c>
    </row>
    <row r="241" spans="1:47" s="2" customFormat="1" ht="12">
      <c r="A241" s="35"/>
      <c r="B241" s="36"/>
      <c r="C241" s="37"/>
      <c r="D241" s="247" t="s">
        <v>221</v>
      </c>
      <c r="E241" s="37"/>
      <c r="F241" s="248" t="s">
        <v>2026</v>
      </c>
      <c r="G241" s="37"/>
      <c r="H241" s="37"/>
      <c r="I241" s="141"/>
      <c r="J241" s="37"/>
      <c r="K241" s="37"/>
      <c r="L241" s="41"/>
      <c r="M241" s="249"/>
      <c r="N241" s="250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221</v>
      </c>
      <c r="AU241" s="14" t="s">
        <v>82</v>
      </c>
    </row>
    <row r="242" spans="1:65" s="2" customFormat="1" ht="33" customHeight="1">
      <c r="A242" s="35"/>
      <c r="B242" s="36"/>
      <c r="C242" s="233" t="s">
        <v>374</v>
      </c>
      <c r="D242" s="233" t="s">
        <v>216</v>
      </c>
      <c r="E242" s="234" t="s">
        <v>2037</v>
      </c>
      <c r="F242" s="235" t="s">
        <v>2038</v>
      </c>
      <c r="G242" s="236" t="s">
        <v>289</v>
      </c>
      <c r="H242" s="237">
        <v>12</v>
      </c>
      <c r="I242" s="238"/>
      <c r="J242" s="239">
        <f>ROUND(I242*H242,2)</f>
        <v>0</v>
      </c>
      <c r="K242" s="240"/>
      <c r="L242" s="41"/>
      <c r="M242" s="241" t="s">
        <v>1</v>
      </c>
      <c r="N242" s="242" t="s">
        <v>38</v>
      </c>
      <c r="O242" s="88"/>
      <c r="P242" s="243">
        <f>O242*H242</f>
        <v>0</v>
      </c>
      <c r="Q242" s="243">
        <v>0</v>
      </c>
      <c r="R242" s="243">
        <f>Q242*H242</f>
        <v>0</v>
      </c>
      <c r="S242" s="243">
        <v>0</v>
      </c>
      <c r="T242" s="24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5" t="s">
        <v>245</v>
      </c>
      <c r="AT242" s="245" t="s">
        <v>216</v>
      </c>
      <c r="AU242" s="245" t="s">
        <v>82</v>
      </c>
      <c r="AY242" s="14" t="s">
        <v>213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4" t="s">
        <v>80</v>
      </c>
      <c r="BK242" s="246">
        <f>ROUND(I242*H242,2)</f>
        <v>0</v>
      </c>
      <c r="BL242" s="14" t="s">
        <v>245</v>
      </c>
      <c r="BM242" s="245" t="s">
        <v>805</v>
      </c>
    </row>
    <row r="243" spans="1:47" s="2" customFormat="1" ht="12">
      <c r="A243" s="35"/>
      <c r="B243" s="36"/>
      <c r="C243" s="37"/>
      <c r="D243" s="247" t="s">
        <v>221</v>
      </c>
      <c r="E243" s="37"/>
      <c r="F243" s="248" t="s">
        <v>2038</v>
      </c>
      <c r="G243" s="37"/>
      <c r="H243" s="37"/>
      <c r="I243" s="141"/>
      <c r="J243" s="37"/>
      <c r="K243" s="37"/>
      <c r="L243" s="41"/>
      <c r="M243" s="249"/>
      <c r="N243" s="250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221</v>
      </c>
      <c r="AU243" s="14" t="s">
        <v>82</v>
      </c>
    </row>
    <row r="244" spans="1:65" s="2" customFormat="1" ht="33" customHeight="1">
      <c r="A244" s="35"/>
      <c r="B244" s="36"/>
      <c r="C244" s="255" t="s">
        <v>806</v>
      </c>
      <c r="D244" s="255" t="s">
        <v>571</v>
      </c>
      <c r="E244" s="256" t="s">
        <v>2039</v>
      </c>
      <c r="F244" s="257" t="s">
        <v>2026</v>
      </c>
      <c r="G244" s="258" t="s">
        <v>289</v>
      </c>
      <c r="H244" s="259">
        <v>12</v>
      </c>
      <c r="I244" s="260"/>
      <c r="J244" s="261">
        <f>ROUND(I244*H244,2)</f>
        <v>0</v>
      </c>
      <c r="K244" s="262"/>
      <c r="L244" s="263"/>
      <c r="M244" s="264" t="s">
        <v>1</v>
      </c>
      <c r="N244" s="265" t="s">
        <v>38</v>
      </c>
      <c r="O244" s="8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275</v>
      </c>
      <c r="AT244" s="245" t="s">
        <v>571</v>
      </c>
      <c r="AU244" s="245" t="s">
        <v>82</v>
      </c>
      <c r="AY244" s="14" t="s">
        <v>213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4" t="s">
        <v>80</v>
      </c>
      <c r="BK244" s="246">
        <f>ROUND(I244*H244,2)</f>
        <v>0</v>
      </c>
      <c r="BL244" s="14" t="s">
        <v>245</v>
      </c>
      <c r="BM244" s="245" t="s">
        <v>809</v>
      </c>
    </row>
    <row r="245" spans="1:47" s="2" customFormat="1" ht="12">
      <c r="A245" s="35"/>
      <c r="B245" s="36"/>
      <c r="C245" s="37"/>
      <c r="D245" s="247" t="s">
        <v>221</v>
      </c>
      <c r="E245" s="37"/>
      <c r="F245" s="248" t="s">
        <v>2026</v>
      </c>
      <c r="G245" s="37"/>
      <c r="H245" s="37"/>
      <c r="I245" s="141"/>
      <c r="J245" s="37"/>
      <c r="K245" s="37"/>
      <c r="L245" s="41"/>
      <c r="M245" s="249"/>
      <c r="N245" s="25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221</v>
      </c>
      <c r="AU245" s="14" t="s">
        <v>82</v>
      </c>
    </row>
    <row r="246" spans="1:65" s="2" customFormat="1" ht="33" customHeight="1">
      <c r="A246" s="35"/>
      <c r="B246" s="36"/>
      <c r="C246" s="233" t="s">
        <v>375</v>
      </c>
      <c r="D246" s="233" t="s">
        <v>216</v>
      </c>
      <c r="E246" s="234" t="s">
        <v>2040</v>
      </c>
      <c r="F246" s="235" t="s">
        <v>2041</v>
      </c>
      <c r="G246" s="236" t="s">
        <v>289</v>
      </c>
      <c r="H246" s="237">
        <v>10</v>
      </c>
      <c r="I246" s="238"/>
      <c r="J246" s="239">
        <f>ROUND(I246*H246,2)</f>
        <v>0</v>
      </c>
      <c r="K246" s="240"/>
      <c r="L246" s="41"/>
      <c r="M246" s="241" t="s">
        <v>1</v>
      </c>
      <c r="N246" s="242" t="s">
        <v>38</v>
      </c>
      <c r="O246" s="88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245</v>
      </c>
      <c r="AT246" s="245" t="s">
        <v>216</v>
      </c>
      <c r="AU246" s="245" t="s">
        <v>82</v>
      </c>
      <c r="AY246" s="14" t="s">
        <v>213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4" t="s">
        <v>80</v>
      </c>
      <c r="BK246" s="246">
        <f>ROUND(I246*H246,2)</f>
        <v>0</v>
      </c>
      <c r="BL246" s="14" t="s">
        <v>245</v>
      </c>
      <c r="BM246" s="245" t="s">
        <v>812</v>
      </c>
    </row>
    <row r="247" spans="1:47" s="2" customFormat="1" ht="12">
      <c r="A247" s="35"/>
      <c r="B247" s="36"/>
      <c r="C247" s="37"/>
      <c r="D247" s="247" t="s">
        <v>221</v>
      </c>
      <c r="E247" s="37"/>
      <c r="F247" s="248" t="s">
        <v>2041</v>
      </c>
      <c r="G247" s="37"/>
      <c r="H247" s="37"/>
      <c r="I247" s="141"/>
      <c r="J247" s="37"/>
      <c r="K247" s="37"/>
      <c r="L247" s="41"/>
      <c r="M247" s="249"/>
      <c r="N247" s="250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221</v>
      </c>
      <c r="AU247" s="14" t="s">
        <v>82</v>
      </c>
    </row>
    <row r="248" spans="1:65" s="2" customFormat="1" ht="33" customHeight="1">
      <c r="A248" s="35"/>
      <c r="B248" s="36"/>
      <c r="C248" s="255" t="s">
        <v>646</v>
      </c>
      <c r="D248" s="255" t="s">
        <v>571</v>
      </c>
      <c r="E248" s="256" t="s">
        <v>2042</v>
      </c>
      <c r="F248" s="257" t="s">
        <v>2026</v>
      </c>
      <c r="G248" s="258" t="s">
        <v>289</v>
      </c>
      <c r="H248" s="259">
        <v>9</v>
      </c>
      <c r="I248" s="260"/>
      <c r="J248" s="261">
        <f>ROUND(I248*H248,2)</f>
        <v>0</v>
      </c>
      <c r="K248" s="262"/>
      <c r="L248" s="263"/>
      <c r="M248" s="264" t="s">
        <v>1</v>
      </c>
      <c r="N248" s="265" t="s">
        <v>38</v>
      </c>
      <c r="O248" s="88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275</v>
      </c>
      <c r="AT248" s="245" t="s">
        <v>571</v>
      </c>
      <c r="AU248" s="245" t="s">
        <v>82</v>
      </c>
      <c r="AY248" s="14" t="s">
        <v>213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4" t="s">
        <v>80</v>
      </c>
      <c r="BK248" s="246">
        <f>ROUND(I248*H248,2)</f>
        <v>0</v>
      </c>
      <c r="BL248" s="14" t="s">
        <v>245</v>
      </c>
      <c r="BM248" s="245" t="s">
        <v>815</v>
      </c>
    </row>
    <row r="249" spans="1:47" s="2" customFormat="1" ht="12">
      <c r="A249" s="35"/>
      <c r="B249" s="36"/>
      <c r="C249" s="37"/>
      <c r="D249" s="247" t="s">
        <v>221</v>
      </c>
      <c r="E249" s="37"/>
      <c r="F249" s="248" t="s">
        <v>2026</v>
      </c>
      <c r="G249" s="37"/>
      <c r="H249" s="37"/>
      <c r="I249" s="141"/>
      <c r="J249" s="37"/>
      <c r="K249" s="37"/>
      <c r="L249" s="41"/>
      <c r="M249" s="249"/>
      <c r="N249" s="250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221</v>
      </c>
      <c r="AU249" s="14" t="s">
        <v>82</v>
      </c>
    </row>
    <row r="250" spans="1:65" s="2" customFormat="1" ht="33" customHeight="1">
      <c r="A250" s="35"/>
      <c r="B250" s="36"/>
      <c r="C250" s="255" t="s">
        <v>377</v>
      </c>
      <c r="D250" s="255" t="s">
        <v>571</v>
      </c>
      <c r="E250" s="256" t="s">
        <v>2043</v>
      </c>
      <c r="F250" s="257" t="s">
        <v>2026</v>
      </c>
      <c r="G250" s="258" t="s">
        <v>289</v>
      </c>
      <c r="H250" s="259">
        <v>1</v>
      </c>
      <c r="I250" s="260"/>
      <c r="J250" s="261">
        <f>ROUND(I250*H250,2)</f>
        <v>0</v>
      </c>
      <c r="K250" s="262"/>
      <c r="L250" s="263"/>
      <c r="M250" s="264" t="s">
        <v>1</v>
      </c>
      <c r="N250" s="265" t="s">
        <v>38</v>
      </c>
      <c r="O250" s="88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5" t="s">
        <v>275</v>
      </c>
      <c r="AT250" s="245" t="s">
        <v>571</v>
      </c>
      <c r="AU250" s="245" t="s">
        <v>82</v>
      </c>
      <c r="AY250" s="14" t="s">
        <v>213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4" t="s">
        <v>80</v>
      </c>
      <c r="BK250" s="246">
        <f>ROUND(I250*H250,2)</f>
        <v>0</v>
      </c>
      <c r="BL250" s="14" t="s">
        <v>245</v>
      </c>
      <c r="BM250" s="245" t="s">
        <v>818</v>
      </c>
    </row>
    <row r="251" spans="1:47" s="2" customFormat="1" ht="12">
      <c r="A251" s="35"/>
      <c r="B251" s="36"/>
      <c r="C251" s="37"/>
      <c r="D251" s="247" t="s">
        <v>221</v>
      </c>
      <c r="E251" s="37"/>
      <c r="F251" s="248" t="s">
        <v>2026</v>
      </c>
      <c r="G251" s="37"/>
      <c r="H251" s="37"/>
      <c r="I251" s="141"/>
      <c r="J251" s="37"/>
      <c r="K251" s="37"/>
      <c r="L251" s="41"/>
      <c r="M251" s="249"/>
      <c r="N251" s="250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221</v>
      </c>
      <c r="AU251" s="14" t="s">
        <v>82</v>
      </c>
    </row>
    <row r="252" spans="1:65" s="2" customFormat="1" ht="44.25" customHeight="1">
      <c r="A252" s="35"/>
      <c r="B252" s="36"/>
      <c r="C252" s="233" t="s">
        <v>640</v>
      </c>
      <c r="D252" s="233" t="s">
        <v>216</v>
      </c>
      <c r="E252" s="234" t="s">
        <v>2044</v>
      </c>
      <c r="F252" s="235" t="s">
        <v>2045</v>
      </c>
      <c r="G252" s="236" t="s">
        <v>289</v>
      </c>
      <c r="H252" s="237">
        <v>24</v>
      </c>
      <c r="I252" s="238"/>
      <c r="J252" s="239">
        <f>ROUND(I252*H252,2)</f>
        <v>0</v>
      </c>
      <c r="K252" s="240"/>
      <c r="L252" s="41"/>
      <c r="M252" s="241" t="s">
        <v>1</v>
      </c>
      <c r="N252" s="242" t="s">
        <v>38</v>
      </c>
      <c r="O252" s="88"/>
      <c r="P252" s="243">
        <f>O252*H252</f>
        <v>0</v>
      </c>
      <c r="Q252" s="243">
        <v>0</v>
      </c>
      <c r="R252" s="243">
        <f>Q252*H252</f>
        <v>0</v>
      </c>
      <c r="S252" s="243">
        <v>0</v>
      </c>
      <c r="T252" s="24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5" t="s">
        <v>245</v>
      </c>
      <c r="AT252" s="245" t="s">
        <v>216</v>
      </c>
      <c r="AU252" s="245" t="s">
        <v>82</v>
      </c>
      <c r="AY252" s="14" t="s">
        <v>213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4" t="s">
        <v>80</v>
      </c>
      <c r="BK252" s="246">
        <f>ROUND(I252*H252,2)</f>
        <v>0</v>
      </c>
      <c r="BL252" s="14" t="s">
        <v>245</v>
      </c>
      <c r="BM252" s="245" t="s">
        <v>821</v>
      </c>
    </row>
    <row r="253" spans="1:47" s="2" customFormat="1" ht="12">
      <c r="A253" s="35"/>
      <c r="B253" s="36"/>
      <c r="C253" s="37"/>
      <c r="D253" s="247" t="s">
        <v>221</v>
      </c>
      <c r="E253" s="37"/>
      <c r="F253" s="248" t="s">
        <v>2045</v>
      </c>
      <c r="G253" s="37"/>
      <c r="H253" s="37"/>
      <c r="I253" s="141"/>
      <c r="J253" s="37"/>
      <c r="K253" s="37"/>
      <c r="L253" s="41"/>
      <c r="M253" s="249"/>
      <c r="N253" s="250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221</v>
      </c>
      <c r="AU253" s="14" t="s">
        <v>82</v>
      </c>
    </row>
    <row r="254" spans="1:65" s="2" customFormat="1" ht="44.25" customHeight="1">
      <c r="A254" s="35"/>
      <c r="B254" s="36"/>
      <c r="C254" s="233" t="s">
        <v>380</v>
      </c>
      <c r="D254" s="233" t="s">
        <v>216</v>
      </c>
      <c r="E254" s="234" t="s">
        <v>2046</v>
      </c>
      <c r="F254" s="235" t="s">
        <v>2045</v>
      </c>
      <c r="G254" s="236" t="s">
        <v>289</v>
      </c>
      <c r="H254" s="237">
        <v>4</v>
      </c>
      <c r="I254" s="238"/>
      <c r="J254" s="239">
        <f>ROUND(I254*H254,2)</f>
        <v>0</v>
      </c>
      <c r="K254" s="240"/>
      <c r="L254" s="41"/>
      <c r="M254" s="241" t="s">
        <v>1</v>
      </c>
      <c r="N254" s="242" t="s">
        <v>38</v>
      </c>
      <c r="O254" s="88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245</v>
      </c>
      <c r="AT254" s="245" t="s">
        <v>216</v>
      </c>
      <c r="AU254" s="245" t="s">
        <v>82</v>
      </c>
      <c r="AY254" s="14" t="s">
        <v>213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4" t="s">
        <v>80</v>
      </c>
      <c r="BK254" s="246">
        <f>ROUND(I254*H254,2)</f>
        <v>0</v>
      </c>
      <c r="BL254" s="14" t="s">
        <v>245</v>
      </c>
      <c r="BM254" s="245" t="s">
        <v>824</v>
      </c>
    </row>
    <row r="255" spans="1:47" s="2" customFormat="1" ht="12">
      <c r="A255" s="35"/>
      <c r="B255" s="36"/>
      <c r="C255" s="37"/>
      <c r="D255" s="247" t="s">
        <v>221</v>
      </c>
      <c r="E255" s="37"/>
      <c r="F255" s="248" t="s">
        <v>2045</v>
      </c>
      <c r="G255" s="37"/>
      <c r="H255" s="37"/>
      <c r="I255" s="141"/>
      <c r="J255" s="37"/>
      <c r="K255" s="37"/>
      <c r="L255" s="41"/>
      <c r="M255" s="249"/>
      <c r="N255" s="250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221</v>
      </c>
      <c r="AU255" s="14" t="s">
        <v>82</v>
      </c>
    </row>
    <row r="256" spans="1:65" s="2" customFormat="1" ht="44.25" customHeight="1">
      <c r="A256" s="35"/>
      <c r="B256" s="36"/>
      <c r="C256" s="233" t="s">
        <v>382</v>
      </c>
      <c r="D256" s="233" t="s">
        <v>216</v>
      </c>
      <c r="E256" s="234" t="s">
        <v>2047</v>
      </c>
      <c r="F256" s="235" t="s">
        <v>2045</v>
      </c>
      <c r="G256" s="236" t="s">
        <v>1992</v>
      </c>
      <c r="H256" s="237">
        <v>1</v>
      </c>
      <c r="I256" s="238"/>
      <c r="J256" s="239">
        <f>ROUND(I256*H256,2)</f>
        <v>0</v>
      </c>
      <c r="K256" s="240"/>
      <c r="L256" s="41"/>
      <c r="M256" s="241" t="s">
        <v>1</v>
      </c>
      <c r="N256" s="242" t="s">
        <v>38</v>
      </c>
      <c r="O256" s="88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245</v>
      </c>
      <c r="AT256" s="245" t="s">
        <v>216</v>
      </c>
      <c r="AU256" s="245" t="s">
        <v>82</v>
      </c>
      <c r="AY256" s="14" t="s">
        <v>213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4" t="s">
        <v>80</v>
      </c>
      <c r="BK256" s="246">
        <f>ROUND(I256*H256,2)</f>
        <v>0</v>
      </c>
      <c r="BL256" s="14" t="s">
        <v>245</v>
      </c>
      <c r="BM256" s="245" t="s">
        <v>828</v>
      </c>
    </row>
    <row r="257" spans="1:47" s="2" customFormat="1" ht="12">
      <c r="A257" s="35"/>
      <c r="B257" s="36"/>
      <c r="C257" s="37"/>
      <c r="D257" s="247" t="s">
        <v>221</v>
      </c>
      <c r="E257" s="37"/>
      <c r="F257" s="248" t="s">
        <v>2045</v>
      </c>
      <c r="G257" s="37"/>
      <c r="H257" s="37"/>
      <c r="I257" s="141"/>
      <c r="J257" s="37"/>
      <c r="K257" s="37"/>
      <c r="L257" s="41"/>
      <c r="M257" s="249"/>
      <c r="N257" s="25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221</v>
      </c>
      <c r="AU257" s="14" t="s">
        <v>82</v>
      </c>
    </row>
    <row r="258" spans="1:65" s="2" customFormat="1" ht="33" customHeight="1">
      <c r="A258" s="35"/>
      <c r="B258" s="36"/>
      <c r="C258" s="233" t="s">
        <v>383</v>
      </c>
      <c r="D258" s="233" t="s">
        <v>216</v>
      </c>
      <c r="E258" s="234" t="s">
        <v>2048</v>
      </c>
      <c r="F258" s="235" t="s">
        <v>2049</v>
      </c>
      <c r="G258" s="236" t="s">
        <v>289</v>
      </c>
      <c r="H258" s="237">
        <v>1</v>
      </c>
      <c r="I258" s="238"/>
      <c r="J258" s="239">
        <f>ROUND(I258*H258,2)</f>
        <v>0</v>
      </c>
      <c r="K258" s="240"/>
      <c r="L258" s="41"/>
      <c r="M258" s="241" t="s">
        <v>1</v>
      </c>
      <c r="N258" s="242" t="s">
        <v>38</v>
      </c>
      <c r="O258" s="88"/>
      <c r="P258" s="243">
        <f>O258*H258</f>
        <v>0</v>
      </c>
      <c r="Q258" s="243">
        <v>0</v>
      </c>
      <c r="R258" s="243">
        <f>Q258*H258</f>
        <v>0</v>
      </c>
      <c r="S258" s="243">
        <v>0</v>
      </c>
      <c r="T258" s="24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5" t="s">
        <v>245</v>
      </c>
      <c r="AT258" s="245" t="s">
        <v>216</v>
      </c>
      <c r="AU258" s="245" t="s">
        <v>82</v>
      </c>
      <c r="AY258" s="14" t="s">
        <v>213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4" t="s">
        <v>80</v>
      </c>
      <c r="BK258" s="246">
        <f>ROUND(I258*H258,2)</f>
        <v>0</v>
      </c>
      <c r="BL258" s="14" t="s">
        <v>245</v>
      </c>
      <c r="BM258" s="245" t="s">
        <v>831</v>
      </c>
    </row>
    <row r="259" spans="1:47" s="2" customFormat="1" ht="12">
      <c r="A259" s="35"/>
      <c r="B259" s="36"/>
      <c r="C259" s="37"/>
      <c r="D259" s="247" t="s">
        <v>221</v>
      </c>
      <c r="E259" s="37"/>
      <c r="F259" s="248" t="s">
        <v>2049</v>
      </c>
      <c r="G259" s="37"/>
      <c r="H259" s="37"/>
      <c r="I259" s="141"/>
      <c r="J259" s="37"/>
      <c r="K259" s="37"/>
      <c r="L259" s="41"/>
      <c r="M259" s="249"/>
      <c r="N259" s="250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221</v>
      </c>
      <c r="AU259" s="14" t="s">
        <v>82</v>
      </c>
    </row>
    <row r="260" spans="1:65" s="2" customFormat="1" ht="44.25" customHeight="1">
      <c r="A260" s="35"/>
      <c r="B260" s="36"/>
      <c r="C260" s="233" t="s">
        <v>841</v>
      </c>
      <c r="D260" s="233" t="s">
        <v>216</v>
      </c>
      <c r="E260" s="234" t="s">
        <v>2050</v>
      </c>
      <c r="F260" s="235" t="s">
        <v>2051</v>
      </c>
      <c r="G260" s="236" t="s">
        <v>289</v>
      </c>
      <c r="H260" s="237">
        <v>1</v>
      </c>
      <c r="I260" s="238"/>
      <c r="J260" s="239">
        <f>ROUND(I260*H260,2)</f>
        <v>0</v>
      </c>
      <c r="K260" s="240"/>
      <c r="L260" s="41"/>
      <c r="M260" s="241" t="s">
        <v>1</v>
      </c>
      <c r="N260" s="242" t="s">
        <v>38</v>
      </c>
      <c r="O260" s="88"/>
      <c r="P260" s="243">
        <f>O260*H260</f>
        <v>0</v>
      </c>
      <c r="Q260" s="243">
        <v>0</v>
      </c>
      <c r="R260" s="243">
        <f>Q260*H260</f>
        <v>0</v>
      </c>
      <c r="S260" s="243">
        <v>0</v>
      </c>
      <c r="T260" s="24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5" t="s">
        <v>245</v>
      </c>
      <c r="AT260" s="245" t="s">
        <v>216</v>
      </c>
      <c r="AU260" s="245" t="s">
        <v>82</v>
      </c>
      <c r="AY260" s="14" t="s">
        <v>213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14" t="s">
        <v>80</v>
      </c>
      <c r="BK260" s="246">
        <f>ROUND(I260*H260,2)</f>
        <v>0</v>
      </c>
      <c r="BL260" s="14" t="s">
        <v>245</v>
      </c>
      <c r="BM260" s="245" t="s">
        <v>835</v>
      </c>
    </row>
    <row r="261" spans="1:47" s="2" customFormat="1" ht="12">
      <c r="A261" s="35"/>
      <c r="B261" s="36"/>
      <c r="C261" s="37"/>
      <c r="D261" s="247" t="s">
        <v>221</v>
      </c>
      <c r="E261" s="37"/>
      <c r="F261" s="248" t="s">
        <v>2051</v>
      </c>
      <c r="G261" s="37"/>
      <c r="H261" s="37"/>
      <c r="I261" s="141"/>
      <c r="J261" s="37"/>
      <c r="K261" s="37"/>
      <c r="L261" s="41"/>
      <c r="M261" s="249"/>
      <c r="N261" s="250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221</v>
      </c>
      <c r="AU261" s="14" t="s">
        <v>82</v>
      </c>
    </row>
    <row r="262" spans="1:65" s="2" customFormat="1" ht="21.75" customHeight="1">
      <c r="A262" s="35"/>
      <c r="B262" s="36"/>
      <c r="C262" s="233" t="s">
        <v>832</v>
      </c>
      <c r="D262" s="233" t="s">
        <v>216</v>
      </c>
      <c r="E262" s="234" t="s">
        <v>2052</v>
      </c>
      <c r="F262" s="235" t="s">
        <v>2053</v>
      </c>
      <c r="G262" s="236" t="s">
        <v>389</v>
      </c>
      <c r="H262" s="237">
        <v>3</v>
      </c>
      <c r="I262" s="238"/>
      <c r="J262" s="239">
        <f>ROUND(I262*H262,2)</f>
        <v>0</v>
      </c>
      <c r="K262" s="240"/>
      <c r="L262" s="41"/>
      <c r="M262" s="241" t="s">
        <v>1</v>
      </c>
      <c r="N262" s="242" t="s">
        <v>38</v>
      </c>
      <c r="O262" s="88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5" t="s">
        <v>245</v>
      </c>
      <c r="AT262" s="245" t="s">
        <v>216</v>
      </c>
      <c r="AU262" s="245" t="s">
        <v>82</v>
      </c>
      <c r="AY262" s="14" t="s">
        <v>213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4" t="s">
        <v>80</v>
      </c>
      <c r="BK262" s="246">
        <f>ROUND(I262*H262,2)</f>
        <v>0</v>
      </c>
      <c r="BL262" s="14" t="s">
        <v>245</v>
      </c>
      <c r="BM262" s="245" t="s">
        <v>838</v>
      </c>
    </row>
    <row r="263" spans="1:47" s="2" customFormat="1" ht="12">
      <c r="A263" s="35"/>
      <c r="B263" s="36"/>
      <c r="C263" s="37"/>
      <c r="D263" s="247" t="s">
        <v>221</v>
      </c>
      <c r="E263" s="37"/>
      <c r="F263" s="248" t="s">
        <v>2053</v>
      </c>
      <c r="G263" s="37"/>
      <c r="H263" s="37"/>
      <c r="I263" s="141"/>
      <c r="J263" s="37"/>
      <c r="K263" s="37"/>
      <c r="L263" s="41"/>
      <c r="M263" s="249"/>
      <c r="N263" s="250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221</v>
      </c>
      <c r="AU263" s="14" t="s">
        <v>82</v>
      </c>
    </row>
    <row r="264" spans="1:65" s="2" customFormat="1" ht="16.5" customHeight="1">
      <c r="A264" s="35"/>
      <c r="B264" s="36"/>
      <c r="C264" s="233" t="s">
        <v>825</v>
      </c>
      <c r="D264" s="233" t="s">
        <v>216</v>
      </c>
      <c r="E264" s="234" t="s">
        <v>2054</v>
      </c>
      <c r="F264" s="235" t="s">
        <v>2055</v>
      </c>
      <c r="G264" s="236" t="s">
        <v>289</v>
      </c>
      <c r="H264" s="237">
        <v>8</v>
      </c>
      <c r="I264" s="238"/>
      <c r="J264" s="239">
        <f>ROUND(I264*H264,2)</f>
        <v>0</v>
      </c>
      <c r="K264" s="240"/>
      <c r="L264" s="41"/>
      <c r="M264" s="241" t="s">
        <v>1</v>
      </c>
      <c r="N264" s="242" t="s">
        <v>38</v>
      </c>
      <c r="O264" s="88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5" t="s">
        <v>245</v>
      </c>
      <c r="AT264" s="245" t="s">
        <v>216</v>
      </c>
      <c r="AU264" s="245" t="s">
        <v>82</v>
      </c>
      <c r="AY264" s="14" t="s">
        <v>213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4" t="s">
        <v>80</v>
      </c>
      <c r="BK264" s="246">
        <f>ROUND(I264*H264,2)</f>
        <v>0</v>
      </c>
      <c r="BL264" s="14" t="s">
        <v>245</v>
      </c>
      <c r="BM264" s="245" t="s">
        <v>844</v>
      </c>
    </row>
    <row r="265" spans="1:47" s="2" customFormat="1" ht="12">
      <c r="A265" s="35"/>
      <c r="B265" s="36"/>
      <c r="C265" s="37"/>
      <c r="D265" s="247" t="s">
        <v>221</v>
      </c>
      <c r="E265" s="37"/>
      <c r="F265" s="248" t="s">
        <v>2055</v>
      </c>
      <c r="G265" s="37"/>
      <c r="H265" s="37"/>
      <c r="I265" s="141"/>
      <c r="J265" s="37"/>
      <c r="K265" s="37"/>
      <c r="L265" s="41"/>
      <c r="M265" s="249"/>
      <c r="N265" s="250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221</v>
      </c>
      <c r="AU265" s="14" t="s">
        <v>82</v>
      </c>
    </row>
    <row r="266" spans="1:63" s="12" customFormat="1" ht="22.8" customHeight="1">
      <c r="A266" s="12"/>
      <c r="B266" s="217"/>
      <c r="C266" s="218"/>
      <c r="D266" s="219" t="s">
        <v>72</v>
      </c>
      <c r="E266" s="231" t="s">
        <v>2056</v>
      </c>
      <c r="F266" s="231" t="s">
        <v>2057</v>
      </c>
      <c r="G266" s="218"/>
      <c r="H266" s="218"/>
      <c r="I266" s="221"/>
      <c r="J266" s="232">
        <f>BK266</f>
        <v>0</v>
      </c>
      <c r="K266" s="218"/>
      <c r="L266" s="223"/>
      <c r="M266" s="224"/>
      <c r="N266" s="225"/>
      <c r="O266" s="225"/>
      <c r="P266" s="226">
        <f>SUM(P267:P270)</f>
        <v>0</v>
      </c>
      <c r="Q266" s="225"/>
      <c r="R266" s="226">
        <f>SUM(R267:R270)</f>
        <v>0</v>
      </c>
      <c r="S266" s="225"/>
      <c r="T266" s="227">
        <f>SUM(T267:T270)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8" t="s">
        <v>82</v>
      </c>
      <c r="AT266" s="229" t="s">
        <v>72</v>
      </c>
      <c r="AU266" s="229" t="s">
        <v>80</v>
      </c>
      <c r="AY266" s="228" t="s">
        <v>213</v>
      </c>
      <c r="BK266" s="230">
        <f>SUM(BK267:BK270)</f>
        <v>0</v>
      </c>
    </row>
    <row r="267" spans="1:65" s="2" customFormat="1" ht="21.75" customHeight="1">
      <c r="A267" s="35"/>
      <c r="B267" s="36"/>
      <c r="C267" s="233" t="s">
        <v>390</v>
      </c>
      <c r="D267" s="233" t="s">
        <v>216</v>
      </c>
      <c r="E267" s="234" t="s">
        <v>2058</v>
      </c>
      <c r="F267" s="235" t="s">
        <v>2059</v>
      </c>
      <c r="G267" s="236" t="s">
        <v>289</v>
      </c>
      <c r="H267" s="237">
        <v>6</v>
      </c>
      <c r="I267" s="238"/>
      <c r="J267" s="239">
        <f>ROUND(I267*H267,2)</f>
        <v>0</v>
      </c>
      <c r="K267" s="240"/>
      <c r="L267" s="41"/>
      <c r="M267" s="241" t="s">
        <v>1</v>
      </c>
      <c r="N267" s="242" t="s">
        <v>38</v>
      </c>
      <c r="O267" s="88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245</v>
      </c>
      <c r="AT267" s="245" t="s">
        <v>216</v>
      </c>
      <c r="AU267" s="245" t="s">
        <v>82</v>
      </c>
      <c r="AY267" s="14" t="s">
        <v>213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4" t="s">
        <v>80</v>
      </c>
      <c r="BK267" s="246">
        <f>ROUND(I267*H267,2)</f>
        <v>0</v>
      </c>
      <c r="BL267" s="14" t="s">
        <v>245</v>
      </c>
      <c r="BM267" s="245" t="s">
        <v>847</v>
      </c>
    </row>
    <row r="268" spans="1:47" s="2" customFormat="1" ht="12">
      <c r="A268" s="35"/>
      <c r="B268" s="36"/>
      <c r="C268" s="37"/>
      <c r="D268" s="247" t="s">
        <v>221</v>
      </c>
      <c r="E268" s="37"/>
      <c r="F268" s="248" t="s">
        <v>2059</v>
      </c>
      <c r="G268" s="37"/>
      <c r="H268" s="37"/>
      <c r="I268" s="141"/>
      <c r="J268" s="37"/>
      <c r="K268" s="37"/>
      <c r="L268" s="41"/>
      <c r="M268" s="249"/>
      <c r="N268" s="25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221</v>
      </c>
      <c r="AU268" s="14" t="s">
        <v>82</v>
      </c>
    </row>
    <row r="269" spans="1:65" s="2" customFormat="1" ht="16.5" customHeight="1">
      <c r="A269" s="35"/>
      <c r="B269" s="36"/>
      <c r="C269" s="255" t="s">
        <v>848</v>
      </c>
      <c r="D269" s="255" t="s">
        <v>571</v>
      </c>
      <c r="E269" s="256" t="s">
        <v>2060</v>
      </c>
      <c r="F269" s="257" t="s">
        <v>2061</v>
      </c>
      <c r="G269" s="258" t="s">
        <v>289</v>
      </c>
      <c r="H269" s="259">
        <v>6</v>
      </c>
      <c r="I269" s="260"/>
      <c r="J269" s="261">
        <f>ROUND(I269*H269,2)</f>
        <v>0</v>
      </c>
      <c r="K269" s="262"/>
      <c r="L269" s="263"/>
      <c r="M269" s="264" t="s">
        <v>1</v>
      </c>
      <c r="N269" s="265" t="s">
        <v>38</v>
      </c>
      <c r="O269" s="8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5" t="s">
        <v>275</v>
      </c>
      <c r="AT269" s="245" t="s">
        <v>571</v>
      </c>
      <c r="AU269" s="245" t="s">
        <v>82</v>
      </c>
      <c r="AY269" s="14" t="s">
        <v>213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4" t="s">
        <v>80</v>
      </c>
      <c r="BK269" s="246">
        <f>ROUND(I269*H269,2)</f>
        <v>0</v>
      </c>
      <c r="BL269" s="14" t="s">
        <v>245</v>
      </c>
      <c r="BM269" s="245" t="s">
        <v>851</v>
      </c>
    </row>
    <row r="270" spans="1:47" s="2" customFormat="1" ht="12">
      <c r="A270" s="35"/>
      <c r="B270" s="36"/>
      <c r="C270" s="37"/>
      <c r="D270" s="247" t="s">
        <v>221</v>
      </c>
      <c r="E270" s="37"/>
      <c r="F270" s="248" t="s">
        <v>2061</v>
      </c>
      <c r="G270" s="37"/>
      <c r="H270" s="37"/>
      <c r="I270" s="141"/>
      <c r="J270" s="37"/>
      <c r="K270" s="37"/>
      <c r="L270" s="41"/>
      <c r="M270" s="251"/>
      <c r="N270" s="252"/>
      <c r="O270" s="253"/>
      <c r="P270" s="253"/>
      <c r="Q270" s="253"/>
      <c r="R270" s="253"/>
      <c r="S270" s="253"/>
      <c r="T270" s="254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221</v>
      </c>
      <c r="AU270" s="14" t="s">
        <v>82</v>
      </c>
    </row>
    <row r="271" spans="1:31" s="2" customFormat="1" ht="6.95" customHeight="1">
      <c r="A271" s="35"/>
      <c r="B271" s="63"/>
      <c r="C271" s="64"/>
      <c r="D271" s="64"/>
      <c r="E271" s="64"/>
      <c r="F271" s="64"/>
      <c r="G271" s="64"/>
      <c r="H271" s="64"/>
      <c r="I271" s="180"/>
      <c r="J271" s="64"/>
      <c r="K271" s="64"/>
      <c r="L271" s="41"/>
      <c r="M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</row>
  </sheetData>
  <sheetProtection password="CC35" sheet="1" objects="1" scenarios="1" formatColumns="0" formatRows="0" autoFilter="0"/>
  <autoFilter ref="C121:K2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425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ROUND((SUM(BE120:BE146)),2)</f>
        <v>0</v>
      </c>
      <c r="G33" s="35"/>
      <c r="H33" s="35"/>
      <c r="I33" s="159">
        <v>0.21</v>
      </c>
      <c r="J33" s="158">
        <f>ROUND(((SUM(BE120:BE146))*I33),2)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ROUND((SUM(BF120:BF146)),2)</f>
        <v>0</v>
      </c>
      <c r="G34" s="35"/>
      <c r="H34" s="35"/>
      <c r="I34" s="159">
        <v>0.15</v>
      </c>
      <c r="J34" s="158">
        <f>ROUND(((SUM(BF120:BF146))*I34),2)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ROUND((SUM(BG120:BG146)),2)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ROUND((SUM(BH120:BH146)),2)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ROUND((SUM(BI120:BI146)),2)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2019-138-04 -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J121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191</v>
      </c>
      <c r="E98" s="200"/>
      <c r="F98" s="200"/>
      <c r="G98" s="200"/>
      <c r="H98" s="200"/>
      <c r="I98" s="201"/>
      <c r="J98" s="202">
        <f>J122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311</v>
      </c>
      <c r="E99" s="200"/>
      <c r="F99" s="200"/>
      <c r="G99" s="200"/>
      <c r="H99" s="200"/>
      <c r="I99" s="201"/>
      <c r="J99" s="202">
        <f>J129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192</v>
      </c>
      <c r="E100" s="200"/>
      <c r="F100" s="200"/>
      <c r="G100" s="200"/>
      <c r="H100" s="200"/>
      <c r="I100" s="201"/>
      <c r="J100" s="202">
        <f>J134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141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180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183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198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84" t="str">
        <f>E7</f>
        <v xml:space="preserve">OTEVŘENÝ  pavilon D (zadání) - DO KROSU</v>
      </c>
      <c r="F110" s="29"/>
      <c r="G110" s="29"/>
      <c r="H110" s="29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183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2019-138-04 - Bourací prá...</v>
      </c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144" t="s">
        <v>22</v>
      </c>
      <c r="J114" s="76" t="str">
        <f>IF(J12="","",J12)</f>
        <v>20. 12. 2019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 xml:space="preserve"> </v>
      </c>
      <c r="G116" s="37"/>
      <c r="H116" s="37"/>
      <c r="I116" s="144" t="s">
        <v>29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144" t="s">
        <v>30</v>
      </c>
      <c r="J117" s="33" t="str">
        <f>E24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204"/>
      <c r="B119" s="205"/>
      <c r="C119" s="206" t="s">
        <v>199</v>
      </c>
      <c r="D119" s="207" t="s">
        <v>58</v>
      </c>
      <c r="E119" s="207" t="s">
        <v>54</v>
      </c>
      <c r="F119" s="207" t="s">
        <v>55</v>
      </c>
      <c r="G119" s="207" t="s">
        <v>200</v>
      </c>
      <c r="H119" s="207" t="s">
        <v>201</v>
      </c>
      <c r="I119" s="208" t="s">
        <v>202</v>
      </c>
      <c r="J119" s="209" t="s">
        <v>187</v>
      </c>
      <c r="K119" s="210" t="s">
        <v>203</v>
      </c>
      <c r="L119" s="211"/>
      <c r="M119" s="97" t="s">
        <v>1</v>
      </c>
      <c r="N119" s="98" t="s">
        <v>37</v>
      </c>
      <c r="O119" s="98" t="s">
        <v>204</v>
      </c>
      <c r="P119" s="98" t="s">
        <v>205</v>
      </c>
      <c r="Q119" s="98" t="s">
        <v>206</v>
      </c>
      <c r="R119" s="98" t="s">
        <v>207</v>
      </c>
      <c r="S119" s="98" t="s">
        <v>208</v>
      </c>
      <c r="T119" s="99" t="s">
        <v>209</v>
      </c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pans="1:63" s="2" customFormat="1" ht="22.8" customHeight="1">
      <c r="A120" s="35"/>
      <c r="B120" s="36"/>
      <c r="C120" s="104" t="s">
        <v>210</v>
      </c>
      <c r="D120" s="37"/>
      <c r="E120" s="37"/>
      <c r="F120" s="37"/>
      <c r="G120" s="37"/>
      <c r="H120" s="37"/>
      <c r="I120" s="141"/>
      <c r="J120" s="212">
        <f>BK120</f>
        <v>0</v>
      </c>
      <c r="K120" s="37"/>
      <c r="L120" s="41"/>
      <c r="M120" s="100"/>
      <c r="N120" s="213"/>
      <c r="O120" s="101"/>
      <c r="P120" s="214">
        <f>P121</f>
        <v>0</v>
      </c>
      <c r="Q120" s="101"/>
      <c r="R120" s="214">
        <f>R121</f>
        <v>0</v>
      </c>
      <c r="S120" s="101"/>
      <c r="T120" s="215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72</v>
      </c>
      <c r="AU120" s="14" t="s">
        <v>189</v>
      </c>
      <c r="BK120" s="216">
        <f>BK121</f>
        <v>0</v>
      </c>
    </row>
    <row r="121" spans="1:63" s="12" customFormat="1" ht="25.9" customHeight="1">
      <c r="A121" s="12"/>
      <c r="B121" s="217"/>
      <c r="C121" s="218"/>
      <c r="D121" s="219" t="s">
        <v>72</v>
      </c>
      <c r="E121" s="220" t="s">
        <v>211</v>
      </c>
      <c r="F121" s="220" t="s">
        <v>212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P122+P129+P134</f>
        <v>0</v>
      </c>
      <c r="Q121" s="225"/>
      <c r="R121" s="226">
        <f>R122+R129+R134</f>
        <v>0</v>
      </c>
      <c r="S121" s="225"/>
      <c r="T121" s="227">
        <f>T122+T129+T134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80</v>
      </c>
      <c r="AT121" s="229" t="s">
        <v>72</v>
      </c>
      <c r="AU121" s="229" t="s">
        <v>73</v>
      </c>
      <c r="AY121" s="228" t="s">
        <v>213</v>
      </c>
      <c r="BK121" s="230">
        <f>BK122+BK129+BK134</f>
        <v>0</v>
      </c>
    </row>
    <row r="122" spans="1:63" s="12" customFormat="1" ht="22.8" customHeight="1">
      <c r="A122" s="12"/>
      <c r="B122" s="217"/>
      <c r="C122" s="218"/>
      <c r="D122" s="219" t="s">
        <v>72</v>
      </c>
      <c r="E122" s="231" t="s">
        <v>214</v>
      </c>
      <c r="F122" s="231" t="s">
        <v>215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SUM(P123:P128)</f>
        <v>0</v>
      </c>
      <c r="Q122" s="225"/>
      <c r="R122" s="226">
        <f>SUM(R123:R128)</f>
        <v>0</v>
      </c>
      <c r="S122" s="225"/>
      <c r="T122" s="227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80</v>
      </c>
      <c r="AT122" s="229" t="s">
        <v>72</v>
      </c>
      <c r="AU122" s="229" t="s">
        <v>80</v>
      </c>
      <c r="AY122" s="228" t="s">
        <v>213</v>
      </c>
      <c r="BK122" s="230">
        <f>SUM(BK123:BK128)</f>
        <v>0</v>
      </c>
    </row>
    <row r="123" spans="1:65" s="2" customFormat="1" ht="21.75" customHeight="1">
      <c r="A123" s="35"/>
      <c r="B123" s="36"/>
      <c r="C123" s="233" t="s">
        <v>80</v>
      </c>
      <c r="D123" s="233" t="s">
        <v>216</v>
      </c>
      <c r="E123" s="234" t="s">
        <v>345</v>
      </c>
      <c r="F123" s="235" t="s">
        <v>346</v>
      </c>
      <c r="G123" s="236" t="s">
        <v>219</v>
      </c>
      <c r="H123" s="237">
        <v>0.351</v>
      </c>
      <c r="I123" s="238"/>
      <c r="J123" s="239">
        <f>ROUND(I123*H123,2)</f>
        <v>0</v>
      </c>
      <c r="K123" s="240"/>
      <c r="L123" s="41"/>
      <c r="M123" s="241" t="s">
        <v>1</v>
      </c>
      <c r="N123" s="242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220</v>
      </c>
      <c r="AT123" s="245" t="s">
        <v>216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220</v>
      </c>
      <c r="BM123" s="245" t="s">
        <v>82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346</v>
      </c>
      <c r="G124" s="37"/>
      <c r="H124" s="37"/>
      <c r="I124" s="141"/>
      <c r="J124" s="37"/>
      <c r="K124" s="37"/>
      <c r="L124" s="41"/>
      <c r="M124" s="249"/>
      <c r="N124" s="25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65" s="2" customFormat="1" ht="33" customHeight="1">
      <c r="A125" s="35"/>
      <c r="B125" s="36"/>
      <c r="C125" s="233" t="s">
        <v>82</v>
      </c>
      <c r="D125" s="233" t="s">
        <v>216</v>
      </c>
      <c r="E125" s="234" t="s">
        <v>228</v>
      </c>
      <c r="F125" s="235" t="s">
        <v>229</v>
      </c>
      <c r="G125" s="236" t="s">
        <v>219</v>
      </c>
      <c r="H125" s="237">
        <v>0.351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220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220</v>
      </c>
      <c r="BM125" s="245" t="s">
        <v>220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229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33" customHeight="1">
      <c r="A127" s="35"/>
      <c r="B127" s="36"/>
      <c r="C127" s="233" t="s">
        <v>224</v>
      </c>
      <c r="D127" s="233" t="s">
        <v>216</v>
      </c>
      <c r="E127" s="234" t="s">
        <v>347</v>
      </c>
      <c r="F127" s="235" t="s">
        <v>348</v>
      </c>
      <c r="G127" s="236" t="s">
        <v>237</v>
      </c>
      <c r="H127" s="237">
        <v>2.34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220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220</v>
      </c>
      <c r="BM127" s="245" t="s">
        <v>227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348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3" s="12" customFormat="1" ht="22.8" customHeight="1">
      <c r="A129" s="12"/>
      <c r="B129" s="217"/>
      <c r="C129" s="218"/>
      <c r="D129" s="219" t="s">
        <v>72</v>
      </c>
      <c r="E129" s="231" t="s">
        <v>360</v>
      </c>
      <c r="F129" s="231" t="s">
        <v>361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SUM(P130:P133)</f>
        <v>0</v>
      </c>
      <c r="Q129" s="225"/>
      <c r="R129" s="226">
        <f>SUM(R130:R133)</f>
        <v>0</v>
      </c>
      <c r="S129" s="225"/>
      <c r="T129" s="227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80</v>
      </c>
      <c r="AY129" s="228" t="s">
        <v>213</v>
      </c>
      <c r="BK129" s="230">
        <f>SUM(BK130:BK133)</f>
        <v>0</v>
      </c>
    </row>
    <row r="130" spans="1:65" s="2" customFormat="1" ht="33" customHeight="1">
      <c r="A130" s="35"/>
      <c r="B130" s="36"/>
      <c r="C130" s="233" t="s">
        <v>220</v>
      </c>
      <c r="D130" s="233" t="s">
        <v>216</v>
      </c>
      <c r="E130" s="234" t="s">
        <v>426</v>
      </c>
      <c r="F130" s="235" t="s">
        <v>427</v>
      </c>
      <c r="G130" s="236" t="s">
        <v>289</v>
      </c>
      <c r="H130" s="237">
        <v>6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230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427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33" customHeight="1">
      <c r="A132" s="35"/>
      <c r="B132" s="36"/>
      <c r="C132" s="233" t="s">
        <v>231</v>
      </c>
      <c r="D132" s="233" t="s">
        <v>216</v>
      </c>
      <c r="E132" s="234" t="s">
        <v>428</v>
      </c>
      <c r="F132" s="235" t="s">
        <v>429</v>
      </c>
      <c r="G132" s="236" t="s">
        <v>237</v>
      </c>
      <c r="H132" s="237">
        <v>27.22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234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429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3" s="12" customFormat="1" ht="22.8" customHeight="1">
      <c r="A134" s="12"/>
      <c r="B134" s="217"/>
      <c r="C134" s="218"/>
      <c r="D134" s="219" t="s">
        <v>72</v>
      </c>
      <c r="E134" s="231" t="s">
        <v>250</v>
      </c>
      <c r="F134" s="231" t="s">
        <v>251</v>
      </c>
      <c r="G134" s="218"/>
      <c r="H134" s="218"/>
      <c r="I134" s="221"/>
      <c r="J134" s="232">
        <f>BK134</f>
        <v>0</v>
      </c>
      <c r="K134" s="218"/>
      <c r="L134" s="223"/>
      <c r="M134" s="224"/>
      <c r="N134" s="225"/>
      <c r="O134" s="225"/>
      <c r="P134" s="226">
        <f>SUM(P135:P146)</f>
        <v>0</v>
      </c>
      <c r="Q134" s="225"/>
      <c r="R134" s="226">
        <f>SUM(R135:R146)</f>
        <v>0</v>
      </c>
      <c r="S134" s="225"/>
      <c r="T134" s="227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8" t="s">
        <v>80</v>
      </c>
      <c r="AT134" s="229" t="s">
        <v>72</v>
      </c>
      <c r="AU134" s="229" t="s">
        <v>80</v>
      </c>
      <c r="AY134" s="228" t="s">
        <v>213</v>
      </c>
      <c r="BK134" s="230">
        <f>SUM(BK135:BK146)</f>
        <v>0</v>
      </c>
    </row>
    <row r="135" spans="1:65" s="2" customFormat="1" ht="33" customHeight="1">
      <c r="A135" s="35"/>
      <c r="B135" s="36"/>
      <c r="C135" s="233" t="s">
        <v>227</v>
      </c>
      <c r="D135" s="233" t="s">
        <v>216</v>
      </c>
      <c r="E135" s="234" t="s">
        <v>369</v>
      </c>
      <c r="F135" s="235" t="s">
        <v>370</v>
      </c>
      <c r="G135" s="236" t="s">
        <v>254</v>
      </c>
      <c r="H135" s="237">
        <v>2.656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220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220</v>
      </c>
      <c r="BM135" s="245" t="s">
        <v>238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370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21.75" customHeight="1">
      <c r="A137" s="35"/>
      <c r="B137" s="36"/>
      <c r="C137" s="233" t="s">
        <v>239</v>
      </c>
      <c r="D137" s="233" t="s">
        <v>216</v>
      </c>
      <c r="E137" s="234" t="s">
        <v>257</v>
      </c>
      <c r="F137" s="235" t="s">
        <v>258</v>
      </c>
      <c r="G137" s="236" t="s">
        <v>254</v>
      </c>
      <c r="H137" s="237">
        <v>2.656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242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258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33" customHeight="1">
      <c r="A139" s="35"/>
      <c r="B139" s="36"/>
      <c r="C139" s="233" t="s">
        <v>230</v>
      </c>
      <c r="D139" s="233" t="s">
        <v>216</v>
      </c>
      <c r="E139" s="234" t="s">
        <v>260</v>
      </c>
      <c r="F139" s="235" t="s">
        <v>261</v>
      </c>
      <c r="G139" s="236" t="s">
        <v>254</v>
      </c>
      <c r="H139" s="237">
        <v>26.56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220</v>
      </c>
      <c r="AT139" s="245" t="s">
        <v>216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220</v>
      </c>
      <c r="BM139" s="245" t="s">
        <v>245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261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33" customHeight="1">
      <c r="A141" s="35"/>
      <c r="B141" s="36"/>
      <c r="C141" s="233" t="s">
        <v>246</v>
      </c>
      <c r="D141" s="233" t="s">
        <v>216</v>
      </c>
      <c r="E141" s="234" t="s">
        <v>264</v>
      </c>
      <c r="F141" s="235" t="s">
        <v>265</v>
      </c>
      <c r="G141" s="236" t="s">
        <v>254</v>
      </c>
      <c r="H141" s="237">
        <v>0.782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220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220</v>
      </c>
      <c r="BM141" s="245" t="s">
        <v>249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265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33" customHeight="1">
      <c r="A143" s="35"/>
      <c r="B143" s="36"/>
      <c r="C143" s="233" t="s">
        <v>234</v>
      </c>
      <c r="D143" s="233" t="s">
        <v>216</v>
      </c>
      <c r="E143" s="234" t="s">
        <v>267</v>
      </c>
      <c r="F143" s="235" t="s">
        <v>268</v>
      </c>
      <c r="G143" s="236" t="s">
        <v>254</v>
      </c>
      <c r="H143" s="237">
        <v>1.792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255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268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33" customHeight="1">
      <c r="A145" s="35"/>
      <c r="B145" s="36"/>
      <c r="C145" s="233" t="s">
        <v>256</v>
      </c>
      <c r="D145" s="233" t="s">
        <v>216</v>
      </c>
      <c r="E145" s="234" t="s">
        <v>378</v>
      </c>
      <c r="F145" s="235" t="s">
        <v>379</v>
      </c>
      <c r="G145" s="236" t="s">
        <v>254</v>
      </c>
      <c r="H145" s="237">
        <v>0.082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259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379</v>
      </c>
      <c r="G146" s="37"/>
      <c r="H146" s="37"/>
      <c r="I146" s="141"/>
      <c r="J146" s="37"/>
      <c r="K146" s="37"/>
      <c r="L146" s="41"/>
      <c r="M146" s="251"/>
      <c r="N146" s="252"/>
      <c r="O146" s="253"/>
      <c r="P146" s="253"/>
      <c r="Q146" s="253"/>
      <c r="R146" s="253"/>
      <c r="S146" s="253"/>
      <c r="T146" s="254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31" s="2" customFormat="1" ht="6.95" customHeight="1">
      <c r="A147" s="35"/>
      <c r="B147" s="63"/>
      <c r="C147" s="64"/>
      <c r="D147" s="64"/>
      <c r="E147" s="64"/>
      <c r="F147" s="64"/>
      <c r="G147" s="64"/>
      <c r="H147" s="64"/>
      <c r="I147" s="180"/>
      <c r="J147" s="64"/>
      <c r="K147" s="64"/>
      <c r="L147" s="41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password="CC35" sheet="1" objects="1" scenarios="1" formatColumns="0" formatRows="0" autoFilter="0"/>
  <autoFilter ref="C119:K14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2062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ROUND((SUM(BE122:BE166)),2)</f>
        <v>0</v>
      </c>
      <c r="G33" s="35"/>
      <c r="H33" s="35"/>
      <c r="I33" s="159">
        <v>0.21</v>
      </c>
      <c r="J33" s="158">
        <f>ROUND(((SUM(BE122:BE166))*I33),2)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ROUND((SUM(BF122:BF166)),2)</f>
        <v>0</v>
      </c>
      <c r="G34" s="35"/>
      <c r="H34" s="35"/>
      <c r="I34" s="159">
        <v>0.15</v>
      </c>
      <c r="J34" s="158">
        <f>ROUND(((SUM(BF122:BF166))*I34),2)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ROUND((SUM(BG122:BG166)),2)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ROUND((SUM(BH122:BH166)),2)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ROUND((SUM(BI122:BI166)),2)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2019-138-40 - Slaboproudá...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J123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309</v>
      </c>
      <c r="E98" s="200"/>
      <c r="F98" s="200"/>
      <c r="G98" s="200"/>
      <c r="H98" s="200"/>
      <c r="I98" s="201"/>
      <c r="J98" s="202">
        <f>J124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1761</v>
      </c>
      <c r="E99" s="200"/>
      <c r="F99" s="200"/>
      <c r="G99" s="200"/>
      <c r="H99" s="200"/>
      <c r="I99" s="201"/>
      <c r="J99" s="202">
        <f>J127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0"/>
      <c r="C100" s="191"/>
      <c r="D100" s="192" t="s">
        <v>193</v>
      </c>
      <c r="E100" s="193"/>
      <c r="F100" s="193"/>
      <c r="G100" s="193"/>
      <c r="H100" s="193"/>
      <c r="I100" s="194"/>
      <c r="J100" s="195">
        <f>J132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97"/>
      <c r="C101" s="198"/>
      <c r="D101" s="199" t="s">
        <v>2063</v>
      </c>
      <c r="E101" s="200"/>
      <c r="F101" s="200"/>
      <c r="G101" s="200"/>
      <c r="H101" s="200"/>
      <c r="I101" s="201"/>
      <c r="J101" s="202">
        <f>J133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2064</v>
      </c>
      <c r="E102" s="200"/>
      <c r="F102" s="200"/>
      <c r="G102" s="200"/>
      <c r="H102" s="200"/>
      <c r="I102" s="201"/>
      <c r="J102" s="202">
        <f>J160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141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180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183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198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84" t="str">
        <f>E7</f>
        <v xml:space="preserve">OTEVŘENÝ  pavilon D (zadání) - DO KROSU</v>
      </c>
      <c r="F112" s="29"/>
      <c r="G112" s="29"/>
      <c r="H112" s="29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183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2019-138-40 - Slaboproudá...</v>
      </c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144" t="s">
        <v>22</v>
      </c>
      <c r="J116" s="76" t="str">
        <f>IF(J12="","",J12)</f>
        <v>20. 12. 2019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144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144" t="s">
        <v>30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204"/>
      <c r="B121" s="205"/>
      <c r="C121" s="206" t="s">
        <v>199</v>
      </c>
      <c r="D121" s="207" t="s">
        <v>58</v>
      </c>
      <c r="E121" s="207" t="s">
        <v>54</v>
      </c>
      <c r="F121" s="207" t="s">
        <v>55</v>
      </c>
      <c r="G121" s="207" t="s">
        <v>200</v>
      </c>
      <c r="H121" s="207" t="s">
        <v>201</v>
      </c>
      <c r="I121" s="208" t="s">
        <v>202</v>
      </c>
      <c r="J121" s="209" t="s">
        <v>187</v>
      </c>
      <c r="K121" s="210" t="s">
        <v>203</v>
      </c>
      <c r="L121" s="211"/>
      <c r="M121" s="97" t="s">
        <v>1</v>
      </c>
      <c r="N121" s="98" t="s">
        <v>37</v>
      </c>
      <c r="O121" s="98" t="s">
        <v>204</v>
      </c>
      <c r="P121" s="98" t="s">
        <v>205</v>
      </c>
      <c r="Q121" s="98" t="s">
        <v>206</v>
      </c>
      <c r="R121" s="98" t="s">
        <v>207</v>
      </c>
      <c r="S121" s="98" t="s">
        <v>208</v>
      </c>
      <c r="T121" s="99" t="s">
        <v>209</v>
      </c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</row>
    <row r="122" spans="1:63" s="2" customFormat="1" ht="22.8" customHeight="1">
      <c r="A122" s="35"/>
      <c r="B122" s="36"/>
      <c r="C122" s="104" t="s">
        <v>210</v>
      </c>
      <c r="D122" s="37"/>
      <c r="E122" s="37"/>
      <c r="F122" s="37"/>
      <c r="G122" s="37"/>
      <c r="H122" s="37"/>
      <c r="I122" s="141"/>
      <c r="J122" s="212">
        <f>BK122</f>
        <v>0</v>
      </c>
      <c r="K122" s="37"/>
      <c r="L122" s="41"/>
      <c r="M122" s="100"/>
      <c r="N122" s="213"/>
      <c r="O122" s="101"/>
      <c r="P122" s="214">
        <f>P123+P132</f>
        <v>0</v>
      </c>
      <c r="Q122" s="101"/>
      <c r="R122" s="214">
        <f>R123+R132</f>
        <v>0</v>
      </c>
      <c r="S122" s="101"/>
      <c r="T122" s="215">
        <f>T123+T132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189</v>
      </c>
      <c r="BK122" s="216">
        <f>BK123+BK132</f>
        <v>0</v>
      </c>
    </row>
    <row r="123" spans="1:63" s="12" customFormat="1" ht="25.9" customHeight="1">
      <c r="A123" s="12"/>
      <c r="B123" s="217"/>
      <c r="C123" s="218"/>
      <c r="D123" s="219" t="s">
        <v>72</v>
      </c>
      <c r="E123" s="220" t="s">
        <v>211</v>
      </c>
      <c r="F123" s="220" t="s">
        <v>212</v>
      </c>
      <c r="G123" s="218"/>
      <c r="H123" s="218"/>
      <c r="I123" s="221"/>
      <c r="J123" s="222">
        <f>BK123</f>
        <v>0</v>
      </c>
      <c r="K123" s="218"/>
      <c r="L123" s="223"/>
      <c r="M123" s="224"/>
      <c r="N123" s="225"/>
      <c r="O123" s="225"/>
      <c r="P123" s="226">
        <f>P124+P127</f>
        <v>0</v>
      </c>
      <c r="Q123" s="225"/>
      <c r="R123" s="226">
        <f>R124+R127</f>
        <v>0</v>
      </c>
      <c r="S123" s="225"/>
      <c r="T123" s="227">
        <f>T124+T127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8" t="s">
        <v>80</v>
      </c>
      <c r="AT123" s="229" t="s">
        <v>72</v>
      </c>
      <c r="AU123" s="229" t="s">
        <v>73</v>
      </c>
      <c r="AY123" s="228" t="s">
        <v>213</v>
      </c>
      <c r="BK123" s="230">
        <f>BK124+BK127</f>
        <v>0</v>
      </c>
    </row>
    <row r="124" spans="1:63" s="12" customFormat="1" ht="22.8" customHeight="1">
      <c r="A124" s="12"/>
      <c r="B124" s="217"/>
      <c r="C124" s="218"/>
      <c r="D124" s="219" t="s">
        <v>72</v>
      </c>
      <c r="E124" s="231" t="s">
        <v>227</v>
      </c>
      <c r="F124" s="231" t="s">
        <v>328</v>
      </c>
      <c r="G124" s="218"/>
      <c r="H124" s="218"/>
      <c r="I124" s="221"/>
      <c r="J124" s="232">
        <f>BK124</f>
        <v>0</v>
      </c>
      <c r="K124" s="218"/>
      <c r="L124" s="223"/>
      <c r="M124" s="224"/>
      <c r="N124" s="225"/>
      <c r="O124" s="225"/>
      <c r="P124" s="226">
        <f>SUM(P125:P126)</f>
        <v>0</v>
      </c>
      <c r="Q124" s="225"/>
      <c r="R124" s="226">
        <f>SUM(R125:R126)</f>
        <v>0</v>
      </c>
      <c r="S124" s="225"/>
      <c r="T124" s="227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80</v>
      </c>
      <c r="AT124" s="229" t="s">
        <v>72</v>
      </c>
      <c r="AU124" s="229" t="s">
        <v>80</v>
      </c>
      <c r="AY124" s="228" t="s">
        <v>213</v>
      </c>
      <c r="BK124" s="230">
        <f>SUM(BK125:BK126)</f>
        <v>0</v>
      </c>
    </row>
    <row r="125" spans="1:65" s="2" customFormat="1" ht="16.5" customHeight="1">
      <c r="A125" s="35"/>
      <c r="B125" s="36"/>
      <c r="C125" s="233" t="s">
        <v>80</v>
      </c>
      <c r="D125" s="233" t="s">
        <v>216</v>
      </c>
      <c r="E125" s="234" t="s">
        <v>1931</v>
      </c>
      <c r="F125" s="235" t="s">
        <v>1932</v>
      </c>
      <c r="G125" s="236" t="s">
        <v>237</v>
      </c>
      <c r="H125" s="237">
        <v>36.66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220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220</v>
      </c>
      <c r="BM125" s="245" t="s">
        <v>82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1932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3" s="12" customFormat="1" ht="22.8" customHeight="1">
      <c r="A127" s="12"/>
      <c r="B127" s="217"/>
      <c r="C127" s="218"/>
      <c r="D127" s="219" t="s">
        <v>72</v>
      </c>
      <c r="E127" s="231" t="s">
        <v>246</v>
      </c>
      <c r="F127" s="231" t="s">
        <v>1762</v>
      </c>
      <c r="G127" s="218"/>
      <c r="H127" s="218"/>
      <c r="I127" s="221"/>
      <c r="J127" s="232">
        <f>BK127</f>
        <v>0</v>
      </c>
      <c r="K127" s="218"/>
      <c r="L127" s="223"/>
      <c r="M127" s="224"/>
      <c r="N127" s="225"/>
      <c r="O127" s="225"/>
      <c r="P127" s="226">
        <f>SUM(P128:P131)</f>
        <v>0</v>
      </c>
      <c r="Q127" s="225"/>
      <c r="R127" s="226">
        <f>SUM(R128:R131)</f>
        <v>0</v>
      </c>
      <c r="S127" s="225"/>
      <c r="T127" s="227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80</v>
      </c>
      <c r="AT127" s="229" t="s">
        <v>72</v>
      </c>
      <c r="AU127" s="229" t="s">
        <v>80</v>
      </c>
      <c r="AY127" s="228" t="s">
        <v>213</v>
      </c>
      <c r="BK127" s="230">
        <f>SUM(BK128:BK131)</f>
        <v>0</v>
      </c>
    </row>
    <row r="128" spans="1:65" s="2" customFormat="1" ht="33" customHeight="1">
      <c r="A128" s="35"/>
      <c r="B128" s="36"/>
      <c r="C128" s="233" t="s">
        <v>82</v>
      </c>
      <c r="D128" s="233" t="s">
        <v>216</v>
      </c>
      <c r="E128" s="234" t="s">
        <v>1933</v>
      </c>
      <c r="F128" s="235" t="s">
        <v>1934</v>
      </c>
      <c r="G128" s="236" t="s">
        <v>289</v>
      </c>
      <c r="H128" s="237">
        <v>24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220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1934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33" customHeight="1">
      <c r="A130" s="35"/>
      <c r="B130" s="36"/>
      <c r="C130" s="233" t="s">
        <v>224</v>
      </c>
      <c r="D130" s="233" t="s">
        <v>216</v>
      </c>
      <c r="E130" s="234" t="s">
        <v>1935</v>
      </c>
      <c r="F130" s="235" t="s">
        <v>1936</v>
      </c>
      <c r="G130" s="236" t="s">
        <v>283</v>
      </c>
      <c r="H130" s="237">
        <v>690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227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1936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3" s="12" customFormat="1" ht="25.9" customHeight="1">
      <c r="A132" s="12"/>
      <c r="B132" s="217"/>
      <c r="C132" s="218"/>
      <c r="D132" s="219" t="s">
        <v>72</v>
      </c>
      <c r="E132" s="220" t="s">
        <v>276</v>
      </c>
      <c r="F132" s="220" t="s">
        <v>277</v>
      </c>
      <c r="G132" s="218"/>
      <c r="H132" s="218"/>
      <c r="I132" s="221"/>
      <c r="J132" s="222">
        <f>BK132</f>
        <v>0</v>
      </c>
      <c r="K132" s="218"/>
      <c r="L132" s="223"/>
      <c r="M132" s="224"/>
      <c r="N132" s="225"/>
      <c r="O132" s="225"/>
      <c r="P132" s="226">
        <f>P133+P160</f>
        <v>0</v>
      </c>
      <c r="Q132" s="225"/>
      <c r="R132" s="226">
        <f>R133+R160</f>
        <v>0</v>
      </c>
      <c r="S132" s="225"/>
      <c r="T132" s="227">
        <f>T133+T160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82</v>
      </c>
      <c r="AT132" s="229" t="s">
        <v>72</v>
      </c>
      <c r="AU132" s="229" t="s">
        <v>73</v>
      </c>
      <c r="AY132" s="228" t="s">
        <v>213</v>
      </c>
      <c r="BK132" s="230">
        <f>BK133+BK160</f>
        <v>0</v>
      </c>
    </row>
    <row r="133" spans="1:63" s="12" customFormat="1" ht="22.8" customHeight="1">
      <c r="A133" s="12"/>
      <c r="B133" s="217"/>
      <c r="C133" s="218"/>
      <c r="D133" s="219" t="s">
        <v>72</v>
      </c>
      <c r="E133" s="231" t="s">
        <v>2065</v>
      </c>
      <c r="F133" s="231" t="s">
        <v>2066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SUM(P134:P159)</f>
        <v>0</v>
      </c>
      <c r="Q133" s="225"/>
      <c r="R133" s="226">
        <f>SUM(R134:R159)</f>
        <v>0</v>
      </c>
      <c r="S133" s="225"/>
      <c r="T133" s="227">
        <f>SUM(T134:T159)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82</v>
      </c>
      <c r="AT133" s="229" t="s">
        <v>72</v>
      </c>
      <c r="AU133" s="229" t="s">
        <v>80</v>
      </c>
      <c r="AY133" s="228" t="s">
        <v>213</v>
      </c>
      <c r="BK133" s="230">
        <f>SUM(BK134:BK159)</f>
        <v>0</v>
      </c>
    </row>
    <row r="134" spans="1:65" s="2" customFormat="1" ht="33" customHeight="1">
      <c r="A134" s="35"/>
      <c r="B134" s="36"/>
      <c r="C134" s="233" t="s">
        <v>220</v>
      </c>
      <c r="D134" s="233" t="s">
        <v>216</v>
      </c>
      <c r="E134" s="234" t="s">
        <v>1943</v>
      </c>
      <c r="F134" s="235" t="s">
        <v>1944</v>
      </c>
      <c r="G134" s="236" t="s">
        <v>289</v>
      </c>
      <c r="H134" s="237">
        <v>24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245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245</v>
      </c>
      <c r="BM134" s="245" t="s">
        <v>230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1944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16.5" customHeight="1">
      <c r="A136" s="35"/>
      <c r="B136" s="36"/>
      <c r="C136" s="255" t="s">
        <v>231</v>
      </c>
      <c r="D136" s="255" t="s">
        <v>571</v>
      </c>
      <c r="E136" s="256" t="s">
        <v>2067</v>
      </c>
      <c r="F136" s="257" t="s">
        <v>2068</v>
      </c>
      <c r="G136" s="258" t="s">
        <v>289</v>
      </c>
      <c r="H136" s="259">
        <v>24</v>
      </c>
      <c r="I136" s="260"/>
      <c r="J136" s="261">
        <f>ROUND(I136*H136,2)</f>
        <v>0</v>
      </c>
      <c r="K136" s="262"/>
      <c r="L136" s="263"/>
      <c r="M136" s="264" t="s">
        <v>1</v>
      </c>
      <c r="N136" s="265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275</v>
      </c>
      <c r="AT136" s="245" t="s">
        <v>571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245</v>
      </c>
      <c r="BM136" s="245" t="s">
        <v>234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2068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21.75" customHeight="1">
      <c r="A138" s="35"/>
      <c r="B138" s="36"/>
      <c r="C138" s="233" t="s">
        <v>227</v>
      </c>
      <c r="D138" s="233" t="s">
        <v>216</v>
      </c>
      <c r="E138" s="234" t="s">
        <v>2069</v>
      </c>
      <c r="F138" s="235" t="s">
        <v>2070</v>
      </c>
      <c r="G138" s="236" t="s">
        <v>283</v>
      </c>
      <c r="H138" s="237">
        <v>1870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245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245</v>
      </c>
      <c r="BM138" s="245" t="s">
        <v>238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2070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16.5" customHeight="1">
      <c r="A140" s="35"/>
      <c r="B140" s="36"/>
      <c r="C140" s="255" t="s">
        <v>239</v>
      </c>
      <c r="D140" s="255" t="s">
        <v>571</v>
      </c>
      <c r="E140" s="256" t="s">
        <v>2071</v>
      </c>
      <c r="F140" s="257" t="s">
        <v>2072</v>
      </c>
      <c r="G140" s="258" t="s">
        <v>283</v>
      </c>
      <c r="H140" s="259">
        <v>1870</v>
      </c>
      <c r="I140" s="260"/>
      <c r="J140" s="261">
        <f>ROUND(I140*H140,2)</f>
        <v>0</v>
      </c>
      <c r="K140" s="262"/>
      <c r="L140" s="263"/>
      <c r="M140" s="264" t="s">
        <v>1</v>
      </c>
      <c r="N140" s="265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275</v>
      </c>
      <c r="AT140" s="245" t="s">
        <v>571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245</v>
      </c>
      <c r="BM140" s="245" t="s">
        <v>242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2072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21.75" customHeight="1">
      <c r="A142" s="35"/>
      <c r="B142" s="36"/>
      <c r="C142" s="233" t="s">
        <v>245</v>
      </c>
      <c r="D142" s="233" t="s">
        <v>216</v>
      </c>
      <c r="E142" s="234" t="s">
        <v>2073</v>
      </c>
      <c r="F142" s="235" t="s">
        <v>2074</v>
      </c>
      <c r="G142" s="236" t="s">
        <v>289</v>
      </c>
      <c r="H142" s="237">
        <v>1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245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245</v>
      </c>
      <c r="BM142" s="245" t="s">
        <v>245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2074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21.75" customHeight="1">
      <c r="A144" s="35"/>
      <c r="B144" s="36"/>
      <c r="C144" s="233" t="s">
        <v>8</v>
      </c>
      <c r="D144" s="233" t="s">
        <v>216</v>
      </c>
      <c r="E144" s="234" t="s">
        <v>2075</v>
      </c>
      <c r="F144" s="235" t="s">
        <v>2074</v>
      </c>
      <c r="G144" s="236" t="s">
        <v>289</v>
      </c>
      <c r="H144" s="237">
        <v>1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245</v>
      </c>
      <c r="AT144" s="245" t="s">
        <v>216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245</v>
      </c>
      <c r="BM144" s="245" t="s">
        <v>249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2074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21.75" customHeight="1">
      <c r="A146" s="35"/>
      <c r="B146" s="36"/>
      <c r="C146" s="233" t="s">
        <v>242</v>
      </c>
      <c r="D146" s="233" t="s">
        <v>216</v>
      </c>
      <c r="E146" s="234" t="s">
        <v>2076</v>
      </c>
      <c r="F146" s="235" t="s">
        <v>2074</v>
      </c>
      <c r="G146" s="236" t="s">
        <v>289</v>
      </c>
      <c r="H146" s="237">
        <v>1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245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245</v>
      </c>
      <c r="BM146" s="245" t="s">
        <v>255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2074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16.5" customHeight="1">
      <c r="A148" s="35"/>
      <c r="B148" s="36"/>
      <c r="C148" s="233" t="s">
        <v>230</v>
      </c>
      <c r="D148" s="233" t="s">
        <v>216</v>
      </c>
      <c r="E148" s="234" t="s">
        <v>2077</v>
      </c>
      <c r="F148" s="235" t="s">
        <v>2078</v>
      </c>
      <c r="G148" s="236" t="s">
        <v>289</v>
      </c>
      <c r="H148" s="237">
        <v>1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245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245</v>
      </c>
      <c r="BM148" s="245" t="s">
        <v>259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2078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16.5" customHeight="1">
      <c r="A150" s="35"/>
      <c r="B150" s="36"/>
      <c r="C150" s="255" t="s">
        <v>246</v>
      </c>
      <c r="D150" s="255" t="s">
        <v>571</v>
      </c>
      <c r="E150" s="256" t="s">
        <v>2079</v>
      </c>
      <c r="F150" s="257" t="s">
        <v>2080</v>
      </c>
      <c r="G150" s="258" t="s">
        <v>289</v>
      </c>
      <c r="H150" s="259">
        <v>1</v>
      </c>
      <c r="I150" s="260"/>
      <c r="J150" s="261">
        <f>ROUND(I150*H150,2)</f>
        <v>0</v>
      </c>
      <c r="K150" s="262"/>
      <c r="L150" s="263"/>
      <c r="M150" s="264" t="s">
        <v>1</v>
      </c>
      <c r="N150" s="265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275</v>
      </c>
      <c r="AT150" s="245" t="s">
        <v>571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245</v>
      </c>
      <c r="BM150" s="245" t="s">
        <v>262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2081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33" customHeight="1">
      <c r="A152" s="35"/>
      <c r="B152" s="36"/>
      <c r="C152" s="233" t="s">
        <v>234</v>
      </c>
      <c r="D152" s="233" t="s">
        <v>216</v>
      </c>
      <c r="E152" s="234" t="s">
        <v>2082</v>
      </c>
      <c r="F152" s="235" t="s">
        <v>2083</v>
      </c>
      <c r="G152" s="236" t="s">
        <v>289</v>
      </c>
      <c r="H152" s="237">
        <v>24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245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245</v>
      </c>
      <c r="BM152" s="245" t="s">
        <v>266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2083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16.5" customHeight="1">
      <c r="A154" s="35"/>
      <c r="B154" s="36"/>
      <c r="C154" s="255" t="s">
        <v>256</v>
      </c>
      <c r="D154" s="255" t="s">
        <v>571</v>
      </c>
      <c r="E154" s="256" t="s">
        <v>2084</v>
      </c>
      <c r="F154" s="257" t="s">
        <v>2085</v>
      </c>
      <c r="G154" s="258" t="s">
        <v>289</v>
      </c>
      <c r="H154" s="259">
        <v>0</v>
      </c>
      <c r="I154" s="260"/>
      <c r="J154" s="261">
        <f>ROUND(I154*H154,2)</f>
        <v>0</v>
      </c>
      <c r="K154" s="262"/>
      <c r="L154" s="263"/>
      <c r="M154" s="264" t="s">
        <v>1</v>
      </c>
      <c r="N154" s="265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275</v>
      </c>
      <c r="AT154" s="245" t="s">
        <v>571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245</v>
      </c>
      <c r="BM154" s="245" t="s">
        <v>269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2081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16.5" customHeight="1">
      <c r="A156" s="35"/>
      <c r="B156" s="36"/>
      <c r="C156" s="255" t="s">
        <v>238</v>
      </c>
      <c r="D156" s="255" t="s">
        <v>571</v>
      </c>
      <c r="E156" s="256" t="s">
        <v>2086</v>
      </c>
      <c r="F156" s="257" t="s">
        <v>2085</v>
      </c>
      <c r="G156" s="258" t="s">
        <v>289</v>
      </c>
      <c r="H156" s="259">
        <v>0</v>
      </c>
      <c r="I156" s="260"/>
      <c r="J156" s="261">
        <f>ROUND(I156*H156,2)</f>
        <v>0</v>
      </c>
      <c r="K156" s="262"/>
      <c r="L156" s="263"/>
      <c r="M156" s="264" t="s">
        <v>1</v>
      </c>
      <c r="N156" s="265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275</v>
      </c>
      <c r="AT156" s="245" t="s">
        <v>571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245</v>
      </c>
      <c r="BM156" s="245" t="s">
        <v>272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2081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16.5" customHeight="1">
      <c r="A158" s="35"/>
      <c r="B158" s="36"/>
      <c r="C158" s="233" t="s">
        <v>263</v>
      </c>
      <c r="D158" s="233" t="s">
        <v>216</v>
      </c>
      <c r="E158" s="234" t="s">
        <v>2087</v>
      </c>
      <c r="F158" s="235" t="s">
        <v>2055</v>
      </c>
      <c r="G158" s="236" t="s">
        <v>289</v>
      </c>
      <c r="H158" s="237">
        <v>39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245</v>
      </c>
      <c r="AT158" s="245" t="s">
        <v>216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245</v>
      </c>
      <c r="BM158" s="245" t="s">
        <v>275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2055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3" s="12" customFormat="1" ht="22.8" customHeight="1">
      <c r="A160" s="12"/>
      <c r="B160" s="217"/>
      <c r="C160" s="218"/>
      <c r="D160" s="219" t="s">
        <v>72</v>
      </c>
      <c r="E160" s="231" t="s">
        <v>2088</v>
      </c>
      <c r="F160" s="231" t="s">
        <v>2089</v>
      </c>
      <c r="G160" s="218"/>
      <c r="H160" s="218"/>
      <c r="I160" s="221"/>
      <c r="J160" s="232">
        <f>BK160</f>
        <v>0</v>
      </c>
      <c r="K160" s="218"/>
      <c r="L160" s="223"/>
      <c r="M160" s="224"/>
      <c r="N160" s="225"/>
      <c r="O160" s="225"/>
      <c r="P160" s="226">
        <f>SUM(P161:P166)</f>
        <v>0</v>
      </c>
      <c r="Q160" s="225"/>
      <c r="R160" s="226">
        <f>SUM(R161:R166)</f>
        <v>0</v>
      </c>
      <c r="S160" s="225"/>
      <c r="T160" s="227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8" t="s">
        <v>82</v>
      </c>
      <c r="AT160" s="229" t="s">
        <v>72</v>
      </c>
      <c r="AU160" s="229" t="s">
        <v>80</v>
      </c>
      <c r="AY160" s="228" t="s">
        <v>213</v>
      </c>
      <c r="BK160" s="230">
        <f>SUM(BK161:BK166)</f>
        <v>0</v>
      </c>
    </row>
    <row r="161" spans="1:65" s="2" customFormat="1" ht="21.75" customHeight="1">
      <c r="A161" s="35"/>
      <c r="B161" s="36"/>
      <c r="C161" s="233" t="s">
        <v>280</v>
      </c>
      <c r="D161" s="233" t="s">
        <v>216</v>
      </c>
      <c r="E161" s="234" t="s">
        <v>2069</v>
      </c>
      <c r="F161" s="235" t="s">
        <v>2070</v>
      </c>
      <c r="G161" s="236" t="s">
        <v>283</v>
      </c>
      <c r="H161" s="237">
        <v>150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245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245</v>
      </c>
      <c r="BM161" s="245" t="s">
        <v>284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2070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5" s="2" customFormat="1" ht="16.5" customHeight="1">
      <c r="A163" s="35"/>
      <c r="B163" s="36"/>
      <c r="C163" s="255" t="s">
        <v>249</v>
      </c>
      <c r="D163" s="255" t="s">
        <v>571</v>
      </c>
      <c r="E163" s="256" t="s">
        <v>2090</v>
      </c>
      <c r="F163" s="257" t="s">
        <v>2072</v>
      </c>
      <c r="G163" s="258" t="s">
        <v>283</v>
      </c>
      <c r="H163" s="259">
        <v>150</v>
      </c>
      <c r="I163" s="260"/>
      <c r="J163" s="261">
        <f>ROUND(I163*H163,2)</f>
        <v>0</v>
      </c>
      <c r="K163" s="262"/>
      <c r="L163" s="263"/>
      <c r="M163" s="264" t="s">
        <v>1</v>
      </c>
      <c r="N163" s="265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275</v>
      </c>
      <c r="AT163" s="245" t="s">
        <v>571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245</v>
      </c>
      <c r="BM163" s="245" t="s">
        <v>290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2072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21.75" customHeight="1">
      <c r="A165" s="35"/>
      <c r="B165" s="36"/>
      <c r="C165" s="233" t="s">
        <v>293</v>
      </c>
      <c r="D165" s="233" t="s">
        <v>216</v>
      </c>
      <c r="E165" s="234" t="s">
        <v>2091</v>
      </c>
      <c r="F165" s="235" t="s">
        <v>2074</v>
      </c>
      <c r="G165" s="236" t="s">
        <v>289</v>
      </c>
      <c r="H165" s="237">
        <v>1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245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245</v>
      </c>
      <c r="BM165" s="245" t="s">
        <v>296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2074</v>
      </c>
      <c r="G166" s="37"/>
      <c r="H166" s="37"/>
      <c r="I166" s="141"/>
      <c r="J166" s="37"/>
      <c r="K166" s="37"/>
      <c r="L166" s="41"/>
      <c r="M166" s="251"/>
      <c r="N166" s="252"/>
      <c r="O166" s="253"/>
      <c r="P166" s="253"/>
      <c r="Q166" s="253"/>
      <c r="R166" s="253"/>
      <c r="S166" s="253"/>
      <c r="T166" s="254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31" s="2" customFormat="1" ht="6.95" customHeight="1">
      <c r="A167" s="35"/>
      <c r="B167" s="63"/>
      <c r="C167" s="64"/>
      <c r="D167" s="64"/>
      <c r="E167" s="64"/>
      <c r="F167" s="64"/>
      <c r="G167" s="64"/>
      <c r="H167" s="64"/>
      <c r="I167" s="180"/>
      <c r="J167" s="64"/>
      <c r="K167" s="64"/>
      <c r="L167" s="41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password="CC35" sheet="1" objects="1" scenarios="1" formatColumns="0" formatRows="0" autoFilter="0"/>
  <autoFilter ref="C121:K16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2092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ROUND((SUM(BE118:BE172)),2)</f>
        <v>0</v>
      </c>
      <c r="G33" s="35"/>
      <c r="H33" s="35"/>
      <c r="I33" s="159">
        <v>0.21</v>
      </c>
      <c r="J33" s="158">
        <f>ROUND(((SUM(BE118:BE172))*I33),2)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ROUND((SUM(BF118:BF172)),2)</f>
        <v>0</v>
      </c>
      <c r="G34" s="35"/>
      <c r="H34" s="35"/>
      <c r="I34" s="159">
        <v>0.15</v>
      </c>
      <c r="J34" s="158">
        <f>ROUND(((SUM(BF118:BF172))*I34),2)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ROUND((SUM(BG118:BG172)),2)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ROUND((SUM(BH118:BH172)),2)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ROUND((SUM(BI118:BI172)),2)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2019-138-41 - Bleskosvod 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2093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2094</v>
      </c>
      <c r="E98" s="200"/>
      <c r="F98" s="200"/>
      <c r="G98" s="200"/>
      <c r="H98" s="200"/>
      <c r="I98" s="201"/>
      <c r="J98" s="202">
        <f>J120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198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84" t="str">
        <f>E7</f>
        <v xml:space="preserve">OTEVŘENÝ  pavilon D (zadání) - DO KROSU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183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2019-138-41 - Bleskosvod ...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144" t="s">
        <v>22</v>
      </c>
      <c r="J112" s="76" t="str">
        <f>IF(J12="","",J12)</f>
        <v>20. 12. 2019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144" t="s">
        <v>29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144" t="s">
        <v>30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204"/>
      <c r="B117" s="205"/>
      <c r="C117" s="206" t="s">
        <v>199</v>
      </c>
      <c r="D117" s="207" t="s">
        <v>58</v>
      </c>
      <c r="E117" s="207" t="s">
        <v>54</v>
      </c>
      <c r="F117" s="207" t="s">
        <v>55</v>
      </c>
      <c r="G117" s="207" t="s">
        <v>200</v>
      </c>
      <c r="H117" s="207" t="s">
        <v>201</v>
      </c>
      <c r="I117" s="208" t="s">
        <v>202</v>
      </c>
      <c r="J117" s="209" t="s">
        <v>187</v>
      </c>
      <c r="K117" s="210" t="s">
        <v>203</v>
      </c>
      <c r="L117" s="211"/>
      <c r="M117" s="97" t="s">
        <v>1</v>
      </c>
      <c r="N117" s="98" t="s">
        <v>37</v>
      </c>
      <c r="O117" s="98" t="s">
        <v>204</v>
      </c>
      <c r="P117" s="98" t="s">
        <v>205</v>
      </c>
      <c r="Q117" s="98" t="s">
        <v>206</v>
      </c>
      <c r="R117" s="98" t="s">
        <v>207</v>
      </c>
      <c r="S117" s="98" t="s">
        <v>208</v>
      </c>
      <c r="T117" s="99" t="s">
        <v>209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63" s="2" customFormat="1" ht="22.8" customHeight="1">
      <c r="A118" s="35"/>
      <c r="B118" s="36"/>
      <c r="C118" s="104" t="s">
        <v>210</v>
      </c>
      <c r="D118" s="37"/>
      <c r="E118" s="37"/>
      <c r="F118" s="37"/>
      <c r="G118" s="37"/>
      <c r="H118" s="37"/>
      <c r="I118" s="141"/>
      <c r="J118" s="212">
        <f>BK118</f>
        <v>0</v>
      </c>
      <c r="K118" s="37"/>
      <c r="L118" s="41"/>
      <c r="M118" s="100"/>
      <c r="N118" s="213"/>
      <c r="O118" s="101"/>
      <c r="P118" s="214">
        <f>P119</f>
        <v>0</v>
      </c>
      <c r="Q118" s="101"/>
      <c r="R118" s="214">
        <f>R119</f>
        <v>0</v>
      </c>
      <c r="S118" s="101"/>
      <c r="T118" s="215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72</v>
      </c>
      <c r="AU118" s="14" t="s">
        <v>189</v>
      </c>
      <c r="BK118" s="216">
        <f>BK119</f>
        <v>0</v>
      </c>
    </row>
    <row r="119" spans="1:63" s="12" customFormat="1" ht="25.9" customHeight="1">
      <c r="A119" s="12"/>
      <c r="B119" s="217"/>
      <c r="C119" s="218"/>
      <c r="D119" s="219" t="s">
        <v>72</v>
      </c>
      <c r="E119" s="220" t="s">
        <v>571</v>
      </c>
      <c r="F119" s="220" t="s">
        <v>2095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P120</f>
        <v>0</v>
      </c>
      <c r="Q119" s="225"/>
      <c r="R119" s="226">
        <f>R120</f>
        <v>0</v>
      </c>
      <c r="S119" s="225"/>
      <c r="T119" s="227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224</v>
      </c>
      <c r="AT119" s="229" t="s">
        <v>72</v>
      </c>
      <c r="AU119" s="229" t="s">
        <v>73</v>
      </c>
      <c r="AY119" s="228" t="s">
        <v>213</v>
      </c>
      <c r="BK119" s="230">
        <f>BK120</f>
        <v>0</v>
      </c>
    </row>
    <row r="120" spans="1:63" s="12" customFormat="1" ht="22.8" customHeight="1">
      <c r="A120" s="12"/>
      <c r="B120" s="217"/>
      <c r="C120" s="218"/>
      <c r="D120" s="219" t="s">
        <v>72</v>
      </c>
      <c r="E120" s="231" t="s">
        <v>2096</v>
      </c>
      <c r="F120" s="231" t="s">
        <v>2097</v>
      </c>
      <c r="G120" s="218"/>
      <c r="H120" s="218"/>
      <c r="I120" s="221"/>
      <c r="J120" s="232">
        <f>BK120</f>
        <v>0</v>
      </c>
      <c r="K120" s="218"/>
      <c r="L120" s="223"/>
      <c r="M120" s="224"/>
      <c r="N120" s="225"/>
      <c r="O120" s="225"/>
      <c r="P120" s="226">
        <f>SUM(P121:P172)</f>
        <v>0</v>
      </c>
      <c r="Q120" s="225"/>
      <c r="R120" s="226">
        <f>SUM(R121:R172)</f>
        <v>0</v>
      </c>
      <c r="S120" s="225"/>
      <c r="T120" s="227">
        <f>SUM(T121:T172)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224</v>
      </c>
      <c r="AT120" s="229" t="s">
        <v>72</v>
      </c>
      <c r="AU120" s="229" t="s">
        <v>80</v>
      </c>
      <c r="AY120" s="228" t="s">
        <v>213</v>
      </c>
      <c r="BK120" s="230">
        <f>SUM(BK121:BK172)</f>
        <v>0</v>
      </c>
    </row>
    <row r="121" spans="1:65" s="2" customFormat="1" ht="44.25" customHeight="1">
      <c r="A121" s="35"/>
      <c r="B121" s="36"/>
      <c r="C121" s="233" t="s">
        <v>80</v>
      </c>
      <c r="D121" s="233" t="s">
        <v>216</v>
      </c>
      <c r="E121" s="234" t="s">
        <v>2098</v>
      </c>
      <c r="F121" s="235" t="s">
        <v>2099</v>
      </c>
      <c r="G121" s="236" t="s">
        <v>283</v>
      </c>
      <c r="H121" s="237">
        <v>80</v>
      </c>
      <c r="I121" s="238"/>
      <c r="J121" s="239">
        <f>ROUND(I121*H121,2)</f>
        <v>0</v>
      </c>
      <c r="K121" s="240"/>
      <c r="L121" s="41"/>
      <c r="M121" s="241" t="s">
        <v>1</v>
      </c>
      <c r="N121" s="242" t="s">
        <v>38</v>
      </c>
      <c r="O121" s="8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5" t="s">
        <v>380</v>
      </c>
      <c r="AT121" s="245" t="s">
        <v>216</v>
      </c>
      <c r="AU121" s="245" t="s">
        <v>82</v>
      </c>
      <c r="AY121" s="14" t="s">
        <v>213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4" t="s">
        <v>80</v>
      </c>
      <c r="BK121" s="246">
        <f>ROUND(I121*H121,2)</f>
        <v>0</v>
      </c>
      <c r="BL121" s="14" t="s">
        <v>380</v>
      </c>
      <c r="BM121" s="245" t="s">
        <v>82</v>
      </c>
    </row>
    <row r="122" spans="1:47" s="2" customFormat="1" ht="12">
      <c r="A122" s="35"/>
      <c r="B122" s="36"/>
      <c r="C122" s="37"/>
      <c r="D122" s="247" t="s">
        <v>221</v>
      </c>
      <c r="E122" s="37"/>
      <c r="F122" s="248" t="s">
        <v>2099</v>
      </c>
      <c r="G122" s="37"/>
      <c r="H122" s="37"/>
      <c r="I122" s="141"/>
      <c r="J122" s="37"/>
      <c r="K122" s="37"/>
      <c r="L122" s="41"/>
      <c r="M122" s="249"/>
      <c r="N122" s="250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221</v>
      </c>
      <c r="AU122" s="14" t="s">
        <v>82</v>
      </c>
    </row>
    <row r="123" spans="1:65" s="2" customFormat="1" ht="16.5" customHeight="1">
      <c r="A123" s="35"/>
      <c r="B123" s="36"/>
      <c r="C123" s="255" t="s">
        <v>82</v>
      </c>
      <c r="D123" s="255" t="s">
        <v>571</v>
      </c>
      <c r="E123" s="256" t="s">
        <v>2100</v>
      </c>
      <c r="F123" s="257" t="s">
        <v>2101</v>
      </c>
      <c r="G123" s="258" t="s">
        <v>581</v>
      </c>
      <c r="H123" s="259">
        <v>80</v>
      </c>
      <c r="I123" s="260"/>
      <c r="J123" s="261">
        <f>ROUND(I123*H123,2)</f>
        <v>0</v>
      </c>
      <c r="K123" s="262"/>
      <c r="L123" s="263"/>
      <c r="M123" s="264" t="s">
        <v>1</v>
      </c>
      <c r="N123" s="265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2102</v>
      </c>
      <c r="AT123" s="245" t="s">
        <v>571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380</v>
      </c>
      <c r="BM123" s="245" t="s">
        <v>220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2101</v>
      </c>
      <c r="G124" s="37"/>
      <c r="H124" s="37"/>
      <c r="I124" s="141"/>
      <c r="J124" s="37"/>
      <c r="K124" s="37"/>
      <c r="L124" s="41"/>
      <c r="M124" s="249"/>
      <c r="N124" s="25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65" s="2" customFormat="1" ht="21.75" customHeight="1">
      <c r="A125" s="35"/>
      <c r="B125" s="36"/>
      <c r="C125" s="233" t="s">
        <v>224</v>
      </c>
      <c r="D125" s="233" t="s">
        <v>216</v>
      </c>
      <c r="E125" s="234" t="s">
        <v>2103</v>
      </c>
      <c r="F125" s="235" t="s">
        <v>2104</v>
      </c>
      <c r="G125" s="236" t="s">
        <v>283</v>
      </c>
      <c r="H125" s="237">
        <v>205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380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380</v>
      </c>
      <c r="BM125" s="245" t="s">
        <v>227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2104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16.5" customHeight="1">
      <c r="A127" s="35"/>
      <c r="B127" s="36"/>
      <c r="C127" s="255" t="s">
        <v>220</v>
      </c>
      <c r="D127" s="255" t="s">
        <v>571</v>
      </c>
      <c r="E127" s="256" t="s">
        <v>2105</v>
      </c>
      <c r="F127" s="257" t="s">
        <v>2106</v>
      </c>
      <c r="G127" s="258" t="s">
        <v>581</v>
      </c>
      <c r="H127" s="259">
        <v>26.351</v>
      </c>
      <c r="I127" s="260"/>
      <c r="J127" s="261">
        <f>ROUND(I127*H127,2)</f>
        <v>0</v>
      </c>
      <c r="K127" s="262"/>
      <c r="L127" s="263"/>
      <c r="M127" s="264" t="s">
        <v>1</v>
      </c>
      <c r="N127" s="265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2102</v>
      </c>
      <c r="AT127" s="245" t="s">
        <v>571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380</v>
      </c>
      <c r="BM127" s="245" t="s">
        <v>230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2106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16.5" customHeight="1">
      <c r="A129" s="35"/>
      <c r="B129" s="36"/>
      <c r="C129" s="255" t="s">
        <v>231</v>
      </c>
      <c r="D129" s="255" t="s">
        <v>571</v>
      </c>
      <c r="E129" s="256" t="s">
        <v>2107</v>
      </c>
      <c r="F129" s="257" t="s">
        <v>2108</v>
      </c>
      <c r="G129" s="258" t="s">
        <v>581</v>
      </c>
      <c r="H129" s="259">
        <v>6.211</v>
      </c>
      <c r="I129" s="260"/>
      <c r="J129" s="261">
        <f>ROUND(I129*H129,2)</f>
        <v>0</v>
      </c>
      <c r="K129" s="262"/>
      <c r="L129" s="263"/>
      <c r="M129" s="264" t="s">
        <v>1</v>
      </c>
      <c r="N129" s="265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2102</v>
      </c>
      <c r="AT129" s="245" t="s">
        <v>571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380</v>
      </c>
      <c r="BM129" s="245" t="s">
        <v>234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2108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21.75" customHeight="1">
      <c r="A131" s="35"/>
      <c r="B131" s="36"/>
      <c r="C131" s="255" t="s">
        <v>227</v>
      </c>
      <c r="D131" s="255" t="s">
        <v>571</v>
      </c>
      <c r="E131" s="256" t="s">
        <v>2109</v>
      </c>
      <c r="F131" s="257" t="s">
        <v>2110</v>
      </c>
      <c r="G131" s="258" t="s">
        <v>289</v>
      </c>
      <c r="H131" s="259">
        <v>80</v>
      </c>
      <c r="I131" s="260"/>
      <c r="J131" s="261">
        <f>ROUND(I131*H131,2)</f>
        <v>0</v>
      </c>
      <c r="K131" s="262"/>
      <c r="L131" s="263"/>
      <c r="M131" s="264" t="s">
        <v>1</v>
      </c>
      <c r="N131" s="265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2102</v>
      </c>
      <c r="AT131" s="245" t="s">
        <v>571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380</v>
      </c>
      <c r="BM131" s="245" t="s">
        <v>238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2110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16.5" customHeight="1">
      <c r="A133" s="35"/>
      <c r="B133" s="36"/>
      <c r="C133" s="255" t="s">
        <v>239</v>
      </c>
      <c r="D133" s="255" t="s">
        <v>571</v>
      </c>
      <c r="E133" s="256" t="s">
        <v>2111</v>
      </c>
      <c r="F133" s="257" t="s">
        <v>2112</v>
      </c>
      <c r="G133" s="258" t="s">
        <v>289</v>
      </c>
      <c r="H133" s="259">
        <v>25</v>
      </c>
      <c r="I133" s="260"/>
      <c r="J133" s="261">
        <f>ROUND(I133*H133,2)</f>
        <v>0</v>
      </c>
      <c r="K133" s="262"/>
      <c r="L133" s="263"/>
      <c r="M133" s="264" t="s">
        <v>1</v>
      </c>
      <c r="N133" s="265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2102</v>
      </c>
      <c r="AT133" s="245" t="s">
        <v>571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380</v>
      </c>
      <c r="BM133" s="245" t="s">
        <v>242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2112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16.5" customHeight="1">
      <c r="A135" s="35"/>
      <c r="B135" s="36"/>
      <c r="C135" s="255" t="s">
        <v>230</v>
      </c>
      <c r="D135" s="255" t="s">
        <v>571</v>
      </c>
      <c r="E135" s="256" t="s">
        <v>2113</v>
      </c>
      <c r="F135" s="257" t="s">
        <v>2114</v>
      </c>
      <c r="G135" s="258" t="s">
        <v>289</v>
      </c>
      <c r="H135" s="259">
        <v>70</v>
      </c>
      <c r="I135" s="260"/>
      <c r="J135" s="261">
        <f>ROUND(I135*H135,2)</f>
        <v>0</v>
      </c>
      <c r="K135" s="262"/>
      <c r="L135" s="263"/>
      <c r="M135" s="264" t="s">
        <v>1</v>
      </c>
      <c r="N135" s="265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2102</v>
      </c>
      <c r="AT135" s="245" t="s">
        <v>571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380</v>
      </c>
      <c r="BM135" s="245" t="s">
        <v>245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2114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21.75" customHeight="1">
      <c r="A137" s="35"/>
      <c r="B137" s="36"/>
      <c r="C137" s="233" t="s">
        <v>246</v>
      </c>
      <c r="D137" s="233" t="s">
        <v>216</v>
      </c>
      <c r="E137" s="234" t="s">
        <v>2115</v>
      </c>
      <c r="F137" s="235" t="s">
        <v>2116</v>
      </c>
      <c r="G137" s="236" t="s">
        <v>289</v>
      </c>
      <c r="H137" s="237">
        <v>6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380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380</v>
      </c>
      <c r="BM137" s="245" t="s">
        <v>249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2116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5" s="2" customFormat="1" ht="16.5" customHeight="1">
      <c r="A139" s="35"/>
      <c r="B139" s="36"/>
      <c r="C139" s="255" t="s">
        <v>234</v>
      </c>
      <c r="D139" s="255" t="s">
        <v>571</v>
      </c>
      <c r="E139" s="256" t="s">
        <v>2117</v>
      </c>
      <c r="F139" s="257" t="s">
        <v>2118</v>
      </c>
      <c r="G139" s="258" t="s">
        <v>289</v>
      </c>
      <c r="H139" s="259">
        <v>6</v>
      </c>
      <c r="I139" s="260"/>
      <c r="J139" s="261">
        <f>ROUND(I139*H139,2)</f>
        <v>0</v>
      </c>
      <c r="K139" s="262"/>
      <c r="L139" s="263"/>
      <c r="M139" s="264" t="s">
        <v>1</v>
      </c>
      <c r="N139" s="265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2102</v>
      </c>
      <c r="AT139" s="245" t="s">
        <v>571</v>
      </c>
      <c r="AU139" s="245" t="s">
        <v>82</v>
      </c>
      <c r="AY139" s="14" t="s">
        <v>213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80</v>
      </c>
      <c r="BK139" s="246">
        <f>ROUND(I139*H139,2)</f>
        <v>0</v>
      </c>
      <c r="BL139" s="14" t="s">
        <v>380</v>
      </c>
      <c r="BM139" s="245" t="s">
        <v>255</v>
      </c>
    </row>
    <row r="140" spans="1:47" s="2" customFormat="1" ht="12">
      <c r="A140" s="35"/>
      <c r="B140" s="36"/>
      <c r="C140" s="37"/>
      <c r="D140" s="247" t="s">
        <v>221</v>
      </c>
      <c r="E140" s="37"/>
      <c r="F140" s="248" t="s">
        <v>2118</v>
      </c>
      <c r="G140" s="37"/>
      <c r="H140" s="37"/>
      <c r="I140" s="141"/>
      <c r="J140" s="37"/>
      <c r="K140" s="37"/>
      <c r="L140" s="41"/>
      <c r="M140" s="249"/>
      <c r="N140" s="250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221</v>
      </c>
      <c r="AU140" s="14" t="s">
        <v>82</v>
      </c>
    </row>
    <row r="141" spans="1:65" s="2" customFormat="1" ht="16.5" customHeight="1">
      <c r="A141" s="35"/>
      <c r="B141" s="36"/>
      <c r="C141" s="233" t="s">
        <v>256</v>
      </c>
      <c r="D141" s="233" t="s">
        <v>216</v>
      </c>
      <c r="E141" s="234" t="s">
        <v>2119</v>
      </c>
      <c r="F141" s="235" t="s">
        <v>2120</v>
      </c>
      <c r="G141" s="236" t="s">
        <v>289</v>
      </c>
      <c r="H141" s="237">
        <v>34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380</v>
      </c>
      <c r="AT141" s="245" t="s">
        <v>216</v>
      </c>
      <c r="AU141" s="245" t="s">
        <v>82</v>
      </c>
      <c r="AY141" s="14" t="s">
        <v>213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80</v>
      </c>
      <c r="BK141" s="246">
        <f>ROUND(I141*H141,2)</f>
        <v>0</v>
      </c>
      <c r="BL141" s="14" t="s">
        <v>380</v>
      </c>
      <c r="BM141" s="245" t="s">
        <v>259</v>
      </c>
    </row>
    <row r="142" spans="1:47" s="2" customFormat="1" ht="12">
      <c r="A142" s="35"/>
      <c r="B142" s="36"/>
      <c r="C142" s="37"/>
      <c r="D142" s="247" t="s">
        <v>221</v>
      </c>
      <c r="E142" s="37"/>
      <c r="F142" s="248" t="s">
        <v>2120</v>
      </c>
      <c r="G142" s="37"/>
      <c r="H142" s="37"/>
      <c r="I142" s="141"/>
      <c r="J142" s="37"/>
      <c r="K142" s="37"/>
      <c r="L142" s="41"/>
      <c r="M142" s="249"/>
      <c r="N142" s="250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221</v>
      </c>
      <c r="AU142" s="14" t="s">
        <v>82</v>
      </c>
    </row>
    <row r="143" spans="1:65" s="2" customFormat="1" ht="16.5" customHeight="1">
      <c r="A143" s="35"/>
      <c r="B143" s="36"/>
      <c r="C143" s="255" t="s">
        <v>238</v>
      </c>
      <c r="D143" s="255" t="s">
        <v>571</v>
      </c>
      <c r="E143" s="256" t="s">
        <v>2121</v>
      </c>
      <c r="F143" s="257" t="s">
        <v>2122</v>
      </c>
      <c r="G143" s="258" t="s">
        <v>289</v>
      </c>
      <c r="H143" s="259">
        <v>20</v>
      </c>
      <c r="I143" s="260"/>
      <c r="J143" s="261">
        <f>ROUND(I143*H143,2)</f>
        <v>0</v>
      </c>
      <c r="K143" s="262"/>
      <c r="L143" s="263"/>
      <c r="M143" s="264" t="s">
        <v>1</v>
      </c>
      <c r="N143" s="265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2102</v>
      </c>
      <c r="AT143" s="245" t="s">
        <v>571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380</v>
      </c>
      <c r="BM143" s="245" t="s">
        <v>262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2122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16.5" customHeight="1">
      <c r="A145" s="35"/>
      <c r="B145" s="36"/>
      <c r="C145" s="255" t="s">
        <v>263</v>
      </c>
      <c r="D145" s="255" t="s">
        <v>571</v>
      </c>
      <c r="E145" s="256" t="s">
        <v>2123</v>
      </c>
      <c r="F145" s="257" t="s">
        <v>2124</v>
      </c>
      <c r="G145" s="258" t="s">
        <v>289</v>
      </c>
      <c r="H145" s="259">
        <v>7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2102</v>
      </c>
      <c r="AT145" s="245" t="s">
        <v>571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380</v>
      </c>
      <c r="BM145" s="245" t="s">
        <v>266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2124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16.5" customHeight="1">
      <c r="A147" s="35"/>
      <c r="B147" s="36"/>
      <c r="C147" s="255" t="s">
        <v>242</v>
      </c>
      <c r="D147" s="255" t="s">
        <v>571</v>
      </c>
      <c r="E147" s="256" t="s">
        <v>2125</v>
      </c>
      <c r="F147" s="257" t="s">
        <v>2126</v>
      </c>
      <c r="G147" s="258" t="s">
        <v>289</v>
      </c>
      <c r="H147" s="259">
        <v>7</v>
      </c>
      <c r="I147" s="260"/>
      <c r="J147" s="261">
        <f>ROUND(I147*H147,2)</f>
        <v>0</v>
      </c>
      <c r="K147" s="262"/>
      <c r="L147" s="263"/>
      <c r="M147" s="264" t="s">
        <v>1</v>
      </c>
      <c r="N147" s="265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2102</v>
      </c>
      <c r="AT147" s="245" t="s">
        <v>571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380</v>
      </c>
      <c r="BM147" s="245" t="s">
        <v>269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2126</v>
      </c>
      <c r="G148" s="37"/>
      <c r="H148" s="37"/>
      <c r="I148" s="141"/>
      <c r="J148" s="37"/>
      <c r="K148" s="37"/>
      <c r="L148" s="41"/>
      <c r="M148" s="249"/>
      <c r="N148" s="250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65" s="2" customFormat="1" ht="21.75" customHeight="1">
      <c r="A149" s="35"/>
      <c r="B149" s="36"/>
      <c r="C149" s="233" t="s">
        <v>8</v>
      </c>
      <c r="D149" s="233" t="s">
        <v>216</v>
      </c>
      <c r="E149" s="234" t="s">
        <v>2127</v>
      </c>
      <c r="F149" s="235" t="s">
        <v>2128</v>
      </c>
      <c r="G149" s="236" t="s">
        <v>289</v>
      </c>
      <c r="H149" s="237">
        <v>27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380</v>
      </c>
      <c r="AT149" s="245" t="s">
        <v>216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380</v>
      </c>
      <c r="BM149" s="245" t="s">
        <v>272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2128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5" s="2" customFormat="1" ht="16.5" customHeight="1">
      <c r="A151" s="35"/>
      <c r="B151" s="36"/>
      <c r="C151" s="255" t="s">
        <v>245</v>
      </c>
      <c r="D151" s="255" t="s">
        <v>571</v>
      </c>
      <c r="E151" s="256" t="s">
        <v>2129</v>
      </c>
      <c r="F151" s="257" t="s">
        <v>2130</v>
      </c>
      <c r="G151" s="258" t="s">
        <v>289</v>
      </c>
      <c r="H151" s="259">
        <v>6</v>
      </c>
      <c r="I151" s="260"/>
      <c r="J151" s="261">
        <f>ROUND(I151*H151,2)</f>
        <v>0</v>
      </c>
      <c r="K151" s="262"/>
      <c r="L151" s="263"/>
      <c r="M151" s="264" t="s">
        <v>1</v>
      </c>
      <c r="N151" s="265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2102</v>
      </c>
      <c r="AT151" s="245" t="s">
        <v>571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380</v>
      </c>
      <c r="BM151" s="245" t="s">
        <v>275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2130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5" s="2" customFormat="1" ht="21.75" customHeight="1">
      <c r="A153" s="35"/>
      <c r="B153" s="36"/>
      <c r="C153" s="255" t="s">
        <v>280</v>
      </c>
      <c r="D153" s="255" t="s">
        <v>571</v>
      </c>
      <c r="E153" s="256" t="s">
        <v>2131</v>
      </c>
      <c r="F153" s="257" t="s">
        <v>2132</v>
      </c>
      <c r="G153" s="258" t="s">
        <v>289</v>
      </c>
      <c r="H153" s="259">
        <v>21</v>
      </c>
      <c r="I153" s="260"/>
      <c r="J153" s="261">
        <f>ROUND(I153*H153,2)</f>
        <v>0</v>
      </c>
      <c r="K153" s="262"/>
      <c r="L153" s="263"/>
      <c r="M153" s="264" t="s">
        <v>1</v>
      </c>
      <c r="N153" s="265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2102</v>
      </c>
      <c r="AT153" s="245" t="s">
        <v>571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380</v>
      </c>
      <c r="BM153" s="245" t="s">
        <v>284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2132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21.75" customHeight="1">
      <c r="A155" s="35"/>
      <c r="B155" s="36"/>
      <c r="C155" s="233" t="s">
        <v>249</v>
      </c>
      <c r="D155" s="233" t="s">
        <v>216</v>
      </c>
      <c r="E155" s="234" t="s">
        <v>2133</v>
      </c>
      <c r="F155" s="235" t="s">
        <v>2134</v>
      </c>
      <c r="G155" s="236" t="s">
        <v>289</v>
      </c>
      <c r="H155" s="237">
        <v>7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380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380</v>
      </c>
      <c r="BM155" s="245" t="s">
        <v>290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2134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16.5" customHeight="1">
      <c r="A157" s="35"/>
      <c r="B157" s="36"/>
      <c r="C157" s="255" t="s">
        <v>293</v>
      </c>
      <c r="D157" s="255" t="s">
        <v>571</v>
      </c>
      <c r="E157" s="256" t="s">
        <v>2135</v>
      </c>
      <c r="F157" s="257" t="s">
        <v>2136</v>
      </c>
      <c r="G157" s="258" t="s">
        <v>289</v>
      </c>
      <c r="H157" s="259">
        <v>7</v>
      </c>
      <c r="I157" s="260"/>
      <c r="J157" s="261">
        <f>ROUND(I157*H157,2)</f>
        <v>0</v>
      </c>
      <c r="K157" s="262"/>
      <c r="L157" s="263"/>
      <c r="M157" s="264" t="s">
        <v>1</v>
      </c>
      <c r="N157" s="265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2102</v>
      </c>
      <c r="AT157" s="245" t="s">
        <v>571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380</v>
      </c>
      <c r="BM157" s="245" t="s">
        <v>296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2136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16.5" customHeight="1">
      <c r="A159" s="35"/>
      <c r="B159" s="36"/>
      <c r="C159" s="255" t="s">
        <v>255</v>
      </c>
      <c r="D159" s="255" t="s">
        <v>571</v>
      </c>
      <c r="E159" s="256" t="s">
        <v>2113</v>
      </c>
      <c r="F159" s="257" t="s">
        <v>2114</v>
      </c>
      <c r="G159" s="258" t="s">
        <v>289</v>
      </c>
      <c r="H159" s="259">
        <v>21</v>
      </c>
      <c r="I159" s="260"/>
      <c r="J159" s="261">
        <f>ROUND(I159*H159,2)</f>
        <v>0</v>
      </c>
      <c r="K159" s="262"/>
      <c r="L159" s="263"/>
      <c r="M159" s="264" t="s">
        <v>1</v>
      </c>
      <c r="N159" s="265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2102</v>
      </c>
      <c r="AT159" s="245" t="s">
        <v>571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380</v>
      </c>
      <c r="BM159" s="245" t="s">
        <v>303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2114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21.75" customHeight="1">
      <c r="A161" s="35"/>
      <c r="B161" s="36"/>
      <c r="C161" s="233" t="s">
        <v>7</v>
      </c>
      <c r="D161" s="233" t="s">
        <v>216</v>
      </c>
      <c r="E161" s="234" t="s">
        <v>2137</v>
      </c>
      <c r="F161" s="235" t="s">
        <v>2138</v>
      </c>
      <c r="G161" s="236" t="s">
        <v>289</v>
      </c>
      <c r="H161" s="237">
        <v>7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380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380</v>
      </c>
      <c r="BM161" s="245" t="s">
        <v>306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2138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5" s="2" customFormat="1" ht="16.5" customHeight="1">
      <c r="A163" s="35"/>
      <c r="B163" s="36"/>
      <c r="C163" s="255" t="s">
        <v>259</v>
      </c>
      <c r="D163" s="255" t="s">
        <v>571</v>
      </c>
      <c r="E163" s="256" t="s">
        <v>2139</v>
      </c>
      <c r="F163" s="257" t="s">
        <v>2140</v>
      </c>
      <c r="G163" s="258" t="s">
        <v>289</v>
      </c>
      <c r="H163" s="259">
        <v>7</v>
      </c>
      <c r="I163" s="260"/>
      <c r="J163" s="261">
        <f>ROUND(I163*H163,2)</f>
        <v>0</v>
      </c>
      <c r="K163" s="262"/>
      <c r="L163" s="263"/>
      <c r="M163" s="264" t="s">
        <v>1</v>
      </c>
      <c r="N163" s="265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2102</v>
      </c>
      <c r="AT163" s="245" t="s">
        <v>571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380</v>
      </c>
      <c r="BM163" s="245" t="s">
        <v>355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2140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21.75" customHeight="1">
      <c r="A165" s="35"/>
      <c r="B165" s="36"/>
      <c r="C165" s="233" t="s">
        <v>356</v>
      </c>
      <c r="D165" s="233" t="s">
        <v>216</v>
      </c>
      <c r="E165" s="234" t="s">
        <v>2141</v>
      </c>
      <c r="F165" s="235" t="s">
        <v>2142</v>
      </c>
      <c r="G165" s="236" t="s">
        <v>289</v>
      </c>
      <c r="H165" s="237">
        <v>15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380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380</v>
      </c>
      <c r="BM165" s="245" t="s">
        <v>359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2142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21.75" customHeight="1">
      <c r="A167" s="35"/>
      <c r="B167" s="36"/>
      <c r="C167" s="233" t="s">
        <v>262</v>
      </c>
      <c r="D167" s="233" t="s">
        <v>216</v>
      </c>
      <c r="E167" s="234" t="s">
        <v>2143</v>
      </c>
      <c r="F167" s="235" t="s">
        <v>2144</v>
      </c>
      <c r="G167" s="236" t="s">
        <v>289</v>
      </c>
      <c r="H167" s="237">
        <v>1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380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380</v>
      </c>
      <c r="BM167" s="245" t="s">
        <v>362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2144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5" s="2" customFormat="1" ht="21.75" customHeight="1">
      <c r="A169" s="35"/>
      <c r="B169" s="36"/>
      <c r="C169" s="233" t="s">
        <v>363</v>
      </c>
      <c r="D169" s="233" t="s">
        <v>216</v>
      </c>
      <c r="E169" s="234" t="s">
        <v>2145</v>
      </c>
      <c r="F169" s="235" t="s">
        <v>2146</v>
      </c>
      <c r="G169" s="236" t="s">
        <v>289</v>
      </c>
      <c r="H169" s="237">
        <v>6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380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380</v>
      </c>
      <c r="BM169" s="245" t="s">
        <v>364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2146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5" s="2" customFormat="1" ht="21.75" customHeight="1">
      <c r="A171" s="35"/>
      <c r="B171" s="36"/>
      <c r="C171" s="233" t="s">
        <v>266</v>
      </c>
      <c r="D171" s="233" t="s">
        <v>216</v>
      </c>
      <c r="E171" s="234" t="s">
        <v>2147</v>
      </c>
      <c r="F171" s="235" t="s">
        <v>2148</v>
      </c>
      <c r="G171" s="236" t="s">
        <v>289</v>
      </c>
      <c r="H171" s="237">
        <v>1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380</v>
      </c>
      <c r="AT171" s="245" t="s">
        <v>216</v>
      </c>
      <c r="AU171" s="245" t="s">
        <v>82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380</v>
      </c>
      <c r="BM171" s="245" t="s">
        <v>367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2148</v>
      </c>
      <c r="G172" s="37"/>
      <c r="H172" s="37"/>
      <c r="I172" s="141"/>
      <c r="J172" s="37"/>
      <c r="K172" s="37"/>
      <c r="L172" s="41"/>
      <c r="M172" s="251"/>
      <c r="N172" s="252"/>
      <c r="O172" s="253"/>
      <c r="P172" s="253"/>
      <c r="Q172" s="253"/>
      <c r="R172" s="253"/>
      <c r="S172" s="253"/>
      <c r="T172" s="254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82</v>
      </c>
    </row>
    <row r="173" spans="1:31" s="2" customFormat="1" ht="6.95" customHeight="1">
      <c r="A173" s="35"/>
      <c r="B173" s="63"/>
      <c r="C173" s="64"/>
      <c r="D173" s="64"/>
      <c r="E173" s="64"/>
      <c r="F173" s="64"/>
      <c r="G173" s="64"/>
      <c r="H173" s="64"/>
      <c r="I173" s="180"/>
      <c r="J173" s="64"/>
      <c r="K173" s="64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password="CC35" sheet="1" objects="1" scenarios="1" formatColumns="0" formatRows="0" autoFilter="0"/>
  <autoFilter ref="C117:K17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2149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ROUND((SUM(BE125:BE286)),2)</f>
        <v>0</v>
      </c>
      <c r="G33" s="35"/>
      <c r="H33" s="35"/>
      <c r="I33" s="159">
        <v>0.21</v>
      </c>
      <c r="J33" s="158">
        <f>ROUND(((SUM(BE125:BE286))*I33),2)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ROUND((SUM(BF125:BF286)),2)</f>
        <v>0</v>
      </c>
      <c r="G34" s="35"/>
      <c r="H34" s="35"/>
      <c r="I34" s="159">
        <v>0.15</v>
      </c>
      <c r="J34" s="158">
        <f>ROUND(((SUM(BF125:BF286))*I34),2)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ROUND((SUM(BG125:BG286)),2)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ROUND((SUM(BH125:BH286)),2)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ROUND((SUM(BI125:BI286)),2)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2019-138-42 - Vytápění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J126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2150</v>
      </c>
      <c r="E98" s="200"/>
      <c r="F98" s="200"/>
      <c r="G98" s="200"/>
      <c r="H98" s="200"/>
      <c r="I98" s="201"/>
      <c r="J98" s="202">
        <f>J127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2151</v>
      </c>
      <c r="E99" s="200"/>
      <c r="F99" s="200"/>
      <c r="G99" s="200"/>
      <c r="H99" s="200"/>
      <c r="I99" s="201"/>
      <c r="J99" s="202">
        <f>J148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2152</v>
      </c>
      <c r="E100" s="200"/>
      <c r="F100" s="200"/>
      <c r="G100" s="200"/>
      <c r="H100" s="200"/>
      <c r="I100" s="201"/>
      <c r="J100" s="202">
        <f>J151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2153</v>
      </c>
      <c r="E101" s="200"/>
      <c r="F101" s="200"/>
      <c r="G101" s="200"/>
      <c r="H101" s="200"/>
      <c r="I101" s="201"/>
      <c r="J101" s="202">
        <f>J186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2154</v>
      </c>
      <c r="E102" s="200"/>
      <c r="F102" s="200"/>
      <c r="G102" s="200"/>
      <c r="H102" s="200"/>
      <c r="I102" s="201"/>
      <c r="J102" s="202">
        <f>J211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2155</v>
      </c>
      <c r="E103" s="200"/>
      <c r="F103" s="200"/>
      <c r="G103" s="200"/>
      <c r="H103" s="200"/>
      <c r="I103" s="201"/>
      <c r="J103" s="202">
        <f>J258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1073</v>
      </c>
      <c r="E104" s="200"/>
      <c r="F104" s="200"/>
      <c r="G104" s="200"/>
      <c r="H104" s="200"/>
      <c r="I104" s="201"/>
      <c r="J104" s="202">
        <f>J275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0"/>
      <c r="C105" s="191"/>
      <c r="D105" s="192" t="s">
        <v>456</v>
      </c>
      <c r="E105" s="193"/>
      <c r="F105" s="193"/>
      <c r="G105" s="193"/>
      <c r="H105" s="193"/>
      <c r="I105" s="194"/>
      <c r="J105" s="195">
        <f>J278</f>
        <v>0</v>
      </c>
      <c r="K105" s="191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180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183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198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84" t="str">
        <f>E7</f>
        <v xml:space="preserve">OTEVŘENÝ  pavilon D (zadání) - DO KROSU</v>
      </c>
      <c r="F115" s="29"/>
      <c r="G115" s="29"/>
      <c r="H115" s="29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183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E9</f>
        <v>2019-138-42 - Vytápění</v>
      </c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144" t="s">
        <v>22</v>
      </c>
      <c r="J119" s="76" t="str">
        <f>IF(J12="","",J12)</f>
        <v>20. 12. 2019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144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144" t="s">
        <v>30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204"/>
      <c r="B124" s="205"/>
      <c r="C124" s="206" t="s">
        <v>199</v>
      </c>
      <c r="D124" s="207" t="s">
        <v>58</v>
      </c>
      <c r="E124" s="207" t="s">
        <v>54</v>
      </c>
      <c r="F124" s="207" t="s">
        <v>55</v>
      </c>
      <c r="G124" s="207" t="s">
        <v>200</v>
      </c>
      <c r="H124" s="207" t="s">
        <v>201</v>
      </c>
      <c r="I124" s="208" t="s">
        <v>202</v>
      </c>
      <c r="J124" s="209" t="s">
        <v>187</v>
      </c>
      <c r="K124" s="210" t="s">
        <v>203</v>
      </c>
      <c r="L124" s="211"/>
      <c r="M124" s="97" t="s">
        <v>1</v>
      </c>
      <c r="N124" s="98" t="s">
        <v>37</v>
      </c>
      <c r="O124" s="98" t="s">
        <v>204</v>
      </c>
      <c r="P124" s="98" t="s">
        <v>205</v>
      </c>
      <c r="Q124" s="98" t="s">
        <v>206</v>
      </c>
      <c r="R124" s="98" t="s">
        <v>207</v>
      </c>
      <c r="S124" s="98" t="s">
        <v>208</v>
      </c>
      <c r="T124" s="99" t="s">
        <v>209</v>
      </c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</row>
    <row r="125" spans="1:63" s="2" customFormat="1" ht="22.8" customHeight="1">
      <c r="A125" s="35"/>
      <c r="B125" s="36"/>
      <c r="C125" s="104" t="s">
        <v>210</v>
      </c>
      <c r="D125" s="37"/>
      <c r="E125" s="37"/>
      <c r="F125" s="37"/>
      <c r="G125" s="37"/>
      <c r="H125" s="37"/>
      <c r="I125" s="141"/>
      <c r="J125" s="212">
        <f>BK125</f>
        <v>0</v>
      </c>
      <c r="K125" s="37"/>
      <c r="L125" s="41"/>
      <c r="M125" s="100"/>
      <c r="N125" s="213"/>
      <c r="O125" s="101"/>
      <c r="P125" s="214">
        <f>P126+P278</f>
        <v>0</v>
      </c>
      <c r="Q125" s="101"/>
      <c r="R125" s="214">
        <f>R126+R278</f>
        <v>0</v>
      </c>
      <c r="S125" s="101"/>
      <c r="T125" s="215">
        <f>T126+T278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189</v>
      </c>
      <c r="BK125" s="216">
        <f>BK126+BK278</f>
        <v>0</v>
      </c>
    </row>
    <row r="126" spans="1:63" s="12" customFormat="1" ht="25.9" customHeight="1">
      <c r="A126" s="12"/>
      <c r="B126" s="217"/>
      <c r="C126" s="218"/>
      <c r="D126" s="219" t="s">
        <v>72</v>
      </c>
      <c r="E126" s="220" t="s">
        <v>276</v>
      </c>
      <c r="F126" s="220" t="s">
        <v>277</v>
      </c>
      <c r="G126" s="218"/>
      <c r="H126" s="218"/>
      <c r="I126" s="221"/>
      <c r="J126" s="222">
        <f>BK126</f>
        <v>0</v>
      </c>
      <c r="K126" s="218"/>
      <c r="L126" s="223"/>
      <c r="M126" s="224"/>
      <c r="N126" s="225"/>
      <c r="O126" s="225"/>
      <c r="P126" s="226">
        <f>P127+P148+P151+P186+P211+P258+P275</f>
        <v>0</v>
      </c>
      <c r="Q126" s="225"/>
      <c r="R126" s="226">
        <f>R127+R148+R151+R186+R211+R258+R275</f>
        <v>0</v>
      </c>
      <c r="S126" s="225"/>
      <c r="T126" s="227">
        <f>T127+T148+T151+T186+T211+T258+T275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82</v>
      </c>
      <c r="AT126" s="229" t="s">
        <v>72</v>
      </c>
      <c r="AU126" s="229" t="s">
        <v>73</v>
      </c>
      <c r="AY126" s="228" t="s">
        <v>213</v>
      </c>
      <c r="BK126" s="230">
        <f>BK127+BK148+BK151+BK186+BK211+BK258+BK275</f>
        <v>0</v>
      </c>
    </row>
    <row r="127" spans="1:63" s="12" customFormat="1" ht="22.8" customHeight="1">
      <c r="A127" s="12"/>
      <c r="B127" s="217"/>
      <c r="C127" s="218"/>
      <c r="D127" s="219" t="s">
        <v>72</v>
      </c>
      <c r="E127" s="231" t="s">
        <v>761</v>
      </c>
      <c r="F127" s="231" t="s">
        <v>2156</v>
      </c>
      <c r="G127" s="218"/>
      <c r="H127" s="218"/>
      <c r="I127" s="221"/>
      <c r="J127" s="232">
        <f>BK127</f>
        <v>0</v>
      </c>
      <c r="K127" s="218"/>
      <c r="L127" s="223"/>
      <c r="M127" s="224"/>
      <c r="N127" s="225"/>
      <c r="O127" s="225"/>
      <c r="P127" s="226">
        <f>SUM(P128:P147)</f>
        <v>0</v>
      </c>
      <c r="Q127" s="225"/>
      <c r="R127" s="226">
        <f>SUM(R128:R147)</f>
        <v>0</v>
      </c>
      <c r="S127" s="225"/>
      <c r="T127" s="227">
        <f>SUM(T128:T147)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82</v>
      </c>
      <c r="AT127" s="229" t="s">
        <v>72</v>
      </c>
      <c r="AU127" s="229" t="s">
        <v>80</v>
      </c>
      <c r="AY127" s="228" t="s">
        <v>213</v>
      </c>
      <c r="BK127" s="230">
        <f>SUM(BK128:BK147)</f>
        <v>0</v>
      </c>
    </row>
    <row r="128" spans="1:65" s="2" customFormat="1" ht="16.5" customHeight="1">
      <c r="A128" s="35"/>
      <c r="B128" s="36"/>
      <c r="C128" s="255" t="s">
        <v>80</v>
      </c>
      <c r="D128" s="255" t="s">
        <v>571</v>
      </c>
      <c r="E128" s="256" t="s">
        <v>2157</v>
      </c>
      <c r="F128" s="257" t="s">
        <v>2158</v>
      </c>
      <c r="G128" s="258" t="s">
        <v>2159</v>
      </c>
      <c r="H128" s="259">
        <v>551</v>
      </c>
      <c r="I128" s="260"/>
      <c r="J128" s="261">
        <f>ROUND(I128*H128,2)</f>
        <v>0</v>
      </c>
      <c r="K128" s="262"/>
      <c r="L128" s="263"/>
      <c r="M128" s="264" t="s">
        <v>1</v>
      </c>
      <c r="N128" s="265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275</v>
      </c>
      <c r="AT128" s="245" t="s">
        <v>571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245</v>
      </c>
      <c r="BM128" s="245" t="s">
        <v>82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2158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16.5" customHeight="1">
      <c r="A130" s="35"/>
      <c r="B130" s="36"/>
      <c r="C130" s="255" t="s">
        <v>82</v>
      </c>
      <c r="D130" s="255" t="s">
        <v>571</v>
      </c>
      <c r="E130" s="256" t="s">
        <v>2160</v>
      </c>
      <c r="F130" s="257" t="s">
        <v>2161</v>
      </c>
      <c r="G130" s="258" t="s">
        <v>2159</v>
      </c>
      <c r="H130" s="259">
        <v>87</v>
      </c>
      <c r="I130" s="260"/>
      <c r="J130" s="261">
        <f>ROUND(I130*H130,2)</f>
        <v>0</v>
      </c>
      <c r="K130" s="262"/>
      <c r="L130" s="263"/>
      <c r="M130" s="264" t="s">
        <v>1</v>
      </c>
      <c r="N130" s="265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275</v>
      </c>
      <c r="AT130" s="245" t="s">
        <v>571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245</v>
      </c>
      <c r="BM130" s="245" t="s">
        <v>220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2161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16.5" customHeight="1">
      <c r="A132" s="35"/>
      <c r="B132" s="36"/>
      <c r="C132" s="255" t="s">
        <v>224</v>
      </c>
      <c r="D132" s="255" t="s">
        <v>571</v>
      </c>
      <c r="E132" s="256" t="s">
        <v>2162</v>
      </c>
      <c r="F132" s="257" t="s">
        <v>2163</v>
      </c>
      <c r="G132" s="258" t="s">
        <v>2159</v>
      </c>
      <c r="H132" s="259">
        <v>80</v>
      </c>
      <c r="I132" s="260"/>
      <c r="J132" s="261">
        <f>ROUND(I132*H132,2)</f>
        <v>0</v>
      </c>
      <c r="K132" s="262"/>
      <c r="L132" s="263"/>
      <c r="M132" s="264" t="s">
        <v>1</v>
      </c>
      <c r="N132" s="265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275</v>
      </c>
      <c r="AT132" s="245" t="s">
        <v>571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245</v>
      </c>
      <c r="BM132" s="245" t="s">
        <v>227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2163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16.5" customHeight="1">
      <c r="A134" s="35"/>
      <c r="B134" s="36"/>
      <c r="C134" s="255" t="s">
        <v>220</v>
      </c>
      <c r="D134" s="255" t="s">
        <v>571</v>
      </c>
      <c r="E134" s="256" t="s">
        <v>2164</v>
      </c>
      <c r="F134" s="257" t="s">
        <v>2165</v>
      </c>
      <c r="G134" s="258" t="s">
        <v>2159</v>
      </c>
      <c r="H134" s="259">
        <v>28</v>
      </c>
      <c r="I134" s="260"/>
      <c r="J134" s="261">
        <f>ROUND(I134*H134,2)</f>
        <v>0</v>
      </c>
      <c r="K134" s="262"/>
      <c r="L134" s="263"/>
      <c r="M134" s="264" t="s">
        <v>1</v>
      </c>
      <c r="N134" s="265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275</v>
      </c>
      <c r="AT134" s="245" t="s">
        <v>571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245</v>
      </c>
      <c r="BM134" s="245" t="s">
        <v>230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2165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16.5" customHeight="1">
      <c r="A136" s="35"/>
      <c r="B136" s="36"/>
      <c r="C136" s="255" t="s">
        <v>231</v>
      </c>
      <c r="D136" s="255" t="s">
        <v>571</v>
      </c>
      <c r="E136" s="256" t="s">
        <v>2166</v>
      </c>
      <c r="F136" s="257" t="s">
        <v>2167</v>
      </c>
      <c r="G136" s="258" t="s">
        <v>2159</v>
      </c>
      <c r="H136" s="259">
        <v>210</v>
      </c>
      <c r="I136" s="260"/>
      <c r="J136" s="261">
        <f>ROUND(I136*H136,2)</f>
        <v>0</v>
      </c>
      <c r="K136" s="262"/>
      <c r="L136" s="263"/>
      <c r="M136" s="264" t="s">
        <v>1</v>
      </c>
      <c r="N136" s="265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275</v>
      </c>
      <c r="AT136" s="245" t="s">
        <v>571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245</v>
      </c>
      <c r="BM136" s="245" t="s">
        <v>234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2167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16.5" customHeight="1">
      <c r="A138" s="35"/>
      <c r="B138" s="36"/>
      <c r="C138" s="255" t="s">
        <v>227</v>
      </c>
      <c r="D138" s="255" t="s">
        <v>571</v>
      </c>
      <c r="E138" s="256" t="s">
        <v>2168</v>
      </c>
      <c r="F138" s="257" t="s">
        <v>2169</v>
      </c>
      <c r="G138" s="258" t="s">
        <v>2159</v>
      </c>
      <c r="H138" s="259">
        <v>6</v>
      </c>
      <c r="I138" s="260"/>
      <c r="J138" s="261">
        <f>ROUND(I138*H138,2)</f>
        <v>0</v>
      </c>
      <c r="K138" s="262"/>
      <c r="L138" s="263"/>
      <c r="M138" s="264" t="s">
        <v>1</v>
      </c>
      <c r="N138" s="265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275</v>
      </c>
      <c r="AT138" s="245" t="s">
        <v>571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245</v>
      </c>
      <c r="BM138" s="245" t="s">
        <v>238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2169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16.5" customHeight="1">
      <c r="A140" s="35"/>
      <c r="B140" s="36"/>
      <c r="C140" s="255" t="s">
        <v>239</v>
      </c>
      <c r="D140" s="255" t="s">
        <v>571</v>
      </c>
      <c r="E140" s="256" t="s">
        <v>2170</v>
      </c>
      <c r="F140" s="257" t="s">
        <v>2171</v>
      </c>
      <c r="G140" s="258" t="s">
        <v>2159</v>
      </c>
      <c r="H140" s="259">
        <v>3</v>
      </c>
      <c r="I140" s="260"/>
      <c r="J140" s="261">
        <f>ROUND(I140*H140,2)</f>
        <v>0</v>
      </c>
      <c r="K140" s="262"/>
      <c r="L140" s="263"/>
      <c r="M140" s="264" t="s">
        <v>1</v>
      </c>
      <c r="N140" s="265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275</v>
      </c>
      <c r="AT140" s="245" t="s">
        <v>571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245</v>
      </c>
      <c r="BM140" s="245" t="s">
        <v>242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2171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55.5" customHeight="1">
      <c r="A142" s="35"/>
      <c r="B142" s="36"/>
      <c r="C142" s="233" t="s">
        <v>230</v>
      </c>
      <c r="D142" s="233" t="s">
        <v>216</v>
      </c>
      <c r="E142" s="234" t="s">
        <v>2172</v>
      </c>
      <c r="F142" s="235" t="s">
        <v>2173</v>
      </c>
      <c r="G142" s="236" t="s">
        <v>283</v>
      </c>
      <c r="H142" s="237">
        <v>965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245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245</v>
      </c>
      <c r="BM142" s="245" t="s">
        <v>245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2173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33" customHeight="1">
      <c r="A144" s="35"/>
      <c r="B144" s="36"/>
      <c r="C144" s="233" t="s">
        <v>246</v>
      </c>
      <c r="D144" s="233" t="s">
        <v>216</v>
      </c>
      <c r="E144" s="234" t="s">
        <v>2174</v>
      </c>
      <c r="F144" s="235" t="s">
        <v>2175</v>
      </c>
      <c r="G144" s="236" t="s">
        <v>1334</v>
      </c>
      <c r="H144" s="266"/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245</v>
      </c>
      <c r="AT144" s="245" t="s">
        <v>216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245</v>
      </c>
      <c r="BM144" s="245" t="s">
        <v>249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2175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44.25" customHeight="1">
      <c r="A146" s="35"/>
      <c r="B146" s="36"/>
      <c r="C146" s="233" t="s">
        <v>234</v>
      </c>
      <c r="D146" s="233" t="s">
        <v>216</v>
      </c>
      <c r="E146" s="234" t="s">
        <v>2176</v>
      </c>
      <c r="F146" s="235" t="s">
        <v>2177</v>
      </c>
      <c r="G146" s="236" t="s">
        <v>1334</v>
      </c>
      <c r="H146" s="266"/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245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245</v>
      </c>
      <c r="BM146" s="245" t="s">
        <v>255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2177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3" s="12" customFormat="1" ht="22.8" customHeight="1">
      <c r="A148" s="12"/>
      <c r="B148" s="217"/>
      <c r="C148" s="218"/>
      <c r="D148" s="219" t="s">
        <v>72</v>
      </c>
      <c r="E148" s="231" t="s">
        <v>2178</v>
      </c>
      <c r="F148" s="231" t="s">
        <v>2179</v>
      </c>
      <c r="G148" s="218"/>
      <c r="H148" s="218"/>
      <c r="I148" s="221"/>
      <c r="J148" s="232">
        <f>BK148</f>
        <v>0</v>
      </c>
      <c r="K148" s="218"/>
      <c r="L148" s="223"/>
      <c r="M148" s="224"/>
      <c r="N148" s="225"/>
      <c r="O148" s="225"/>
      <c r="P148" s="226">
        <f>SUM(P149:P150)</f>
        <v>0</v>
      </c>
      <c r="Q148" s="225"/>
      <c r="R148" s="226">
        <f>SUM(R149:R150)</f>
        <v>0</v>
      </c>
      <c r="S148" s="225"/>
      <c r="T148" s="227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8" t="s">
        <v>82</v>
      </c>
      <c r="AT148" s="229" t="s">
        <v>72</v>
      </c>
      <c r="AU148" s="229" t="s">
        <v>80</v>
      </c>
      <c r="AY148" s="228" t="s">
        <v>213</v>
      </c>
      <c r="BK148" s="230">
        <f>SUM(BK149:BK150)</f>
        <v>0</v>
      </c>
    </row>
    <row r="149" spans="1:65" s="2" customFormat="1" ht="16.5" customHeight="1">
      <c r="A149" s="35"/>
      <c r="B149" s="36"/>
      <c r="C149" s="233" t="s">
        <v>256</v>
      </c>
      <c r="D149" s="233" t="s">
        <v>216</v>
      </c>
      <c r="E149" s="234" t="s">
        <v>2180</v>
      </c>
      <c r="F149" s="235" t="s">
        <v>2181</v>
      </c>
      <c r="G149" s="236" t="s">
        <v>2182</v>
      </c>
      <c r="H149" s="237">
        <v>1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245</v>
      </c>
      <c r="AT149" s="245" t="s">
        <v>216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245</v>
      </c>
      <c r="BM149" s="245" t="s">
        <v>259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2181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3" s="12" customFormat="1" ht="22.8" customHeight="1">
      <c r="A151" s="12"/>
      <c r="B151" s="217"/>
      <c r="C151" s="218"/>
      <c r="D151" s="219" t="s">
        <v>72</v>
      </c>
      <c r="E151" s="231" t="s">
        <v>1918</v>
      </c>
      <c r="F151" s="231" t="s">
        <v>2183</v>
      </c>
      <c r="G151" s="218"/>
      <c r="H151" s="218"/>
      <c r="I151" s="221"/>
      <c r="J151" s="232">
        <f>BK151</f>
        <v>0</v>
      </c>
      <c r="K151" s="218"/>
      <c r="L151" s="223"/>
      <c r="M151" s="224"/>
      <c r="N151" s="225"/>
      <c r="O151" s="225"/>
      <c r="P151" s="226">
        <f>SUM(P152:P185)</f>
        <v>0</v>
      </c>
      <c r="Q151" s="225"/>
      <c r="R151" s="226">
        <f>SUM(R152:R185)</f>
        <v>0</v>
      </c>
      <c r="S151" s="225"/>
      <c r="T151" s="227">
        <f>SUM(T152:T185)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8" t="s">
        <v>82</v>
      </c>
      <c r="AT151" s="229" t="s">
        <v>72</v>
      </c>
      <c r="AU151" s="229" t="s">
        <v>80</v>
      </c>
      <c r="AY151" s="228" t="s">
        <v>213</v>
      </c>
      <c r="BK151" s="230">
        <f>SUM(BK152:BK185)</f>
        <v>0</v>
      </c>
    </row>
    <row r="152" spans="1:65" s="2" customFormat="1" ht="33" customHeight="1">
      <c r="A152" s="35"/>
      <c r="B152" s="36"/>
      <c r="C152" s="255" t="s">
        <v>238</v>
      </c>
      <c r="D152" s="255" t="s">
        <v>571</v>
      </c>
      <c r="E152" s="256" t="s">
        <v>2184</v>
      </c>
      <c r="F152" s="257" t="s">
        <v>2185</v>
      </c>
      <c r="G152" s="258" t="s">
        <v>1157</v>
      </c>
      <c r="H152" s="259">
        <v>1</v>
      </c>
      <c r="I152" s="260"/>
      <c r="J152" s="261">
        <f>ROUND(I152*H152,2)</f>
        <v>0</v>
      </c>
      <c r="K152" s="262"/>
      <c r="L152" s="263"/>
      <c r="M152" s="264" t="s">
        <v>1</v>
      </c>
      <c r="N152" s="265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275</v>
      </c>
      <c r="AT152" s="245" t="s">
        <v>571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245</v>
      </c>
      <c r="BM152" s="245" t="s">
        <v>262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2185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16.5" customHeight="1">
      <c r="A154" s="35"/>
      <c r="B154" s="36"/>
      <c r="C154" s="255" t="s">
        <v>263</v>
      </c>
      <c r="D154" s="255" t="s">
        <v>571</v>
      </c>
      <c r="E154" s="256" t="s">
        <v>2186</v>
      </c>
      <c r="F154" s="257" t="s">
        <v>2187</v>
      </c>
      <c r="G154" s="258" t="s">
        <v>1157</v>
      </c>
      <c r="H154" s="259">
        <v>1</v>
      </c>
      <c r="I154" s="260"/>
      <c r="J154" s="261">
        <f>ROUND(I154*H154,2)</f>
        <v>0</v>
      </c>
      <c r="K154" s="262"/>
      <c r="L154" s="263"/>
      <c r="M154" s="264" t="s">
        <v>1</v>
      </c>
      <c r="N154" s="265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275</v>
      </c>
      <c r="AT154" s="245" t="s">
        <v>571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245</v>
      </c>
      <c r="BM154" s="245" t="s">
        <v>266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2187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16.5" customHeight="1">
      <c r="A156" s="35"/>
      <c r="B156" s="36"/>
      <c r="C156" s="255" t="s">
        <v>242</v>
      </c>
      <c r="D156" s="255" t="s">
        <v>571</v>
      </c>
      <c r="E156" s="256" t="s">
        <v>2188</v>
      </c>
      <c r="F156" s="257" t="s">
        <v>2189</v>
      </c>
      <c r="G156" s="258" t="s">
        <v>1157</v>
      </c>
      <c r="H156" s="259">
        <v>1</v>
      </c>
      <c r="I156" s="260"/>
      <c r="J156" s="261">
        <f>ROUND(I156*H156,2)</f>
        <v>0</v>
      </c>
      <c r="K156" s="262"/>
      <c r="L156" s="263"/>
      <c r="M156" s="264" t="s">
        <v>1</v>
      </c>
      <c r="N156" s="265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275</v>
      </c>
      <c r="AT156" s="245" t="s">
        <v>571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245</v>
      </c>
      <c r="BM156" s="245" t="s">
        <v>269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2189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16.5" customHeight="1">
      <c r="A158" s="35"/>
      <c r="B158" s="36"/>
      <c r="C158" s="255" t="s">
        <v>8</v>
      </c>
      <c r="D158" s="255" t="s">
        <v>571</v>
      </c>
      <c r="E158" s="256" t="s">
        <v>2190</v>
      </c>
      <c r="F158" s="257" t="s">
        <v>2191</v>
      </c>
      <c r="G158" s="258" t="s">
        <v>1157</v>
      </c>
      <c r="H158" s="259">
        <v>4</v>
      </c>
      <c r="I158" s="260"/>
      <c r="J158" s="261">
        <f>ROUND(I158*H158,2)</f>
        <v>0</v>
      </c>
      <c r="K158" s="262"/>
      <c r="L158" s="263"/>
      <c r="M158" s="264" t="s">
        <v>1</v>
      </c>
      <c r="N158" s="265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275</v>
      </c>
      <c r="AT158" s="245" t="s">
        <v>571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245</v>
      </c>
      <c r="BM158" s="245" t="s">
        <v>272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2191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5" s="2" customFormat="1" ht="66.75" customHeight="1">
      <c r="A160" s="35"/>
      <c r="B160" s="36"/>
      <c r="C160" s="255" t="s">
        <v>245</v>
      </c>
      <c r="D160" s="255" t="s">
        <v>571</v>
      </c>
      <c r="E160" s="256" t="s">
        <v>2192</v>
      </c>
      <c r="F160" s="257" t="s">
        <v>2193</v>
      </c>
      <c r="G160" s="258" t="s">
        <v>2194</v>
      </c>
      <c r="H160" s="259">
        <v>1</v>
      </c>
      <c r="I160" s="260"/>
      <c r="J160" s="261">
        <f>ROUND(I160*H160,2)</f>
        <v>0</v>
      </c>
      <c r="K160" s="262"/>
      <c r="L160" s="263"/>
      <c r="M160" s="264" t="s">
        <v>1</v>
      </c>
      <c r="N160" s="265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275</v>
      </c>
      <c r="AT160" s="245" t="s">
        <v>571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245</v>
      </c>
      <c r="BM160" s="245" t="s">
        <v>275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2195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5" s="2" customFormat="1" ht="16.5" customHeight="1">
      <c r="A162" s="35"/>
      <c r="B162" s="36"/>
      <c r="C162" s="255" t="s">
        <v>280</v>
      </c>
      <c r="D162" s="255" t="s">
        <v>571</v>
      </c>
      <c r="E162" s="256" t="s">
        <v>2196</v>
      </c>
      <c r="F162" s="257" t="s">
        <v>2197</v>
      </c>
      <c r="G162" s="258" t="s">
        <v>289</v>
      </c>
      <c r="H162" s="259">
        <v>1</v>
      </c>
      <c r="I162" s="260"/>
      <c r="J162" s="261">
        <f>ROUND(I162*H162,2)</f>
        <v>0</v>
      </c>
      <c r="K162" s="262"/>
      <c r="L162" s="263"/>
      <c r="M162" s="264" t="s">
        <v>1</v>
      </c>
      <c r="N162" s="265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275</v>
      </c>
      <c r="AT162" s="245" t="s">
        <v>571</v>
      </c>
      <c r="AU162" s="245" t="s">
        <v>82</v>
      </c>
      <c r="AY162" s="14" t="s">
        <v>213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80</v>
      </c>
      <c r="BK162" s="246">
        <f>ROUND(I162*H162,2)</f>
        <v>0</v>
      </c>
      <c r="BL162" s="14" t="s">
        <v>245</v>
      </c>
      <c r="BM162" s="245" t="s">
        <v>284</v>
      </c>
    </row>
    <row r="163" spans="1:47" s="2" customFormat="1" ht="12">
      <c r="A163" s="35"/>
      <c r="B163" s="36"/>
      <c r="C163" s="37"/>
      <c r="D163" s="247" t="s">
        <v>221</v>
      </c>
      <c r="E163" s="37"/>
      <c r="F163" s="248" t="s">
        <v>2197</v>
      </c>
      <c r="G163" s="37"/>
      <c r="H163" s="37"/>
      <c r="I163" s="141"/>
      <c r="J163" s="37"/>
      <c r="K163" s="37"/>
      <c r="L163" s="41"/>
      <c r="M163" s="249"/>
      <c r="N163" s="250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221</v>
      </c>
      <c r="AU163" s="14" t="s">
        <v>82</v>
      </c>
    </row>
    <row r="164" spans="1:65" s="2" customFormat="1" ht="21.75" customHeight="1">
      <c r="A164" s="35"/>
      <c r="B164" s="36"/>
      <c r="C164" s="233" t="s">
        <v>249</v>
      </c>
      <c r="D164" s="233" t="s">
        <v>216</v>
      </c>
      <c r="E164" s="234" t="s">
        <v>2198</v>
      </c>
      <c r="F164" s="235" t="s">
        <v>2199</v>
      </c>
      <c r="G164" s="236" t="s">
        <v>2200</v>
      </c>
      <c r="H164" s="237">
        <v>1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245</v>
      </c>
      <c r="AT164" s="245" t="s">
        <v>216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245</v>
      </c>
      <c r="BM164" s="245" t="s">
        <v>290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2199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16.5" customHeight="1">
      <c r="A166" s="35"/>
      <c r="B166" s="36"/>
      <c r="C166" s="233" t="s">
        <v>293</v>
      </c>
      <c r="D166" s="233" t="s">
        <v>216</v>
      </c>
      <c r="E166" s="234" t="s">
        <v>2201</v>
      </c>
      <c r="F166" s="235" t="s">
        <v>2202</v>
      </c>
      <c r="G166" s="236" t="s">
        <v>1157</v>
      </c>
      <c r="H166" s="237">
        <v>1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245</v>
      </c>
      <c r="AT166" s="245" t="s">
        <v>216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245</v>
      </c>
      <c r="BM166" s="245" t="s">
        <v>296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2202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5" s="2" customFormat="1" ht="16.5" customHeight="1">
      <c r="A168" s="35"/>
      <c r="B168" s="36"/>
      <c r="C168" s="233" t="s">
        <v>255</v>
      </c>
      <c r="D168" s="233" t="s">
        <v>216</v>
      </c>
      <c r="E168" s="234" t="s">
        <v>2203</v>
      </c>
      <c r="F168" s="235" t="s">
        <v>2204</v>
      </c>
      <c r="G168" s="236" t="s">
        <v>289</v>
      </c>
      <c r="H168" s="237">
        <v>15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245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303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2204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16.5" customHeight="1">
      <c r="A170" s="35"/>
      <c r="B170" s="36"/>
      <c r="C170" s="233" t="s">
        <v>7</v>
      </c>
      <c r="D170" s="233" t="s">
        <v>216</v>
      </c>
      <c r="E170" s="234" t="s">
        <v>2205</v>
      </c>
      <c r="F170" s="235" t="s">
        <v>2206</v>
      </c>
      <c r="G170" s="236" t="s">
        <v>389</v>
      </c>
      <c r="H170" s="237">
        <v>1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245</v>
      </c>
      <c r="AT170" s="245" t="s">
        <v>216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245</v>
      </c>
      <c r="BM170" s="245" t="s">
        <v>306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2206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21.75" customHeight="1">
      <c r="A172" s="35"/>
      <c r="B172" s="36"/>
      <c r="C172" s="233" t="s">
        <v>259</v>
      </c>
      <c r="D172" s="233" t="s">
        <v>216</v>
      </c>
      <c r="E172" s="234" t="s">
        <v>2207</v>
      </c>
      <c r="F172" s="235" t="s">
        <v>2208</v>
      </c>
      <c r="G172" s="236" t="s">
        <v>1157</v>
      </c>
      <c r="H172" s="237">
        <v>1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245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245</v>
      </c>
      <c r="BM172" s="245" t="s">
        <v>355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2208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66.75" customHeight="1">
      <c r="A174" s="35"/>
      <c r="B174" s="36"/>
      <c r="C174" s="255" t="s">
        <v>356</v>
      </c>
      <c r="D174" s="255" t="s">
        <v>571</v>
      </c>
      <c r="E174" s="256" t="s">
        <v>2209</v>
      </c>
      <c r="F174" s="257" t="s">
        <v>2210</v>
      </c>
      <c r="G174" s="258" t="s">
        <v>2200</v>
      </c>
      <c r="H174" s="259">
        <v>7</v>
      </c>
      <c r="I174" s="260"/>
      <c r="J174" s="261">
        <f>ROUND(I174*H174,2)</f>
        <v>0</v>
      </c>
      <c r="K174" s="262"/>
      <c r="L174" s="263"/>
      <c r="M174" s="264" t="s">
        <v>1</v>
      </c>
      <c r="N174" s="265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275</v>
      </c>
      <c r="AT174" s="245" t="s">
        <v>571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245</v>
      </c>
      <c r="BM174" s="245" t="s">
        <v>359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2211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66.75" customHeight="1">
      <c r="A176" s="35"/>
      <c r="B176" s="36"/>
      <c r="C176" s="255" t="s">
        <v>262</v>
      </c>
      <c r="D176" s="255" t="s">
        <v>571</v>
      </c>
      <c r="E176" s="256" t="s">
        <v>2212</v>
      </c>
      <c r="F176" s="257" t="s">
        <v>2213</v>
      </c>
      <c r="G176" s="258" t="s">
        <v>2200</v>
      </c>
      <c r="H176" s="259">
        <v>1</v>
      </c>
      <c r="I176" s="260"/>
      <c r="J176" s="261">
        <f>ROUND(I176*H176,2)</f>
        <v>0</v>
      </c>
      <c r="K176" s="262"/>
      <c r="L176" s="263"/>
      <c r="M176" s="264" t="s">
        <v>1</v>
      </c>
      <c r="N176" s="265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275</v>
      </c>
      <c r="AT176" s="245" t="s">
        <v>571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245</v>
      </c>
      <c r="BM176" s="245" t="s">
        <v>362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2214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5" s="2" customFormat="1" ht="21.75" customHeight="1">
      <c r="A178" s="35"/>
      <c r="B178" s="36"/>
      <c r="C178" s="233" t="s">
        <v>363</v>
      </c>
      <c r="D178" s="233" t="s">
        <v>216</v>
      </c>
      <c r="E178" s="234" t="s">
        <v>2215</v>
      </c>
      <c r="F178" s="235" t="s">
        <v>2216</v>
      </c>
      <c r="G178" s="236" t="s">
        <v>2200</v>
      </c>
      <c r="H178" s="237">
        <v>7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245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245</v>
      </c>
      <c r="BM178" s="245" t="s">
        <v>364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2216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5" s="2" customFormat="1" ht="33" customHeight="1">
      <c r="A180" s="35"/>
      <c r="B180" s="36"/>
      <c r="C180" s="233" t="s">
        <v>266</v>
      </c>
      <c r="D180" s="233" t="s">
        <v>216</v>
      </c>
      <c r="E180" s="234" t="s">
        <v>2217</v>
      </c>
      <c r="F180" s="235" t="s">
        <v>2218</v>
      </c>
      <c r="G180" s="236" t="s">
        <v>2200</v>
      </c>
      <c r="H180" s="237">
        <v>1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245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245</v>
      </c>
      <c r="BM180" s="245" t="s">
        <v>367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2218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33" customHeight="1">
      <c r="A182" s="35"/>
      <c r="B182" s="36"/>
      <c r="C182" s="233" t="s">
        <v>368</v>
      </c>
      <c r="D182" s="233" t="s">
        <v>216</v>
      </c>
      <c r="E182" s="234" t="s">
        <v>2219</v>
      </c>
      <c r="F182" s="235" t="s">
        <v>2220</v>
      </c>
      <c r="G182" s="236" t="s">
        <v>1334</v>
      </c>
      <c r="H182" s="266"/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245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245</v>
      </c>
      <c r="BM182" s="245" t="s">
        <v>371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2220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33" customHeight="1">
      <c r="A184" s="35"/>
      <c r="B184" s="36"/>
      <c r="C184" s="233" t="s">
        <v>269</v>
      </c>
      <c r="D184" s="233" t="s">
        <v>216</v>
      </c>
      <c r="E184" s="234" t="s">
        <v>2221</v>
      </c>
      <c r="F184" s="235" t="s">
        <v>2222</v>
      </c>
      <c r="G184" s="236" t="s">
        <v>1334</v>
      </c>
      <c r="H184" s="266"/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245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245</v>
      </c>
      <c r="BM184" s="245" t="s">
        <v>372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2222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3" s="12" customFormat="1" ht="22.8" customHeight="1">
      <c r="A186" s="12"/>
      <c r="B186" s="217"/>
      <c r="C186" s="218"/>
      <c r="D186" s="219" t="s">
        <v>72</v>
      </c>
      <c r="E186" s="231" t="s">
        <v>2223</v>
      </c>
      <c r="F186" s="231" t="s">
        <v>2224</v>
      </c>
      <c r="G186" s="218"/>
      <c r="H186" s="218"/>
      <c r="I186" s="221"/>
      <c r="J186" s="232">
        <f>BK186</f>
        <v>0</v>
      </c>
      <c r="K186" s="218"/>
      <c r="L186" s="223"/>
      <c r="M186" s="224"/>
      <c r="N186" s="225"/>
      <c r="O186" s="225"/>
      <c r="P186" s="226">
        <f>SUM(P187:P210)</f>
        <v>0</v>
      </c>
      <c r="Q186" s="225"/>
      <c r="R186" s="226">
        <f>SUM(R187:R210)</f>
        <v>0</v>
      </c>
      <c r="S186" s="225"/>
      <c r="T186" s="227">
        <f>SUM(T187:T210)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8" t="s">
        <v>82</v>
      </c>
      <c r="AT186" s="229" t="s">
        <v>72</v>
      </c>
      <c r="AU186" s="229" t="s">
        <v>80</v>
      </c>
      <c r="AY186" s="228" t="s">
        <v>213</v>
      </c>
      <c r="BK186" s="230">
        <f>SUM(BK187:BK210)</f>
        <v>0</v>
      </c>
    </row>
    <row r="187" spans="1:65" s="2" customFormat="1" ht="21.75" customHeight="1">
      <c r="A187" s="35"/>
      <c r="B187" s="36"/>
      <c r="C187" s="233" t="s">
        <v>373</v>
      </c>
      <c r="D187" s="233" t="s">
        <v>216</v>
      </c>
      <c r="E187" s="234" t="s">
        <v>2225</v>
      </c>
      <c r="F187" s="235" t="s">
        <v>2226</v>
      </c>
      <c r="G187" s="236" t="s">
        <v>283</v>
      </c>
      <c r="H187" s="237">
        <v>3</v>
      </c>
      <c r="I187" s="238"/>
      <c r="J187" s="239">
        <f>ROUND(I187*H187,2)</f>
        <v>0</v>
      </c>
      <c r="K187" s="240"/>
      <c r="L187" s="41"/>
      <c r="M187" s="241" t="s">
        <v>1</v>
      </c>
      <c r="N187" s="242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245</v>
      </c>
      <c r="AT187" s="245" t="s">
        <v>216</v>
      </c>
      <c r="AU187" s="245" t="s">
        <v>82</v>
      </c>
      <c r="AY187" s="14" t="s">
        <v>213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80</v>
      </c>
      <c r="BK187" s="246">
        <f>ROUND(I187*H187,2)</f>
        <v>0</v>
      </c>
      <c r="BL187" s="14" t="s">
        <v>245</v>
      </c>
      <c r="BM187" s="245" t="s">
        <v>374</v>
      </c>
    </row>
    <row r="188" spans="1:47" s="2" customFormat="1" ht="12">
      <c r="A188" s="35"/>
      <c r="B188" s="36"/>
      <c r="C188" s="37"/>
      <c r="D188" s="247" t="s">
        <v>221</v>
      </c>
      <c r="E188" s="37"/>
      <c r="F188" s="248" t="s">
        <v>2227</v>
      </c>
      <c r="G188" s="37"/>
      <c r="H188" s="37"/>
      <c r="I188" s="141"/>
      <c r="J188" s="37"/>
      <c r="K188" s="37"/>
      <c r="L188" s="41"/>
      <c r="M188" s="249"/>
      <c r="N188" s="250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221</v>
      </c>
      <c r="AU188" s="14" t="s">
        <v>82</v>
      </c>
    </row>
    <row r="189" spans="1:65" s="2" customFormat="1" ht="21.75" customHeight="1">
      <c r="A189" s="35"/>
      <c r="B189" s="36"/>
      <c r="C189" s="233" t="s">
        <v>272</v>
      </c>
      <c r="D189" s="233" t="s">
        <v>216</v>
      </c>
      <c r="E189" s="234" t="s">
        <v>2228</v>
      </c>
      <c r="F189" s="235" t="s">
        <v>2229</v>
      </c>
      <c r="G189" s="236" t="s">
        <v>283</v>
      </c>
      <c r="H189" s="237">
        <v>551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245</v>
      </c>
      <c r="AT189" s="245" t="s">
        <v>216</v>
      </c>
      <c r="AU189" s="245" t="s">
        <v>82</v>
      </c>
      <c r="AY189" s="14" t="s">
        <v>213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80</v>
      </c>
      <c r="BK189" s="246">
        <f>ROUND(I189*H189,2)</f>
        <v>0</v>
      </c>
      <c r="BL189" s="14" t="s">
        <v>245</v>
      </c>
      <c r="BM189" s="245" t="s">
        <v>375</v>
      </c>
    </row>
    <row r="190" spans="1:47" s="2" customFormat="1" ht="12">
      <c r="A190" s="35"/>
      <c r="B190" s="36"/>
      <c r="C190" s="37"/>
      <c r="D190" s="247" t="s">
        <v>221</v>
      </c>
      <c r="E190" s="37"/>
      <c r="F190" s="248" t="s">
        <v>2229</v>
      </c>
      <c r="G190" s="37"/>
      <c r="H190" s="37"/>
      <c r="I190" s="141"/>
      <c r="J190" s="37"/>
      <c r="K190" s="37"/>
      <c r="L190" s="41"/>
      <c r="M190" s="249"/>
      <c r="N190" s="250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221</v>
      </c>
      <c r="AU190" s="14" t="s">
        <v>82</v>
      </c>
    </row>
    <row r="191" spans="1:65" s="2" customFormat="1" ht="21.75" customHeight="1">
      <c r="A191" s="35"/>
      <c r="B191" s="36"/>
      <c r="C191" s="233" t="s">
        <v>376</v>
      </c>
      <c r="D191" s="233" t="s">
        <v>216</v>
      </c>
      <c r="E191" s="234" t="s">
        <v>2230</v>
      </c>
      <c r="F191" s="235" t="s">
        <v>2231</v>
      </c>
      <c r="G191" s="236" t="s">
        <v>283</v>
      </c>
      <c r="H191" s="237">
        <v>87</v>
      </c>
      <c r="I191" s="238"/>
      <c r="J191" s="239">
        <f>ROUND(I191*H191,2)</f>
        <v>0</v>
      </c>
      <c r="K191" s="240"/>
      <c r="L191" s="41"/>
      <c r="M191" s="241" t="s">
        <v>1</v>
      </c>
      <c r="N191" s="242" t="s">
        <v>38</v>
      </c>
      <c r="O191" s="88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245</v>
      </c>
      <c r="AT191" s="245" t="s">
        <v>216</v>
      </c>
      <c r="AU191" s="245" t="s">
        <v>82</v>
      </c>
      <c r="AY191" s="14" t="s">
        <v>213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4" t="s">
        <v>80</v>
      </c>
      <c r="BK191" s="246">
        <f>ROUND(I191*H191,2)</f>
        <v>0</v>
      </c>
      <c r="BL191" s="14" t="s">
        <v>245</v>
      </c>
      <c r="BM191" s="245" t="s">
        <v>377</v>
      </c>
    </row>
    <row r="192" spans="1:47" s="2" customFormat="1" ht="12">
      <c r="A192" s="35"/>
      <c r="B192" s="36"/>
      <c r="C192" s="37"/>
      <c r="D192" s="247" t="s">
        <v>221</v>
      </c>
      <c r="E192" s="37"/>
      <c r="F192" s="248" t="s">
        <v>2231</v>
      </c>
      <c r="G192" s="37"/>
      <c r="H192" s="37"/>
      <c r="I192" s="141"/>
      <c r="J192" s="37"/>
      <c r="K192" s="37"/>
      <c r="L192" s="41"/>
      <c r="M192" s="249"/>
      <c r="N192" s="25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221</v>
      </c>
      <c r="AU192" s="14" t="s">
        <v>82</v>
      </c>
    </row>
    <row r="193" spans="1:65" s="2" customFormat="1" ht="21.75" customHeight="1">
      <c r="A193" s="35"/>
      <c r="B193" s="36"/>
      <c r="C193" s="233" t="s">
        <v>275</v>
      </c>
      <c r="D193" s="233" t="s">
        <v>216</v>
      </c>
      <c r="E193" s="234" t="s">
        <v>2232</v>
      </c>
      <c r="F193" s="235" t="s">
        <v>2233</v>
      </c>
      <c r="G193" s="236" t="s">
        <v>283</v>
      </c>
      <c r="H193" s="237">
        <v>80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245</v>
      </c>
      <c r="AT193" s="245" t="s">
        <v>216</v>
      </c>
      <c r="AU193" s="245" t="s">
        <v>82</v>
      </c>
      <c r="AY193" s="14" t="s">
        <v>213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80</v>
      </c>
      <c r="BK193" s="246">
        <f>ROUND(I193*H193,2)</f>
        <v>0</v>
      </c>
      <c r="BL193" s="14" t="s">
        <v>245</v>
      </c>
      <c r="BM193" s="245" t="s">
        <v>380</v>
      </c>
    </row>
    <row r="194" spans="1:47" s="2" customFormat="1" ht="12">
      <c r="A194" s="35"/>
      <c r="B194" s="36"/>
      <c r="C194" s="37"/>
      <c r="D194" s="247" t="s">
        <v>221</v>
      </c>
      <c r="E194" s="37"/>
      <c r="F194" s="248" t="s">
        <v>2233</v>
      </c>
      <c r="G194" s="37"/>
      <c r="H194" s="37"/>
      <c r="I194" s="141"/>
      <c r="J194" s="37"/>
      <c r="K194" s="37"/>
      <c r="L194" s="41"/>
      <c r="M194" s="249"/>
      <c r="N194" s="25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221</v>
      </c>
      <c r="AU194" s="14" t="s">
        <v>82</v>
      </c>
    </row>
    <row r="195" spans="1:65" s="2" customFormat="1" ht="21.75" customHeight="1">
      <c r="A195" s="35"/>
      <c r="B195" s="36"/>
      <c r="C195" s="233" t="s">
        <v>381</v>
      </c>
      <c r="D195" s="233" t="s">
        <v>216</v>
      </c>
      <c r="E195" s="234" t="s">
        <v>2234</v>
      </c>
      <c r="F195" s="235" t="s">
        <v>2235</v>
      </c>
      <c r="G195" s="236" t="s">
        <v>283</v>
      </c>
      <c r="H195" s="237">
        <v>28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245</v>
      </c>
      <c r="AT195" s="245" t="s">
        <v>216</v>
      </c>
      <c r="AU195" s="245" t="s">
        <v>82</v>
      </c>
      <c r="AY195" s="14" t="s">
        <v>213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80</v>
      </c>
      <c r="BK195" s="246">
        <f>ROUND(I195*H195,2)</f>
        <v>0</v>
      </c>
      <c r="BL195" s="14" t="s">
        <v>245</v>
      </c>
      <c r="BM195" s="245" t="s">
        <v>382</v>
      </c>
    </row>
    <row r="196" spans="1:47" s="2" customFormat="1" ht="12">
      <c r="A196" s="35"/>
      <c r="B196" s="36"/>
      <c r="C196" s="37"/>
      <c r="D196" s="247" t="s">
        <v>221</v>
      </c>
      <c r="E196" s="37"/>
      <c r="F196" s="248" t="s">
        <v>2235</v>
      </c>
      <c r="G196" s="37"/>
      <c r="H196" s="37"/>
      <c r="I196" s="141"/>
      <c r="J196" s="37"/>
      <c r="K196" s="37"/>
      <c r="L196" s="41"/>
      <c r="M196" s="249"/>
      <c r="N196" s="25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221</v>
      </c>
      <c r="AU196" s="14" t="s">
        <v>82</v>
      </c>
    </row>
    <row r="197" spans="1:65" s="2" customFormat="1" ht="21.75" customHeight="1">
      <c r="A197" s="35"/>
      <c r="B197" s="36"/>
      <c r="C197" s="233" t="s">
        <v>284</v>
      </c>
      <c r="D197" s="233" t="s">
        <v>216</v>
      </c>
      <c r="E197" s="234" t="s">
        <v>2236</v>
      </c>
      <c r="F197" s="235" t="s">
        <v>2237</v>
      </c>
      <c r="G197" s="236" t="s">
        <v>283</v>
      </c>
      <c r="H197" s="237">
        <v>210</v>
      </c>
      <c r="I197" s="238"/>
      <c r="J197" s="239">
        <f>ROUND(I197*H197,2)</f>
        <v>0</v>
      </c>
      <c r="K197" s="240"/>
      <c r="L197" s="41"/>
      <c r="M197" s="241" t="s">
        <v>1</v>
      </c>
      <c r="N197" s="242" t="s">
        <v>38</v>
      </c>
      <c r="O197" s="8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245</v>
      </c>
      <c r="AT197" s="245" t="s">
        <v>216</v>
      </c>
      <c r="AU197" s="245" t="s">
        <v>82</v>
      </c>
      <c r="AY197" s="14" t="s">
        <v>213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4" t="s">
        <v>80</v>
      </c>
      <c r="BK197" s="246">
        <f>ROUND(I197*H197,2)</f>
        <v>0</v>
      </c>
      <c r="BL197" s="14" t="s">
        <v>245</v>
      </c>
      <c r="BM197" s="245" t="s">
        <v>383</v>
      </c>
    </row>
    <row r="198" spans="1:47" s="2" customFormat="1" ht="12">
      <c r="A198" s="35"/>
      <c r="B198" s="36"/>
      <c r="C198" s="37"/>
      <c r="D198" s="247" t="s">
        <v>221</v>
      </c>
      <c r="E198" s="37"/>
      <c r="F198" s="248" t="s">
        <v>2237</v>
      </c>
      <c r="G198" s="37"/>
      <c r="H198" s="37"/>
      <c r="I198" s="141"/>
      <c r="J198" s="37"/>
      <c r="K198" s="37"/>
      <c r="L198" s="41"/>
      <c r="M198" s="249"/>
      <c r="N198" s="25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221</v>
      </c>
      <c r="AU198" s="14" t="s">
        <v>82</v>
      </c>
    </row>
    <row r="199" spans="1:65" s="2" customFormat="1" ht="21.75" customHeight="1">
      <c r="A199" s="35"/>
      <c r="B199" s="36"/>
      <c r="C199" s="233" t="s">
        <v>386</v>
      </c>
      <c r="D199" s="233" t="s">
        <v>216</v>
      </c>
      <c r="E199" s="234" t="s">
        <v>2238</v>
      </c>
      <c r="F199" s="235" t="s">
        <v>2239</v>
      </c>
      <c r="G199" s="236" t="s">
        <v>283</v>
      </c>
      <c r="H199" s="237">
        <v>6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245</v>
      </c>
      <c r="AT199" s="245" t="s">
        <v>216</v>
      </c>
      <c r="AU199" s="245" t="s">
        <v>82</v>
      </c>
      <c r="AY199" s="14" t="s">
        <v>213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80</v>
      </c>
      <c r="BK199" s="246">
        <f>ROUND(I199*H199,2)</f>
        <v>0</v>
      </c>
      <c r="BL199" s="14" t="s">
        <v>245</v>
      </c>
      <c r="BM199" s="245" t="s">
        <v>390</v>
      </c>
    </row>
    <row r="200" spans="1:47" s="2" customFormat="1" ht="12">
      <c r="A200" s="35"/>
      <c r="B200" s="36"/>
      <c r="C200" s="37"/>
      <c r="D200" s="247" t="s">
        <v>221</v>
      </c>
      <c r="E200" s="37"/>
      <c r="F200" s="248" t="s">
        <v>2239</v>
      </c>
      <c r="G200" s="37"/>
      <c r="H200" s="37"/>
      <c r="I200" s="141"/>
      <c r="J200" s="37"/>
      <c r="K200" s="37"/>
      <c r="L200" s="41"/>
      <c r="M200" s="249"/>
      <c r="N200" s="250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221</v>
      </c>
      <c r="AU200" s="14" t="s">
        <v>82</v>
      </c>
    </row>
    <row r="201" spans="1:65" s="2" customFormat="1" ht="21.75" customHeight="1">
      <c r="A201" s="35"/>
      <c r="B201" s="36"/>
      <c r="C201" s="233" t="s">
        <v>290</v>
      </c>
      <c r="D201" s="233" t="s">
        <v>216</v>
      </c>
      <c r="E201" s="234" t="s">
        <v>2240</v>
      </c>
      <c r="F201" s="235" t="s">
        <v>2241</v>
      </c>
      <c r="G201" s="236" t="s">
        <v>283</v>
      </c>
      <c r="H201" s="237">
        <v>3</v>
      </c>
      <c r="I201" s="238"/>
      <c r="J201" s="239">
        <f>ROUND(I201*H201,2)</f>
        <v>0</v>
      </c>
      <c r="K201" s="240"/>
      <c r="L201" s="41"/>
      <c r="M201" s="241" t="s">
        <v>1</v>
      </c>
      <c r="N201" s="242" t="s">
        <v>38</v>
      </c>
      <c r="O201" s="8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245</v>
      </c>
      <c r="AT201" s="245" t="s">
        <v>216</v>
      </c>
      <c r="AU201" s="245" t="s">
        <v>82</v>
      </c>
      <c r="AY201" s="14" t="s">
        <v>213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4" t="s">
        <v>80</v>
      </c>
      <c r="BK201" s="246">
        <f>ROUND(I201*H201,2)</f>
        <v>0</v>
      </c>
      <c r="BL201" s="14" t="s">
        <v>245</v>
      </c>
      <c r="BM201" s="245" t="s">
        <v>393</v>
      </c>
    </row>
    <row r="202" spans="1:47" s="2" customFormat="1" ht="12">
      <c r="A202" s="35"/>
      <c r="B202" s="36"/>
      <c r="C202" s="37"/>
      <c r="D202" s="247" t="s">
        <v>221</v>
      </c>
      <c r="E202" s="37"/>
      <c r="F202" s="248" t="s">
        <v>2241</v>
      </c>
      <c r="G202" s="37"/>
      <c r="H202" s="37"/>
      <c r="I202" s="141"/>
      <c r="J202" s="37"/>
      <c r="K202" s="37"/>
      <c r="L202" s="41"/>
      <c r="M202" s="249"/>
      <c r="N202" s="250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221</v>
      </c>
      <c r="AU202" s="14" t="s">
        <v>82</v>
      </c>
    </row>
    <row r="203" spans="1:65" s="2" customFormat="1" ht="33" customHeight="1">
      <c r="A203" s="35"/>
      <c r="B203" s="36"/>
      <c r="C203" s="233" t="s">
        <v>394</v>
      </c>
      <c r="D203" s="233" t="s">
        <v>216</v>
      </c>
      <c r="E203" s="234" t="s">
        <v>2242</v>
      </c>
      <c r="F203" s="235" t="s">
        <v>2243</v>
      </c>
      <c r="G203" s="236" t="s">
        <v>283</v>
      </c>
      <c r="H203" s="237">
        <v>9</v>
      </c>
      <c r="I203" s="238"/>
      <c r="J203" s="239">
        <f>ROUND(I203*H203,2)</f>
        <v>0</v>
      </c>
      <c r="K203" s="240"/>
      <c r="L203" s="41"/>
      <c r="M203" s="241" t="s">
        <v>1</v>
      </c>
      <c r="N203" s="242" t="s">
        <v>38</v>
      </c>
      <c r="O203" s="8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245</v>
      </c>
      <c r="AT203" s="245" t="s">
        <v>216</v>
      </c>
      <c r="AU203" s="245" t="s">
        <v>82</v>
      </c>
      <c r="AY203" s="14" t="s">
        <v>213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4" t="s">
        <v>80</v>
      </c>
      <c r="BK203" s="246">
        <f>ROUND(I203*H203,2)</f>
        <v>0</v>
      </c>
      <c r="BL203" s="14" t="s">
        <v>245</v>
      </c>
      <c r="BM203" s="245" t="s">
        <v>397</v>
      </c>
    </row>
    <row r="204" spans="1:47" s="2" customFormat="1" ht="12">
      <c r="A204" s="35"/>
      <c r="B204" s="36"/>
      <c r="C204" s="37"/>
      <c r="D204" s="247" t="s">
        <v>221</v>
      </c>
      <c r="E204" s="37"/>
      <c r="F204" s="248" t="s">
        <v>2243</v>
      </c>
      <c r="G204" s="37"/>
      <c r="H204" s="37"/>
      <c r="I204" s="141"/>
      <c r="J204" s="37"/>
      <c r="K204" s="37"/>
      <c r="L204" s="41"/>
      <c r="M204" s="249"/>
      <c r="N204" s="250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221</v>
      </c>
      <c r="AU204" s="14" t="s">
        <v>82</v>
      </c>
    </row>
    <row r="205" spans="1:65" s="2" customFormat="1" ht="21.75" customHeight="1">
      <c r="A205" s="35"/>
      <c r="B205" s="36"/>
      <c r="C205" s="233" t="s">
        <v>296</v>
      </c>
      <c r="D205" s="233" t="s">
        <v>216</v>
      </c>
      <c r="E205" s="234" t="s">
        <v>2244</v>
      </c>
      <c r="F205" s="235" t="s">
        <v>2245</v>
      </c>
      <c r="G205" s="236" t="s">
        <v>2246</v>
      </c>
      <c r="H205" s="237">
        <v>6</v>
      </c>
      <c r="I205" s="238"/>
      <c r="J205" s="239">
        <f>ROUND(I205*H205,2)</f>
        <v>0</v>
      </c>
      <c r="K205" s="240"/>
      <c r="L205" s="41"/>
      <c r="M205" s="241" t="s">
        <v>1</v>
      </c>
      <c r="N205" s="242" t="s">
        <v>38</v>
      </c>
      <c r="O205" s="8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245</v>
      </c>
      <c r="AT205" s="245" t="s">
        <v>216</v>
      </c>
      <c r="AU205" s="245" t="s">
        <v>82</v>
      </c>
      <c r="AY205" s="14" t="s">
        <v>213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80</v>
      </c>
      <c r="BK205" s="246">
        <f>ROUND(I205*H205,2)</f>
        <v>0</v>
      </c>
      <c r="BL205" s="14" t="s">
        <v>245</v>
      </c>
      <c r="BM205" s="245" t="s">
        <v>400</v>
      </c>
    </row>
    <row r="206" spans="1:47" s="2" customFormat="1" ht="12">
      <c r="A206" s="35"/>
      <c r="B206" s="36"/>
      <c r="C206" s="37"/>
      <c r="D206" s="247" t="s">
        <v>221</v>
      </c>
      <c r="E206" s="37"/>
      <c r="F206" s="248" t="s">
        <v>2245</v>
      </c>
      <c r="G206" s="37"/>
      <c r="H206" s="37"/>
      <c r="I206" s="141"/>
      <c r="J206" s="37"/>
      <c r="K206" s="37"/>
      <c r="L206" s="41"/>
      <c r="M206" s="249"/>
      <c r="N206" s="250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221</v>
      </c>
      <c r="AU206" s="14" t="s">
        <v>82</v>
      </c>
    </row>
    <row r="207" spans="1:65" s="2" customFormat="1" ht="33" customHeight="1">
      <c r="A207" s="35"/>
      <c r="B207" s="36"/>
      <c r="C207" s="233" t="s">
        <v>401</v>
      </c>
      <c r="D207" s="233" t="s">
        <v>216</v>
      </c>
      <c r="E207" s="234" t="s">
        <v>2247</v>
      </c>
      <c r="F207" s="235" t="s">
        <v>2248</v>
      </c>
      <c r="G207" s="236" t="s">
        <v>1334</v>
      </c>
      <c r="H207" s="266"/>
      <c r="I207" s="238"/>
      <c r="J207" s="239">
        <f>ROUND(I207*H207,2)</f>
        <v>0</v>
      </c>
      <c r="K207" s="240"/>
      <c r="L207" s="41"/>
      <c r="M207" s="241" t="s">
        <v>1</v>
      </c>
      <c r="N207" s="242" t="s">
        <v>38</v>
      </c>
      <c r="O207" s="88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5" t="s">
        <v>245</v>
      </c>
      <c r="AT207" s="245" t="s">
        <v>216</v>
      </c>
      <c r="AU207" s="245" t="s">
        <v>82</v>
      </c>
      <c r="AY207" s="14" t="s">
        <v>213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4" t="s">
        <v>80</v>
      </c>
      <c r="BK207" s="246">
        <f>ROUND(I207*H207,2)</f>
        <v>0</v>
      </c>
      <c r="BL207" s="14" t="s">
        <v>245</v>
      </c>
      <c r="BM207" s="245" t="s">
        <v>404</v>
      </c>
    </row>
    <row r="208" spans="1:47" s="2" customFormat="1" ht="12">
      <c r="A208" s="35"/>
      <c r="B208" s="36"/>
      <c r="C208" s="37"/>
      <c r="D208" s="247" t="s">
        <v>221</v>
      </c>
      <c r="E208" s="37"/>
      <c r="F208" s="248" t="s">
        <v>2248</v>
      </c>
      <c r="G208" s="37"/>
      <c r="H208" s="37"/>
      <c r="I208" s="141"/>
      <c r="J208" s="37"/>
      <c r="K208" s="37"/>
      <c r="L208" s="41"/>
      <c r="M208" s="249"/>
      <c r="N208" s="250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221</v>
      </c>
      <c r="AU208" s="14" t="s">
        <v>82</v>
      </c>
    </row>
    <row r="209" spans="1:65" s="2" customFormat="1" ht="33" customHeight="1">
      <c r="A209" s="35"/>
      <c r="B209" s="36"/>
      <c r="C209" s="233" t="s">
        <v>303</v>
      </c>
      <c r="D209" s="233" t="s">
        <v>216</v>
      </c>
      <c r="E209" s="234" t="s">
        <v>2249</v>
      </c>
      <c r="F209" s="235" t="s">
        <v>2250</v>
      </c>
      <c r="G209" s="236" t="s">
        <v>1334</v>
      </c>
      <c r="H209" s="266"/>
      <c r="I209" s="238"/>
      <c r="J209" s="239">
        <f>ROUND(I209*H209,2)</f>
        <v>0</v>
      </c>
      <c r="K209" s="240"/>
      <c r="L209" s="41"/>
      <c r="M209" s="241" t="s">
        <v>1</v>
      </c>
      <c r="N209" s="242" t="s">
        <v>38</v>
      </c>
      <c r="O209" s="8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245</v>
      </c>
      <c r="AT209" s="245" t="s">
        <v>216</v>
      </c>
      <c r="AU209" s="245" t="s">
        <v>82</v>
      </c>
      <c r="AY209" s="14" t="s">
        <v>213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4" t="s">
        <v>80</v>
      </c>
      <c r="BK209" s="246">
        <f>ROUND(I209*H209,2)</f>
        <v>0</v>
      </c>
      <c r="BL209" s="14" t="s">
        <v>245</v>
      </c>
      <c r="BM209" s="245" t="s">
        <v>407</v>
      </c>
    </row>
    <row r="210" spans="1:47" s="2" customFormat="1" ht="12">
      <c r="A210" s="35"/>
      <c r="B210" s="36"/>
      <c r="C210" s="37"/>
      <c r="D210" s="247" t="s">
        <v>221</v>
      </c>
      <c r="E210" s="37"/>
      <c r="F210" s="248" t="s">
        <v>2250</v>
      </c>
      <c r="G210" s="37"/>
      <c r="H210" s="37"/>
      <c r="I210" s="141"/>
      <c r="J210" s="37"/>
      <c r="K210" s="37"/>
      <c r="L210" s="41"/>
      <c r="M210" s="249"/>
      <c r="N210" s="25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221</v>
      </c>
      <c r="AU210" s="14" t="s">
        <v>82</v>
      </c>
    </row>
    <row r="211" spans="1:63" s="12" customFormat="1" ht="22.8" customHeight="1">
      <c r="A211" s="12"/>
      <c r="B211" s="217"/>
      <c r="C211" s="218"/>
      <c r="D211" s="219" t="s">
        <v>72</v>
      </c>
      <c r="E211" s="231" t="s">
        <v>2251</v>
      </c>
      <c r="F211" s="231" t="s">
        <v>2252</v>
      </c>
      <c r="G211" s="218"/>
      <c r="H211" s="218"/>
      <c r="I211" s="221"/>
      <c r="J211" s="232">
        <f>BK211</f>
        <v>0</v>
      </c>
      <c r="K211" s="218"/>
      <c r="L211" s="223"/>
      <c r="M211" s="224"/>
      <c r="N211" s="225"/>
      <c r="O211" s="225"/>
      <c r="P211" s="226">
        <f>SUM(P212:P257)</f>
        <v>0</v>
      </c>
      <c r="Q211" s="225"/>
      <c r="R211" s="226">
        <f>SUM(R212:R257)</f>
        <v>0</v>
      </c>
      <c r="S211" s="225"/>
      <c r="T211" s="227">
        <f>SUM(T212:T257)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8" t="s">
        <v>82</v>
      </c>
      <c r="AT211" s="229" t="s">
        <v>72</v>
      </c>
      <c r="AU211" s="229" t="s">
        <v>80</v>
      </c>
      <c r="AY211" s="228" t="s">
        <v>213</v>
      </c>
      <c r="BK211" s="230">
        <f>SUM(BK212:BK257)</f>
        <v>0</v>
      </c>
    </row>
    <row r="212" spans="1:65" s="2" customFormat="1" ht="21.75" customHeight="1">
      <c r="A212" s="35"/>
      <c r="B212" s="36"/>
      <c r="C212" s="233" t="s">
        <v>408</v>
      </c>
      <c r="D212" s="233" t="s">
        <v>216</v>
      </c>
      <c r="E212" s="234" t="s">
        <v>2253</v>
      </c>
      <c r="F212" s="235" t="s">
        <v>2254</v>
      </c>
      <c r="G212" s="236" t="s">
        <v>2255</v>
      </c>
      <c r="H212" s="237">
        <v>1</v>
      </c>
      <c r="I212" s="238"/>
      <c r="J212" s="239">
        <f>ROUND(I212*H212,2)</f>
        <v>0</v>
      </c>
      <c r="K212" s="240"/>
      <c r="L212" s="41"/>
      <c r="M212" s="241" t="s">
        <v>1</v>
      </c>
      <c r="N212" s="242" t="s">
        <v>38</v>
      </c>
      <c r="O212" s="8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245</v>
      </c>
      <c r="AT212" s="245" t="s">
        <v>216</v>
      </c>
      <c r="AU212" s="245" t="s">
        <v>82</v>
      </c>
      <c r="AY212" s="14" t="s">
        <v>213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4" t="s">
        <v>80</v>
      </c>
      <c r="BK212" s="246">
        <f>ROUND(I212*H212,2)</f>
        <v>0</v>
      </c>
      <c r="BL212" s="14" t="s">
        <v>245</v>
      </c>
      <c r="BM212" s="245" t="s">
        <v>409</v>
      </c>
    </row>
    <row r="213" spans="1:47" s="2" customFormat="1" ht="12">
      <c r="A213" s="35"/>
      <c r="B213" s="36"/>
      <c r="C213" s="37"/>
      <c r="D213" s="247" t="s">
        <v>221</v>
      </c>
      <c r="E213" s="37"/>
      <c r="F213" s="248" t="s">
        <v>2254</v>
      </c>
      <c r="G213" s="37"/>
      <c r="H213" s="37"/>
      <c r="I213" s="141"/>
      <c r="J213" s="37"/>
      <c r="K213" s="37"/>
      <c r="L213" s="41"/>
      <c r="M213" s="249"/>
      <c r="N213" s="25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221</v>
      </c>
      <c r="AU213" s="14" t="s">
        <v>82</v>
      </c>
    </row>
    <row r="214" spans="1:65" s="2" customFormat="1" ht="16.5" customHeight="1">
      <c r="A214" s="35"/>
      <c r="B214" s="36"/>
      <c r="C214" s="233" t="s">
        <v>306</v>
      </c>
      <c r="D214" s="233" t="s">
        <v>216</v>
      </c>
      <c r="E214" s="234" t="s">
        <v>2256</v>
      </c>
      <c r="F214" s="235" t="s">
        <v>2257</v>
      </c>
      <c r="G214" s="236" t="s">
        <v>289</v>
      </c>
      <c r="H214" s="237">
        <v>1</v>
      </c>
      <c r="I214" s="238"/>
      <c r="J214" s="239">
        <f>ROUND(I214*H214,2)</f>
        <v>0</v>
      </c>
      <c r="K214" s="240"/>
      <c r="L214" s="41"/>
      <c r="M214" s="241" t="s">
        <v>1</v>
      </c>
      <c r="N214" s="242" t="s">
        <v>38</v>
      </c>
      <c r="O214" s="8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245</v>
      </c>
      <c r="AT214" s="245" t="s">
        <v>216</v>
      </c>
      <c r="AU214" s="245" t="s">
        <v>82</v>
      </c>
      <c r="AY214" s="14" t="s">
        <v>213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4" t="s">
        <v>80</v>
      </c>
      <c r="BK214" s="246">
        <f>ROUND(I214*H214,2)</f>
        <v>0</v>
      </c>
      <c r="BL214" s="14" t="s">
        <v>245</v>
      </c>
      <c r="BM214" s="245" t="s">
        <v>412</v>
      </c>
    </row>
    <row r="215" spans="1:47" s="2" customFormat="1" ht="12">
      <c r="A215" s="35"/>
      <c r="B215" s="36"/>
      <c r="C215" s="37"/>
      <c r="D215" s="247" t="s">
        <v>221</v>
      </c>
      <c r="E215" s="37"/>
      <c r="F215" s="248" t="s">
        <v>2257</v>
      </c>
      <c r="G215" s="37"/>
      <c r="H215" s="37"/>
      <c r="I215" s="141"/>
      <c r="J215" s="37"/>
      <c r="K215" s="37"/>
      <c r="L215" s="41"/>
      <c r="M215" s="249"/>
      <c r="N215" s="25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221</v>
      </c>
      <c r="AU215" s="14" t="s">
        <v>82</v>
      </c>
    </row>
    <row r="216" spans="1:65" s="2" customFormat="1" ht="16.5" customHeight="1">
      <c r="A216" s="35"/>
      <c r="B216" s="36"/>
      <c r="C216" s="233" t="s">
        <v>413</v>
      </c>
      <c r="D216" s="233" t="s">
        <v>216</v>
      </c>
      <c r="E216" s="234" t="s">
        <v>2258</v>
      </c>
      <c r="F216" s="235" t="s">
        <v>2259</v>
      </c>
      <c r="G216" s="236" t="s">
        <v>289</v>
      </c>
      <c r="H216" s="237">
        <v>1</v>
      </c>
      <c r="I216" s="238"/>
      <c r="J216" s="239">
        <f>ROUND(I216*H216,2)</f>
        <v>0</v>
      </c>
      <c r="K216" s="240"/>
      <c r="L216" s="41"/>
      <c r="M216" s="241" t="s">
        <v>1</v>
      </c>
      <c r="N216" s="242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245</v>
      </c>
      <c r="AT216" s="245" t="s">
        <v>216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245</v>
      </c>
      <c r="BM216" s="245" t="s">
        <v>416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2259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5" s="2" customFormat="1" ht="33" customHeight="1">
      <c r="A218" s="35"/>
      <c r="B218" s="36"/>
      <c r="C218" s="233" t="s">
        <v>355</v>
      </c>
      <c r="D218" s="233" t="s">
        <v>216</v>
      </c>
      <c r="E218" s="234" t="s">
        <v>2260</v>
      </c>
      <c r="F218" s="235" t="s">
        <v>2261</v>
      </c>
      <c r="G218" s="236" t="s">
        <v>1157</v>
      </c>
      <c r="H218" s="237">
        <v>75</v>
      </c>
      <c r="I218" s="238"/>
      <c r="J218" s="239">
        <f>ROUND(I218*H218,2)</f>
        <v>0</v>
      </c>
      <c r="K218" s="240"/>
      <c r="L218" s="41"/>
      <c r="M218" s="241" t="s">
        <v>1</v>
      </c>
      <c r="N218" s="242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245</v>
      </c>
      <c r="AT218" s="245" t="s">
        <v>216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245</v>
      </c>
      <c r="BM218" s="245" t="s">
        <v>419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2261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5" s="2" customFormat="1" ht="21.75" customHeight="1">
      <c r="A220" s="35"/>
      <c r="B220" s="36"/>
      <c r="C220" s="233" t="s">
        <v>420</v>
      </c>
      <c r="D220" s="233" t="s">
        <v>216</v>
      </c>
      <c r="E220" s="234" t="s">
        <v>2262</v>
      </c>
      <c r="F220" s="235" t="s">
        <v>2263</v>
      </c>
      <c r="G220" s="236" t="s">
        <v>1157</v>
      </c>
      <c r="H220" s="237">
        <v>75</v>
      </c>
      <c r="I220" s="238"/>
      <c r="J220" s="239">
        <f>ROUND(I220*H220,2)</f>
        <v>0</v>
      </c>
      <c r="K220" s="240"/>
      <c r="L220" s="41"/>
      <c r="M220" s="241" t="s">
        <v>1</v>
      </c>
      <c r="N220" s="242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245</v>
      </c>
      <c r="AT220" s="245" t="s">
        <v>216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245</v>
      </c>
      <c r="BM220" s="245" t="s">
        <v>423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2263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5" s="2" customFormat="1" ht="21.75" customHeight="1">
      <c r="A222" s="35"/>
      <c r="B222" s="36"/>
      <c r="C222" s="233" t="s">
        <v>359</v>
      </c>
      <c r="D222" s="233" t="s">
        <v>216</v>
      </c>
      <c r="E222" s="234" t="s">
        <v>2264</v>
      </c>
      <c r="F222" s="235" t="s">
        <v>2265</v>
      </c>
      <c r="G222" s="236" t="s">
        <v>1157</v>
      </c>
      <c r="H222" s="237">
        <v>75</v>
      </c>
      <c r="I222" s="238"/>
      <c r="J222" s="239">
        <f>ROUND(I222*H222,2)</f>
        <v>0</v>
      </c>
      <c r="K222" s="240"/>
      <c r="L222" s="41"/>
      <c r="M222" s="241" t="s">
        <v>1</v>
      </c>
      <c r="N222" s="242" t="s">
        <v>38</v>
      </c>
      <c r="O222" s="8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245</v>
      </c>
      <c r="AT222" s="245" t="s">
        <v>216</v>
      </c>
      <c r="AU222" s="245" t="s">
        <v>82</v>
      </c>
      <c r="AY222" s="14" t="s">
        <v>213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4" t="s">
        <v>80</v>
      </c>
      <c r="BK222" s="246">
        <f>ROUND(I222*H222,2)</f>
        <v>0</v>
      </c>
      <c r="BL222" s="14" t="s">
        <v>245</v>
      </c>
      <c r="BM222" s="245" t="s">
        <v>424</v>
      </c>
    </row>
    <row r="223" spans="1:47" s="2" customFormat="1" ht="12">
      <c r="A223" s="35"/>
      <c r="B223" s="36"/>
      <c r="C223" s="37"/>
      <c r="D223" s="247" t="s">
        <v>221</v>
      </c>
      <c r="E223" s="37"/>
      <c r="F223" s="248" t="s">
        <v>2265</v>
      </c>
      <c r="G223" s="37"/>
      <c r="H223" s="37"/>
      <c r="I223" s="141"/>
      <c r="J223" s="37"/>
      <c r="K223" s="37"/>
      <c r="L223" s="41"/>
      <c r="M223" s="249"/>
      <c r="N223" s="250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221</v>
      </c>
      <c r="AU223" s="14" t="s">
        <v>82</v>
      </c>
    </row>
    <row r="224" spans="1:65" s="2" customFormat="1" ht="16.5" customHeight="1">
      <c r="A224" s="35"/>
      <c r="B224" s="36"/>
      <c r="C224" s="233" t="s">
        <v>763</v>
      </c>
      <c r="D224" s="233" t="s">
        <v>216</v>
      </c>
      <c r="E224" s="234" t="s">
        <v>2266</v>
      </c>
      <c r="F224" s="235" t="s">
        <v>2267</v>
      </c>
      <c r="G224" s="236" t="s">
        <v>1157</v>
      </c>
      <c r="H224" s="237">
        <v>75</v>
      </c>
      <c r="I224" s="238"/>
      <c r="J224" s="239">
        <f>ROUND(I224*H224,2)</f>
        <v>0</v>
      </c>
      <c r="K224" s="240"/>
      <c r="L224" s="41"/>
      <c r="M224" s="241" t="s">
        <v>1</v>
      </c>
      <c r="N224" s="242" t="s">
        <v>38</v>
      </c>
      <c r="O224" s="88"/>
      <c r="P224" s="243">
        <f>O224*H224</f>
        <v>0</v>
      </c>
      <c r="Q224" s="243">
        <v>0</v>
      </c>
      <c r="R224" s="243">
        <f>Q224*H224</f>
        <v>0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245</v>
      </c>
      <c r="AT224" s="245" t="s">
        <v>216</v>
      </c>
      <c r="AU224" s="245" t="s">
        <v>82</v>
      </c>
      <c r="AY224" s="14" t="s">
        <v>213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4" t="s">
        <v>80</v>
      </c>
      <c r="BK224" s="246">
        <f>ROUND(I224*H224,2)</f>
        <v>0</v>
      </c>
      <c r="BL224" s="14" t="s">
        <v>245</v>
      </c>
      <c r="BM224" s="245" t="s">
        <v>468</v>
      </c>
    </row>
    <row r="225" spans="1:47" s="2" customFormat="1" ht="12">
      <c r="A225" s="35"/>
      <c r="B225" s="36"/>
      <c r="C225" s="37"/>
      <c r="D225" s="247" t="s">
        <v>221</v>
      </c>
      <c r="E225" s="37"/>
      <c r="F225" s="248" t="s">
        <v>2267</v>
      </c>
      <c r="G225" s="37"/>
      <c r="H225" s="37"/>
      <c r="I225" s="141"/>
      <c r="J225" s="37"/>
      <c r="K225" s="37"/>
      <c r="L225" s="41"/>
      <c r="M225" s="249"/>
      <c r="N225" s="250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221</v>
      </c>
      <c r="AU225" s="14" t="s">
        <v>82</v>
      </c>
    </row>
    <row r="226" spans="1:65" s="2" customFormat="1" ht="16.5" customHeight="1">
      <c r="A226" s="35"/>
      <c r="B226" s="36"/>
      <c r="C226" s="233" t="s">
        <v>362</v>
      </c>
      <c r="D226" s="233" t="s">
        <v>216</v>
      </c>
      <c r="E226" s="234" t="s">
        <v>2268</v>
      </c>
      <c r="F226" s="235" t="s">
        <v>2269</v>
      </c>
      <c r="G226" s="236" t="s">
        <v>1157</v>
      </c>
      <c r="H226" s="237">
        <v>7</v>
      </c>
      <c r="I226" s="238"/>
      <c r="J226" s="239">
        <f>ROUND(I226*H226,2)</f>
        <v>0</v>
      </c>
      <c r="K226" s="240"/>
      <c r="L226" s="41"/>
      <c r="M226" s="241" t="s">
        <v>1</v>
      </c>
      <c r="N226" s="242" t="s">
        <v>38</v>
      </c>
      <c r="O226" s="8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5" t="s">
        <v>245</v>
      </c>
      <c r="AT226" s="245" t="s">
        <v>216</v>
      </c>
      <c r="AU226" s="245" t="s">
        <v>82</v>
      </c>
      <c r="AY226" s="14" t="s">
        <v>213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4" t="s">
        <v>80</v>
      </c>
      <c r="BK226" s="246">
        <f>ROUND(I226*H226,2)</f>
        <v>0</v>
      </c>
      <c r="BL226" s="14" t="s">
        <v>245</v>
      </c>
      <c r="BM226" s="245" t="s">
        <v>214</v>
      </c>
    </row>
    <row r="227" spans="1:47" s="2" customFormat="1" ht="12">
      <c r="A227" s="35"/>
      <c r="B227" s="36"/>
      <c r="C227" s="37"/>
      <c r="D227" s="247" t="s">
        <v>221</v>
      </c>
      <c r="E227" s="37"/>
      <c r="F227" s="248" t="s">
        <v>2269</v>
      </c>
      <c r="G227" s="37"/>
      <c r="H227" s="37"/>
      <c r="I227" s="141"/>
      <c r="J227" s="37"/>
      <c r="K227" s="37"/>
      <c r="L227" s="41"/>
      <c r="M227" s="249"/>
      <c r="N227" s="250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221</v>
      </c>
      <c r="AU227" s="14" t="s">
        <v>82</v>
      </c>
    </row>
    <row r="228" spans="1:65" s="2" customFormat="1" ht="21.75" customHeight="1">
      <c r="A228" s="35"/>
      <c r="B228" s="36"/>
      <c r="C228" s="233" t="s">
        <v>769</v>
      </c>
      <c r="D228" s="233" t="s">
        <v>216</v>
      </c>
      <c r="E228" s="234" t="s">
        <v>2270</v>
      </c>
      <c r="F228" s="235" t="s">
        <v>2271</v>
      </c>
      <c r="G228" s="236" t="s">
        <v>289</v>
      </c>
      <c r="H228" s="237">
        <v>8</v>
      </c>
      <c r="I228" s="238"/>
      <c r="J228" s="239">
        <f>ROUND(I228*H228,2)</f>
        <v>0</v>
      </c>
      <c r="K228" s="240"/>
      <c r="L228" s="41"/>
      <c r="M228" s="241" t="s">
        <v>1</v>
      </c>
      <c r="N228" s="242" t="s">
        <v>38</v>
      </c>
      <c r="O228" s="8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5" t="s">
        <v>245</v>
      </c>
      <c r="AT228" s="245" t="s">
        <v>216</v>
      </c>
      <c r="AU228" s="245" t="s">
        <v>82</v>
      </c>
      <c r="AY228" s="14" t="s">
        <v>213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4" t="s">
        <v>80</v>
      </c>
      <c r="BK228" s="246">
        <f>ROUND(I228*H228,2)</f>
        <v>0</v>
      </c>
      <c r="BL228" s="14" t="s">
        <v>245</v>
      </c>
      <c r="BM228" s="245" t="s">
        <v>609</v>
      </c>
    </row>
    <row r="229" spans="1:47" s="2" customFormat="1" ht="12">
      <c r="A229" s="35"/>
      <c r="B229" s="36"/>
      <c r="C229" s="37"/>
      <c r="D229" s="247" t="s">
        <v>221</v>
      </c>
      <c r="E229" s="37"/>
      <c r="F229" s="248" t="s">
        <v>2271</v>
      </c>
      <c r="G229" s="37"/>
      <c r="H229" s="37"/>
      <c r="I229" s="141"/>
      <c r="J229" s="37"/>
      <c r="K229" s="37"/>
      <c r="L229" s="41"/>
      <c r="M229" s="249"/>
      <c r="N229" s="250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221</v>
      </c>
      <c r="AU229" s="14" t="s">
        <v>82</v>
      </c>
    </row>
    <row r="230" spans="1:65" s="2" customFormat="1" ht="16.5" customHeight="1">
      <c r="A230" s="35"/>
      <c r="B230" s="36"/>
      <c r="C230" s="233" t="s">
        <v>364</v>
      </c>
      <c r="D230" s="233" t="s">
        <v>216</v>
      </c>
      <c r="E230" s="234" t="s">
        <v>2272</v>
      </c>
      <c r="F230" s="235" t="s">
        <v>2273</v>
      </c>
      <c r="G230" s="236" t="s">
        <v>289</v>
      </c>
      <c r="H230" s="237">
        <v>3</v>
      </c>
      <c r="I230" s="238"/>
      <c r="J230" s="239">
        <f>ROUND(I230*H230,2)</f>
        <v>0</v>
      </c>
      <c r="K230" s="240"/>
      <c r="L230" s="41"/>
      <c r="M230" s="241" t="s">
        <v>1</v>
      </c>
      <c r="N230" s="242" t="s">
        <v>38</v>
      </c>
      <c r="O230" s="88"/>
      <c r="P230" s="243">
        <f>O230*H230</f>
        <v>0</v>
      </c>
      <c r="Q230" s="243">
        <v>0</v>
      </c>
      <c r="R230" s="243">
        <f>Q230*H230</f>
        <v>0</v>
      </c>
      <c r="S230" s="243">
        <v>0</v>
      </c>
      <c r="T230" s="24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5" t="s">
        <v>245</v>
      </c>
      <c r="AT230" s="245" t="s">
        <v>216</v>
      </c>
      <c r="AU230" s="245" t="s">
        <v>82</v>
      </c>
      <c r="AY230" s="14" t="s">
        <v>213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4" t="s">
        <v>80</v>
      </c>
      <c r="BK230" s="246">
        <f>ROUND(I230*H230,2)</f>
        <v>0</v>
      </c>
      <c r="BL230" s="14" t="s">
        <v>245</v>
      </c>
      <c r="BM230" s="245" t="s">
        <v>774</v>
      </c>
    </row>
    <row r="231" spans="1:47" s="2" customFormat="1" ht="12">
      <c r="A231" s="35"/>
      <c r="B231" s="36"/>
      <c r="C231" s="37"/>
      <c r="D231" s="247" t="s">
        <v>221</v>
      </c>
      <c r="E231" s="37"/>
      <c r="F231" s="248" t="s">
        <v>2273</v>
      </c>
      <c r="G231" s="37"/>
      <c r="H231" s="37"/>
      <c r="I231" s="141"/>
      <c r="J231" s="37"/>
      <c r="K231" s="37"/>
      <c r="L231" s="41"/>
      <c r="M231" s="249"/>
      <c r="N231" s="250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221</v>
      </c>
      <c r="AU231" s="14" t="s">
        <v>82</v>
      </c>
    </row>
    <row r="232" spans="1:65" s="2" customFormat="1" ht="21.75" customHeight="1">
      <c r="A232" s="35"/>
      <c r="B232" s="36"/>
      <c r="C232" s="233" t="s">
        <v>777</v>
      </c>
      <c r="D232" s="233" t="s">
        <v>216</v>
      </c>
      <c r="E232" s="234" t="s">
        <v>2274</v>
      </c>
      <c r="F232" s="235" t="s">
        <v>2275</v>
      </c>
      <c r="G232" s="236" t="s">
        <v>289</v>
      </c>
      <c r="H232" s="237">
        <v>28</v>
      </c>
      <c r="I232" s="238"/>
      <c r="J232" s="239">
        <f>ROUND(I232*H232,2)</f>
        <v>0</v>
      </c>
      <c r="K232" s="240"/>
      <c r="L232" s="41"/>
      <c r="M232" s="241" t="s">
        <v>1</v>
      </c>
      <c r="N232" s="242" t="s">
        <v>38</v>
      </c>
      <c r="O232" s="8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5" t="s">
        <v>245</v>
      </c>
      <c r="AT232" s="245" t="s">
        <v>216</v>
      </c>
      <c r="AU232" s="245" t="s">
        <v>82</v>
      </c>
      <c r="AY232" s="14" t="s">
        <v>213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4" t="s">
        <v>80</v>
      </c>
      <c r="BK232" s="246">
        <f>ROUND(I232*H232,2)</f>
        <v>0</v>
      </c>
      <c r="BL232" s="14" t="s">
        <v>245</v>
      </c>
      <c r="BM232" s="245" t="s">
        <v>780</v>
      </c>
    </row>
    <row r="233" spans="1:47" s="2" customFormat="1" ht="12">
      <c r="A233" s="35"/>
      <c r="B233" s="36"/>
      <c r="C233" s="37"/>
      <c r="D233" s="247" t="s">
        <v>221</v>
      </c>
      <c r="E233" s="37"/>
      <c r="F233" s="248" t="s">
        <v>2275</v>
      </c>
      <c r="G233" s="37"/>
      <c r="H233" s="37"/>
      <c r="I233" s="141"/>
      <c r="J233" s="37"/>
      <c r="K233" s="37"/>
      <c r="L233" s="41"/>
      <c r="M233" s="249"/>
      <c r="N233" s="250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221</v>
      </c>
      <c r="AU233" s="14" t="s">
        <v>82</v>
      </c>
    </row>
    <row r="234" spans="1:65" s="2" customFormat="1" ht="21.75" customHeight="1">
      <c r="A234" s="35"/>
      <c r="B234" s="36"/>
      <c r="C234" s="233" t="s">
        <v>367</v>
      </c>
      <c r="D234" s="233" t="s">
        <v>216</v>
      </c>
      <c r="E234" s="234" t="s">
        <v>2276</v>
      </c>
      <c r="F234" s="235" t="s">
        <v>2277</v>
      </c>
      <c r="G234" s="236" t="s">
        <v>289</v>
      </c>
      <c r="H234" s="237">
        <v>2</v>
      </c>
      <c r="I234" s="238"/>
      <c r="J234" s="239">
        <f>ROUND(I234*H234,2)</f>
        <v>0</v>
      </c>
      <c r="K234" s="240"/>
      <c r="L234" s="41"/>
      <c r="M234" s="241" t="s">
        <v>1</v>
      </c>
      <c r="N234" s="242" t="s">
        <v>38</v>
      </c>
      <c r="O234" s="88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5" t="s">
        <v>245</v>
      </c>
      <c r="AT234" s="245" t="s">
        <v>216</v>
      </c>
      <c r="AU234" s="245" t="s">
        <v>82</v>
      </c>
      <c r="AY234" s="14" t="s">
        <v>213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4" t="s">
        <v>80</v>
      </c>
      <c r="BK234" s="246">
        <f>ROUND(I234*H234,2)</f>
        <v>0</v>
      </c>
      <c r="BL234" s="14" t="s">
        <v>245</v>
      </c>
      <c r="BM234" s="245" t="s">
        <v>783</v>
      </c>
    </row>
    <row r="235" spans="1:47" s="2" customFormat="1" ht="12">
      <c r="A235" s="35"/>
      <c r="B235" s="36"/>
      <c r="C235" s="37"/>
      <c r="D235" s="247" t="s">
        <v>221</v>
      </c>
      <c r="E235" s="37"/>
      <c r="F235" s="248" t="s">
        <v>2277</v>
      </c>
      <c r="G235" s="37"/>
      <c r="H235" s="37"/>
      <c r="I235" s="141"/>
      <c r="J235" s="37"/>
      <c r="K235" s="37"/>
      <c r="L235" s="41"/>
      <c r="M235" s="249"/>
      <c r="N235" s="250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221</v>
      </c>
      <c r="AU235" s="14" t="s">
        <v>82</v>
      </c>
    </row>
    <row r="236" spans="1:65" s="2" customFormat="1" ht="21.75" customHeight="1">
      <c r="A236" s="35"/>
      <c r="B236" s="36"/>
      <c r="C236" s="233" t="s">
        <v>784</v>
      </c>
      <c r="D236" s="233" t="s">
        <v>216</v>
      </c>
      <c r="E236" s="234" t="s">
        <v>2278</v>
      </c>
      <c r="F236" s="235" t="s">
        <v>2279</v>
      </c>
      <c r="G236" s="236" t="s">
        <v>289</v>
      </c>
      <c r="H236" s="237">
        <v>2</v>
      </c>
      <c r="I236" s="238"/>
      <c r="J236" s="239">
        <f>ROUND(I236*H236,2)</f>
        <v>0</v>
      </c>
      <c r="K236" s="240"/>
      <c r="L236" s="41"/>
      <c r="M236" s="241" t="s">
        <v>1</v>
      </c>
      <c r="N236" s="242" t="s">
        <v>38</v>
      </c>
      <c r="O236" s="88"/>
      <c r="P236" s="243">
        <f>O236*H236</f>
        <v>0</v>
      </c>
      <c r="Q236" s="243">
        <v>0</v>
      </c>
      <c r="R236" s="243">
        <f>Q236*H236</f>
        <v>0</v>
      </c>
      <c r="S236" s="243">
        <v>0</v>
      </c>
      <c r="T236" s="24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5" t="s">
        <v>245</v>
      </c>
      <c r="AT236" s="245" t="s">
        <v>216</v>
      </c>
      <c r="AU236" s="245" t="s">
        <v>82</v>
      </c>
      <c r="AY236" s="14" t="s">
        <v>213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4" t="s">
        <v>80</v>
      </c>
      <c r="BK236" s="246">
        <f>ROUND(I236*H236,2)</f>
        <v>0</v>
      </c>
      <c r="BL236" s="14" t="s">
        <v>245</v>
      </c>
      <c r="BM236" s="245" t="s">
        <v>787</v>
      </c>
    </row>
    <row r="237" spans="1:47" s="2" customFormat="1" ht="12">
      <c r="A237" s="35"/>
      <c r="B237" s="36"/>
      <c r="C237" s="37"/>
      <c r="D237" s="247" t="s">
        <v>221</v>
      </c>
      <c r="E237" s="37"/>
      <c r="F237" s="248" t="s">
        <v>2279</v>
      </c>
      <c r="G237" s="37"/>
      <c r="H237" s="37"/>
      <c r="I237" s="141"/>
      <c r="J237" s="37"/>
      <c r="K237" s="37"/>
      <c r="L237" s="41"/>
      <c r="M237" s="249"/>
      <c r="N237" s="250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221</v>
      </c>
      <c r="AU237" s="14" t="s">
        <v>82</v>
      </c>
    </row>
    <row r="238" spans="1:65" s="2" customFormat="1" ht="21.75" customHeight="1">
      <c r="A238" s="35"/>
      <c r="B238" s="36"/>
      <c r="C238" s="233" t="s">
        <v>371</v>
      </c>
      <c r="D238" s="233" t="s">
        <v>216</v>
      </c>
      <c r="E238" s="234" t="s">
        <v>2280</v>
      </c>
      <c r="F238" s="235" t="s">
        <v>2281</v>
      </c>
      <c r="G238" s="236" t="s">
        <v>289</v>
      </c>
      <c r="H238" s="237">
        <v>2</v>
      </c>
      <c r="I238" s="238"/>
      <c r="J238" s="239">
        <f>ROUND(I238*H238,2)</f>
        <v>0</v>
      </c>
      <c r="K238" s="240"/>
      <c r="L238" s="41"/>
      <c r="M238" s="241" t="s">
        <v>1</v>
      </c>
      <c r="N238" s="242" t="s">
        <v>38</v>
      </c>
      <c r="O238" s="88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5" t="s">
        <v>245</v>
      </c>
      <c r="AT238" s="245" t="s">
        <v>216</v>
      </c>
      <c r="AU238" s="245" t="s">
        <v>82</v>
      </c>
      <c r="AY238" s="14" t="s">
        <v>213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4" t="s">
        <v>80</v>
      </c>
      <c r="BK238" s="246">
        <f>ROUND(I238*H238,2)</f>
        <v>0</v>
      </c>
      <c r="BL238" s="14" t="s">
        <v>245</v>
      </c>
      <c r="BM238" s="245" t="s">
        <v>790</v>
      </c>
    </row>
    <row r="239" spans="1:47" s="2" customFormat="1" ht="12">
      <c r="A239" s="35"/>
      <c r="B239" s="36"/>
      <c r="C239" s="37"/>
      <c r="D239" s="247" t="s">
        <v>221</v>
      </c>
      <c r="E239" s="37"/>
      <c r="F239" s="248" t="s">
        <v>2281</v>
      </c>
      <c r="G239" s="37"/>
      <c r="H239" s="37"/>
      <c r="I239" s="141"/>
      <c r="J239" s="37"/>
      <c r="K239" s="37"/>
      <c r="L239" s="41"/>
      <c r="M239" s="249"/>
      <c r="N239" s="250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221</v>
      </c>
      <c r="AU239" s="14" t="s">
        <v>82</v>
      </c>
    </row>
    <row r="240" spans="1:65" s="2" customFormat="1" ht="16.5" customHeight="1">
      <c r="A240" s="35"/>
      <c r="B240" s="36"/>
      <c r="C240" s="255" t="s">
        <v>791</v>
      </c>
      <c r="D240" s="255" t="s">
        <v>571</v>
      </c>
      <c r="E240" s="256" t="s">
        <v>2282</v>
      </c>
      <c r="F240" s="257" t="s">
        <v>2283</v>
      </c>
      <c r="G240" s="258" t="s">
        <v>289</v>
      </c>
      <c r="H240" s="259">
        <v>8</v>
      </c>
      <c r="I240" s="260"/>
      <c r="J240" s="261">
        <f>ROUND(I240*H240,2)</f>
        <v>0</v>
      </c>
      <c r="K240" s="262"/>
      <c r="L240" s="263"/>
      <c r="M240" s="264" t="s">
        <v>1</v>
      </c>
      <c r="N240" s="265" t="s">
        <v>38</v>
      </c>
      <c r="O240" s="88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5" t="s">
        <v>275</v>
      </c>
      <c r="AT240" s="245" t="s">
        <v>571</v>
      </c>
      <c r="AU240" s="245" t="s">
        <v>82</v>
      </c>
      <c r="AY240" s="14" t="s">
        <v>213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4" t="s">
        <v>80</v>
      </c>
      <c r="BK240" s="246">
        <f>ROUND(I240*H240,2)</f>
        <v>0</v>
      </c>
      <c r="BL240" s="14" t="s">
        <v>245</v>
      </c>
      <c r="BM240" s="245" t="s">
        <v>794</v>
      </c>
    </row>
    <row r="241" spans="1:47" s="2" customFormat="1" ht="12">
      <c r="A241" s="35"/>
      <c r="B241" s="36"/>
      <c r="C241" s="37"/>
      <c r="D241" s="247" t="s">
        <v>221</v>
      </c>
      <c r="E241" s="37"/>
      <c r="F241" s="248" t="s">
        <v>2283</v>
      </c>
      <c r="G241" s="37"/>
      <c r="H241" s="37"/>
      <c r="I241" s="141"/>
      <c r="J241" s="37"/>
      <c r="K241" s="37"/>
      <c r="L241" s="41"/>
      <c r="M241" s="249"/>
      <c r="N241" s="250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221</v>
      </c>
      <c r="AU241" s="14" t="s">
        <v>82</v>
      </c>
    </row>
    <row r="242" spans="1:65" s="2" customFormat="1" ht="21.75" customHeight="1">
      <c r="A242" s="35"/>
      <c r="B242" s="36"/>
      <c r="C242" s="233" t="s">
        <v>372</v>
      </c>
      <c r="D242" s="233" t="s">
        <v>216</v>
      </c>
      <c r="E242" s="234" t="s">
        <v>2284</v>
      </c>
      <c r="F242" s="235" t="s">
        <v>2285</v>
      </c>
      <c r="G242" s="236" t="s">
        <v>289</v>
      </c>
      <c r="H242" s="237">
        <v>8</v>
      </c>
      <c r="I242" s="238"/>
      <c r="J242" s="239">
        <f>ROUND(I242*H242,2)</f>
        <v>0</v>
      </c>
      <c r="K242" s="240"/>
      <c r="L242" s="41"/>
      <c r="M242" s="241" t="s">
        <v>1</v>
      </c>
      <c r="N242" s="242" t="s">
        <v>38</v>
      </c>
      <c r="O242" s="88"/>
      <c r="P242" s="243">
        <f>O242*H242</f>
        <v>0</v>
      </c>
      <c r="Q242" s="243">
        <v>0</v>
      </c>
      <c r="R242" s="243">
        <f>Q242*H242</f>
        <v>0</v>
      </c>
      <c r="S242" s="243">
        <v>0</v>
      </c>
      <c r="T242" s="24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5" t="s">
        <v>245</v>
      </c>
      <c r="AT242" s="245" t="s">
        <v>216</v>
      </c>
      <c r="AU242" s="245" t="s">
        <v>82</v>
      </c>
      <c r="AY242" s="14" t="s">
        <v>213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4" t="s">
        <v>80</v>
      </c>
      <c r="BK242" s="246">
        <f>ROUND(I242*H242,2)</f>
        <v>0</v>
      </c>
      <c r="BL242" s="14" t="s">
        <v>245</v>
      </c>
      <c r="BM242" s="245" t="s">
        <v>797</v>
      </c>
    </row>
    <row r="243" spans="1:47" s="2" customFormat="1" ht="12">
      <c r="A243" s="35"/>
      <c r="B243" s="36"/>
      <c r="C243" s="37"/>
      <c r="D243" s="247" t="s">
        <v>221</v>
      </c>
      <c r="E243" s="37"/>
      <c r="F243" s="248" t="s">
        <v>2285</v>
      </c>
      <c r="G243" s="37"/>
      <c r="H243" s="37"/>
      <c r="I243" s="141"/>
      <c r="J243" s="37"/>
      <c r="K243" s="37"/>
      <c r="L243" s="41"/>
      <c r="M243" s="249"/>
      <c r="N243" s="250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221</v>
      </c>
      <c r="AU243" s="14" t="s">
        <v>82</v>
      </c>
    </row>
    <row r="244" spans="1:65" s="2" customFormat="1" ht="33" customHeight="1">
      <c r="A244" s="35"/>
      <c r="B244" s="36"/>
      <c r="C244" s="233" t="s">
        <v>799</v>
      </c>
      <c r="D244" s="233" t="s">
        <v>216</v>
      </c>
      <c r="E244" s="234" t="s">
        <v>2286</v>
      </c>
      <c r="F244" s="235" t="s">
        <v>2287</v>
      </c>
      <c r="G244" s="236" t="s">
        <v>289</v>
      </c>
      <c r="H244" s="237">
        <v>2</v>
      </c>
      <c r="I244" s="238"/>
      <c r="J244" s="239">
        <f>ROUND(I244*H244,2)</f>
        <v>0</v>
      </c>
      <c r="K244" s="240"/>
      <c r="L244" s="41"/>
      <c r="M244" s="241" t="s">
        <v>1</v>
      </c>
      <c r="N244" s="242" t="s">
        <v>38</v>
      </c>
      <c r="O244" s="8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5" t="s">
        <v>245</v>
      </c>
      <c r="AT244" s="245" t="s">
        <v>216</v>
      </c>
      <c r="AU244" s="245" t="s">
        <v>82</v>
      </c>
      <c r="AY244" s="14" t="s">
        <v>213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4" t="s">
        <v>80</v>
      </c>
      <c r="BK244" s="246">
        <f>ROUND(I244*H244,2)</f>
        <v>0</v>
      </c>
      <c r="BL244" s="14" t="s">
        <v>245</v>
      </c>
      <c r="BM244" s="245" t="s">
        <v>802</v>
      </c>
    </row>
    <row r="245" spans="1:47" s="2" customFormat="1" ht="12">
      <c r="A245" s="35"/>
      <c r="B245" s="36"/>
      <c r="C245" s="37"/>
      <c r="D245" s="247" t="s">
        <v>221</v>
      </c>
      <c r="E245" s="37"/>
      <c r="F245" s="248" t="s">
        <v>2287</v>
      </c>
      <c r="G245" s="37"/>
      <c r="H245" s="37"/>
      <c r="I245" s="141"/>
      <c r="J245" s="37"/>
      <c r="K245" s="37"/>
      <c r="L245" s="41"/>
      <c r="M245" s="249"/>
      <c r="N245" s="250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221</v>
      </c>
      <c r="AU245" s="14" t="s">
        <v>82</v>
      </c>
    </row>
    <row r="246" spans="1:65" s="2" customFormat="1" ht="16.5" customHeight="1">
      <c r="A246" s="35"/>
      <c r="B246" s="36"/>
      <c r="C246" s="255" t="s">
        <v>374</v>
      </c>
      <c r="D246" s="255" t="s">
        <v>571</v>
      </c>
      <c r="E246" s="256" t="s">
        <v>2288</v>
      </c>
      <c r="F246" s="257" t="s">
        <v>2289</v>
      </c>
      <c r="G246" s="258" t="s">
        <v>289</v>
      </c>
      <c r="H246" s="259">
        <v>16</v>
      </c>
      <c r="I246" s="260"/>
      <c r="J246" s="261">
        <f>ROUND(I246*H246,2)</f>
        <v>0</v>
      </c>
      <c r="K246" s="262"/>
      <c r="L246" s="263"/>
      <c r="M246" s="264" t="s">
        <v>1</v>
      </c>
      <c r="N246" s="265" t="s">
        <v>38</v>
      </c>
      <c r="O246" s="88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5" t="s">
        <v>275</v>
      </c>
      <c r="AT246" s="245" t="s">
        <v>571</v>
      </c>
      <c r="AU246" s="245" t="s">
        <v>82</v>
      </c>
      <c r="AY246" s="14" t="s">
        <v>213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4" t="s">
        <v>80</v>
      </c>
      <c r="BK246" s="246">
        <f>ROUND(I246*H246,2)</f>
        <v>0</v>
      </c>
      <c r="BL246" s="14" t="s">
        <v>245</v>
      </c>
      <c r="BM246" s="245" t="s">
        <v>805</v>
      </c>
    </row>
    <row r="247" spans="1:47" s="2" customFormat="1" ht="12">
      <c r="A247" s="35"/>
      <c r="B247" s="36"/>
      <c r="C247" s="37"/>
      <c r="D247" s="247" t="s">
        <v>221</v>
      </c>
      <c r="E247" s="37"/>
      <c r="F247" s="248" t="s">
        <v>2289</v>
      </c>
      <c r="G247" s="37"/>
      <c r="H247" s="37"/>
      <c r="I247" s="141"/>
      <c r="J247" s="37"/>
      <c r="K247" s="37"/>
      <c r="L247" s="41"/>
      <c r="M247" s="249"/>
      <c r="N247" s="250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221</v>
      </c>
      <c r="AU247" s="14" t="s">
        <v>82</v>
      </c>
    </row>
    <row r="248" spans="1:65" s="2" customFormat="1" ht="16.5" customHeight="1">
      <c r="A248" s="35"/>
      <c r="B248" s="36"/>
      <c r="C248" s="233" t="s">
        <v>806</v>
      </c>
      <c r="D248" s="233" t="s">
        <v>216</v>
      </c>
      <c r="E248" s="234" t="s">
        <v>2290</v>
      </c>
      <c r="F248" s="235" t="s">
        <v>2291</v>
      </c>
      <c r="G248" s="236" t="s">
        <v>289</v>
      </c>
      <c r="H248" s="237">
        <v>16</v>
      </c>
      <c r="I248" s="238"/>
      <c r="J248" s="239">
        <f>ROUND(I248*H248,2)</f>
        <v>0</v>
      </c>
      <c r="K248" s="240"/>
      <c r="L248" s="41"/>
      <c r="M248" s="241" t="s">
        <v>1</v>
      </c>
      <c r="N248" s="242" t="s">
        <v>38</v>
      </c>
      <c r="O248" s="88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5" t="s">
        <v>245</v>
      </c>
      <c r="AT248" s="245" t="s">
        <v>216</v>
      </c>
      <c r="AU248" s="245" t="s">
        <v>82</v>
      </c>
      <c r="AY248" s="14" t="s">
        <v>213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4" t="s">
        <v>80</v>
      </c>
      <c r="BK248" s="246">
        <f>ROUND(I248*H248,2)</f>
        <v>0</v>
      </c>
      <c r="BL248" s="14" t="s">
        <v>245</v>
      </c>
      <c r="BM248" s="245" t="s">
        <v>809</v>
      </c>
    </row>
    <row r="249" spans="1:47" s="2" customFormat="1" ht="12">
      <c r="A249" s="35"/>
      <c r="B249" s="36"/>
      <c r="C249" s="37"/>
      <c r="D249" s="247" t="s">
        <v>221</v>
      </c>
      <c r="E249" s="37"/>
      <c r="F249" s="248" t="s">
        <v>2291</v>
      </c>
      <c r="G249" s="37"/>
      <c r="H249" s="37"/>
      <c r="I249" s="141"/>
      <c r="J249" s="37"/>
      <c r="K249" s="37"/>
      <c r="L249" s="41"/>
      <c r="M249" s="249"/>
      <c r="N249" s="250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221</v>
      </c>
      <c r="AU249" s="14" t="s">
        <v>82</v>
      </c>
    </row>
    <row r="250" spans="1:65" s="2" customFormat="1" ht="16.5" customHeight="1">
      <c r="A250" s="35"/>
      <c r="B250" s="36"/>
      <c r="C250" s="233" t="s">
        <v>375</v>
      </c>
      <c r="D250" s="233" t="s">
        <v>216</v>
      </c>
      <c r="E250" s="234" t="s">
        <v>2292</v>
      </c>
      <c r="F250" s="235" t="s">
        <v>2293</v>
      </c>
      <c r="G250" s="236" t="s">
        <v>2200</v>
      </c>
      <c r="H250" s="237">
        <v>1</v>
      </c>
      <c r="I250" s="238"/>
      <c r="J250" s="239">
        <f>ROUND(I250*H250,2)</f>
        <v>0</v>
      </c>
      <c r="K250" s="240"/>
      <c r="L250" s="41"/>
      <c r="M250" s="241" t="s">
        <v>1</v>
      </c>
      <c r="N250" s="242" t="s">
        <v>38</v>
      </c>
      <c r="O250" s="88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5" t="s">
        <v>245</v>
      </c>
      <c r="AT250" s="245" t="s">
        <v>216</v>
      </c>
      <c r="AU250" s="245" t="s">
        <v>82</v>
      </c>
      <c r="AY250" s="14" t="s">
        <v>213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4" t="s">
        <v>80</v>
      </c>
      <c r="BK250" s="246">
        <f>ROUND(I250*H250,2)</f>
        <v>0</v>
      </c>
      <c r="BL250" s="14" t="s">
        <v>245</v>
      </c>
      <c r="BM250" s="245" t="s">
        <v>812</v>
      </c>
    </row>
    <row r="251" spans="1:47" s="2" customFormat="1" ht="12">
      <c r="A251" s="35"/>
      <c r="B251" s="36"/>
      <c r="C251" s="37"/>
      <c r="D251" s="247" t="s">
        <v>221</v>
      </c>
      <c r="E251" s="37"/>
      <c r="F251" s="248" t="s">
        <v>2293</v>
      </c>
      <c r="G251" s="37"/>
      <c r="H251" s="37"/>
      <c r="I251" s="141"/>
      <c r="J251" s="37"/>
      <c r="K251" s="37"/>
      <c r="L251" s="41"/>
      <c r="M251" s="249"/>
      <c r="N251" s="250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221</v>
      </c>
      <c r="AU251" s="14" t="s">
        <v>82</v>
      </c>
    </row>
    <row r="252" spans="1:65" s="2" customFormat="1" ht="16.5" customHeight="1">
      <c r="A252" s="35"/>
      <c r="B252" s="36"/>
      <c r="C252" s="233" t="s">
        <v>646</v>
      </c>
      <c r="D252" s="233" t="s">
        <v>216</v>
      </c>
      <c r="E252" s="234" t="s">
        <v>2294</v>
      </c>
      <c r="F252" s="235" t="s">
        <v>2295</v>
      </c>
      <c r="G252" s="236" t="s">
        <v>2200</v>
      </c>
      <c r="H252" s="237">
        <v>1</v>
      </c>
      <c r="I252" s="238"/>
      <c r="J252" s="239">
        <f>ROUND(I252*H252,2)</f>
        <v>0</v>
      </c>
      <c r="K252" s="240"/>
      <c r="L252" s="41"/>
      <c r="M252" s="241" t="s">
        <v>1</v>
      </c>
      <c r="N252" s="242" t="s">
        <v>38</v>
      </c>
      <c r="O252" s="88"/>
      <c r="P252" s="243">
        <f>O252*H252</f>
        <v>0</v>
      </c>
      <c r="Q252" s="243">
        <v>0</v>
      </c>
      <c r="R252" s="243">
        <f>Q252*H252</f>
        <v>0</v>
      </c>
      <c r="S252" s="243">
        <v>0</v>
      </c>
      <c r="T252" s="24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5" t="s">
        <v>245</v>
      </c>
      <c r="AT252" s="245" t="s">
        <v>216</v>
      </c>
      <c r="AU252" s="245" t="s">
        <v>82</v>
      </c>
      <c r="AY252" s="14" t="s">
        <v>213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4" t="s">
        <v>80</v>
      </c>
      <c r="BK252" s="246">
        <f>ROUND(I252*H252,2)</f>
        <v>0</v>
      </c>
      <c r="BL252" s="14" t="s">
        <v>245</v>
      </c>
      <c r="BM252" s="245" t="s">
        <v>815</v>
      </c>
    </row>
    <row r="253" spans="1:47" s="2" customFormat="1" ht="12">
      <c r="A253" s="35"/>
      <c r="B253" s="36"/>
      <c r="C253" s="37"/>
      <c r="D253" s="247" t="s">
        <v>221</v>
      </c>
      <c r="E253" s="37"/>
      <c r="F253" s="248" t="s">
        <v>2295</v>
      </c>
      <c r="G253" s="37"/>
      <c r="H253" s="37"/>
      <c r="I253" s="141"/>
      <c r="J253" s="37"/>
      <c r="K253" s="37"/>
      <c r="L253" s="41"/>
      <c r="M253" s="249"/>
      <c r="N253" s="250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221</v>
      </c>
      <c r="AU253" s="14" t="s">
        <v>82</v>
      </c>
    </row>
    <row r="254" spans="1:65" s="2" customFormat="1" ht="33" customHeight="1">
      <c r="A254" s="35"/>
      <c r="B254" s="36"/>
      <c r="C254" s="233" t="s">
        <v>377</v>
      </c>
      <c r="D254" s="233" t="s">
        <v>216</v>
      </c>
      <c r="E254" s="234" t="s">
        <v>2296</v>
      </c>
      <c r="F254" s="235" t="s">
        <v>2297</v>
      </c>
      <c r="G254" s="236" t="s">
        <v>1334</v>
      </c>
      <c r="H254" s="266"/>
      <c r="I254" s="238"/>
      <c r="J254" s="239">
        <f>ROUND(I254*H254,2)</f>
        <v>0</v>
      </c>
      <c r="K254" s="240"/>
      <c r="L254" s="41"/>
      <c r="M254" s="241" t="s">
        <v>1</v>
      </c>
      <c r="N254" s="242" t="s">
        <v>38</v>
      </c>
      <c r="O254" s="88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5" t="s">
        <v>245</v>
      </c>
      <c r="AT254" s="245" t="s">
        <v>216</v>
      </c>
      <c r="AU254" s="245" t="s">
        <v>82</v>
      </c>
      <c r="AY254" s="14" t="s">
        <v>213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4" t="s">
        <v>80</v>
      </c>
      <c r="BK254" s="246">
        <f>ROUND(I254*H254,2)</f>
        <v>0</v>
      </c>
      <c r="BL254" s="14" t="s">
        <v>245</v>
      </c>
      <c r="BM254" s="245" t="s">
        <v>818</v>
      </c>
    </row>
    <row r="255" spans="1:47" s="2" customFormat="1" ht="12">
      <c r="A255" s="35"/>
      <c r="B255" s="36"/>
      <c r="C255" s="37"/>
      <c r="D255" s="247" t="s">
        <v>221</v>
      </c>
      <c r="E255" s="37"/>
      <c r="F255" s="248" t="s">
        <v>2297</v>
      </c>
      <c r="G255" s="37"/>
      <c r="H255" s="37"/>
      <c r="I255" s="141"/>
      <c r="J255" s="37"/>
      <c r="K255" s="37"/>
      <c r="L255" s="41"/>
      <c r="M255" s="249"/>
      <c r="N255" s="250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221</v>
      </c>
      <c r="AU255" s="14" t="s">
        <v>82</v>
      </c>
    </row>
    <row r="256" spans="1:65" s="2" customFormat="1" ht="33" customHeight="1">
      <c r="A256" s="35"/>
      <c r="B256" s="36"/>
      <c r="C256" s="233" t="s">
        <v>640</v>
      </c>
      <c r="D256" s="233" t="s">
        <v>216</v>
      </c>
      <c r="E256" s="234" t="s">
        <v>2298</v>
      </c>
      <c r="F256" s="235" t="s">
        <v>2299</v>
      </c>
      <c r="G256" s="236" t="s">
        <v>1334</v>
      </c>
      <c r="H256" s="266"/>
      <c r="I256" s="238"/>
      <c r="J256" s="239">
        <f>ROUND(I256*H256,2)</f>
        <v>0</v>
      </c>
      <c r="K256" s="240"/>
      <c r="L256" s="41"/>
      <c r="M256" s="241" t="s">
        <v>1</v>
      </c>
      <c r="N256" s="242" t="s">
        <v>38</v>
      </c>
      <c r="O256" s="88"/>
      <c r="P256" s="243">
        <f>O256*H256</f>
        <v>0</v>
      </c>
      <c r="Q256" s="243">
        <v>0</v>
      </c>
      <c r="R256" s="243">
        <f>Q256*H256</f>
        <v>0</v>
      </c>
      <c r="S256" s="243">
        <v>0</v>
      </c>
      <c r="T256" s="24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5" t="s">
        <v>245</v>
      </c>
      <c r="AT256" s="245" t="s">
        <v>216</v>
      </c>
      <c r="AU256" s="245" t="s">
        <v>82</v>
      </c>
      <c r="AY256" s="14" t="s">
        <v>213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4" t="s">
        <v>80</v>
      </c>
      <c r="BK256" s="246">
        <f>ROUND(I256*H256,2)</f>
        <v>0</v>
      </c>
      <c r="BL256" s="14" t="s">
        <v>245</v>
      </c>
      <c r="BM256" s="245" t="s">
        <v>821</v>
      </c>
    </row>
    <row r="257" spans="1:47" s="2" customFormat="1" ht="12">
      <c r="A257" s="35"/>
      <c r="B257" s="36"/>
      <c r="C257" s="37"/>
      <c r="D257" s="247" t="s">
        <v>221</v>
      </c>
      <c r="E257" s="37"/>
      <c r="F257" s="248" t="s">
        <v>2299</v>
      </c>
      <c r="G257" s="37"/>
      <c r="H257" s="37"/>
      <c r="I257" s="141"/>
      <c r="J257" s="37"/>
      <c r="K257" s="37"/>
      <c r="L257" s="41"/>
      <c r="M257" s="249"/>
      <c r="N257" s="250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221</v>
      </c>
      <c r="AU257" s="14" t="s">
        <v>82</v>
      </c>
    </row>
    <row r="258" spans="1:63" s="12" customFormat="1" ht="22.8" customHeight="1">
      <c r="A258" s="12"/>
      <c r="B258" s="217"/>
      <c r="C258" s="218"/>
      <c r="D258" s="219" t="s">
        <v>72</v>
      </c>
      <c r="E258" s="231" t="s">
        <v>2300</v>
      </c>
      <c r="F258" s="231" t="s">
        <v>2301</v>
      </c>
      <c r="G258" s="218"/>
      <c r="H258" s="218"/>
      <c r="I258" s="221"/>
      <c r="J258" s="232">
        <f>BK258</f>
        <v>0</v>
      </c>
      <c r="K258" s="218"/>
      <c r="L258" s="223"/>
      <c r="M258" s="224"/>
      <c r="N258" s="225"/>
      <c r="O258" s="225"/>
      <c r="P258" s="226">
        <f>SUM(P259:P274)</f>
        <v>0</v>
      </c>
      <c r="Q258" s="225"/>
      <c r="R258" s="226">
        <f>SUM(R259:R274)</f>
        <v>0</v>
      </c>
      <c r="S258" s="225"/>
      <c r="T258" s="227">
        <f>SUM(T259:T274)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8" t="s">
        <v>82</v>
      </c>
      <c r="AT258" s="229" t="s">
        <v>72</v>
      </c>
      <c r="AU258" s="229" t="s">
        <v>80</v>
      </c>
      <c r="AY258" s="228" t="s">
        <v>213</v>
      </c>
      <c r="BK258" s="230">
        <f>SUM(BK259:BK274)</f>
        <v>0</v>
      </c>
    </row>
    <row r="259" spans="1:65" s="2" customFormat="1" ht="33" customHeight="1">
      <c r="A259" s="35"/>
      <c r="B259" s="36"/>
      <c r="C259" s="233" t="s">
        <v>380</v>
      </c>
      <c r="D259" s="233" t="s">
        <v>216</v>
      </c>
      <c r="E259" s="234" t="s">
        <v>2302</v>
      </c>
      <c r="F259" s="235" t="s">
        <v>2303</v>
      </c>
      <c r="G259" s="236" t="s">
        <v>1157</v>
      </c>
      <c r="H259" s="237">
        <v>24</v>
      </c>
      <c r="I259" s="238"/>
      <c r="J259" s="239">
        <f>ROUND(I259*H259,2)</f>
        <v>0</v>
      </c>
      <c r="K259" s="240"/>
      <c r="L259" s="41"/>
      <c r="M259" s="241" t="s">
        <v>1</v>
      </c>
      <c r="N259" s="242" t="s">
        <v>38</v>
      </c>
      <c r="O259" s="88"/>
      <c r="P259" s="243">
        <f>O259*H259</f>
        <v>0</v>
      </c>
      <c r="Q259" s="243">
        <v>0</v>
      </c>
      <c r="R259" s="243">
        <f>Q259*H259</f>
        <v>0</v>
      </c>
      <c r="S259" s="243">
        <v>0</v>
      </c>
      <c r="T259" s="24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5" t="s">
        <v>245</v>
      </c>
      <c r="AT259" s="245" t="s">
        <v>216</v>
      </c>
      <c r="AU259" s="245" t="s">
        <v>82</v>
      </c>
      <c r="AY259" s="14" t="s">
        <v>213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14" t="s">
        <v>80</v>
      </c>
      <c r="BK259" s="246">
        <f>ROUND(I259*H259,2)</f>
        <v>0</v>
      </c>
      <c r="BL259" s="14" t="s">
        <v>245</v>
      </c>
      <c r="BM259" s="245" t="s">
        <v>824</v>
      </c>
    </row>
    <row r="260" spans="1:47" s="2" customFormat="1" ht="12">
      <c r="A260" s="35"/>
      <c r="B260" s="36"/>
      <c r="C260" s="37"/>
      <c r="D260" s="247" t="s">
        <v>221</v>
      </c>
      <c r="E260" s="37"/>
      <c r="F260" s="248" t="s">
        <v>2303</v>
      </c>
      <c r="G260" s="37"/>
      <c r="H260" s="37"/>
      <c r="I260" s="141"/>
      <c r="J260" s="37"/>
      <c r="K260" s="37"/>
      <c r="L260" s="41"/>
      <c r="M260" s="249"/>
      <c r="N260" s="250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221</v>
      </c>
      <c r="AU260" s="14" t="s">
        <v>82</v>
      </c>
    </row>
    <row r="261" spans="1:65" s="2" customFormat="1" ht="33" customHeight="1">
      <c r="A261" s="35"/>
      <c r="B261" s="36"/>
      <c r="C261" s="233" t="s">
        <v>825</v>
      </c>
      <c r="D261" s="233" t="s">
        <v>216</v>
      </c>
      <c r="E261" s="234" t="s">
        <v>2304</v>
      </c>
      <c r="F261" s="235" t="s">
        <v>2305</v>
      </c>
      <c r="G261" s="236" t="s">
        <v>1157</v>
      </c>
      <c r="H261" s="237">
        <v>2</v>
      </c>
      <c r="I261" s="238"/>
      <c r="J261" s="239">
        <f>ROUND(I261*H261,2)</f>
        <v>0</v>
      </c>
      <c r="K261" s="240"/>
      <c r="L261" s="41"/>
      <c r="M261" s="241" t="s">
        <v>1</v>
      </c>
      <c r="N261" s="242" t="s">
        <v>38</v>
      </c>
      <c r="O261" s="88"/>
      <c r="P261" s="243">
        <f>O261*H261</f>
        <v>0</v>
      </c>
      <c r="Q261" s="243">
        <v>0</v>
      </c>
      <c r="R261" s="243">
        <f>Q261*H261</f>
        <v>0</v>
      </c>
      <c r="S261" s="243">
        <v>0</v>
      </c>
      <c r="T261" s="24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5" t="s">
        <v>245</v>
      </c>
      <c r="AT261" s="245" t="s">
        <v>216</v>
      </c>
      <c r="AU261" s="245" t="s">
        <v>82</v>
      </c>
      <c r="AY261" s="14" t="s">
        <v>213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4" t="s">
        <v>80</v>
      </c>
      <c r="BK261" s="246">
        <f>ROUND(I261*H261,2)</f>
        <v>0</v>
      </c>
      <c r="BL261" s="14" t="s">
        <v>245</v>
      </c>
      <c r="BM261" s="245" t="s">
        <v>828</v>
      </c>
    </row>
    <row r="262" spans="1:47" s="2" customFormat="1" ht="12">
      <c r="A262" s="35"/>
      <c r="B262" s="36"/>
      <c r="C262" s="37"/>
      <c r="D262" s="247" t="s">
        <v>221</v>
      </c>
      <c r="E262" s="37"/>
      <c r="F262" s="248" t="s">
        <v>2305</v>
      </c>
      <c r="G262" s="37"/>
      <c r="H262" s="37"/>
      <c r="I262" s="141"/>
      <c r="J262" s="37"/>
      <c r="K262" s="37"/>
      <c r="L262" s="41"/>
      <c r="M262" s="249"/>
      <c r="N262" s="250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221</v>
      </c>
      <c r="AU262" s="14" t="s">
        <v>82</v>
      </c>
    </row>
    <row r="263" spans="1:65" s="2" customFormat="1" ht="33" customHeight="1">
      <c r="A263" s="35"/>
      <c r="B263" s="36"/>
      <c r="C263" s="233" t="s">
        <v>382</v>
      </c>
      <c r="D263" s="233" t="s">
        <v>216</v>
      </c>
      <c r="E263" s="234" t="s">
        <v>2306</v>
      </c>
      <c r="F263" s="235" t="s">
        <v>2307</v>
      </c>
      <c r="G263" s="236" t="s">
        <v>1157</v>
      </c>
      <c r="H263" s="237">
        <v>11</v>
      </c>
      <c r="I263" s="238"/>
      <c r="J263" s="239">
        <f>ROUND(I263*H263,2)</f>
        <v>0</v>
      </c>
      <c r="K263" s="240"/>
      <c r="L263" s="41"/>
      <c r="M263" s="241" t="s">
        <v>1</v>
      </c>
      <c r="N263" s="242" t="s">
        <v>38</v>
      </c>
      <c r="O263" s="88"/>
      <c r="P263" s="243">
        <f>O263*H263</f>
        <v>0</v>
      </c>
      <c r="Q263" s="243">
        <v>0</v>
      </c>
      <c r="R263" s="243">
        <f>Q263*H263</f>
        <v>0</v>
      </c>
      <c r="S263" s="243">
        <v>0</v>
      </c>
      <c r="T263" s="24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5" t="s">
        <v>245</v>
      </c>
      <c r="AT263" s="245" t="s">
        <v>216</v>
      </c>
      <c r="AU263" s="245" t="s">
        <v>82</v>
      </c>
      <c r="AY263" s="14" t="s">
        <v>213</v>
      </c>
      <c r="BE263" s="246">
        <f>IF(N263="základní",J263,0)</f>
        <v>0</v>
      </c>
      <c r="BF263" s="246">
        <f>IF(N263="snížená",J263,0)</f>
        <v>0</v>
      </c>
      <c r="BG263" s="246">
        <f>IF(N263="zákl. přenesená",J263,0)</f>
        <v>0</v>
      </c>
      <c r="BH263" s="246">
        <f>IF(N263="sníž. přenesená",J263,0)</f>
        <v>0</v>
      </c>
      <c r="BI263" s="246">
        <f>IF(N263="nulová",J263,0)</f>
        <v>0</v>
      </c>
      <c r="BJ263" s="14" t="s">
        <v>80</v>
      </c>
      <c r="BK263" s="246">
        <f>ROUND(I263*H263,2)</f>
        <v>0</v>
      </c>
      <c r="BL263" s="14" t="s">
        <v>245</v>
      </c>
      <c r="BM263" s="245" t="s">
        <v>831</v>
      </c>
    </row>
    <row r="264" spans="1:47" s="2" customFormat="1" ht="12">
      <c r="A264" s="35"/>
      <c r="B264" s="36"/>
      <c r="C264" s="37"/>
      <c r="D264" s="247" t="s">
        <v>221</v>
      </c>
      <c r="E264" s="37"/>
      <c r="F264" s="248" t="s">
        <v>2307</v>
      </c>
      <c r="G264" s="37"/>
      <c r="H264" s="37"/>
      <c r="I264" s="141"/>
      <c r="J264" s="37"/>
      <c r="K264" s="37"/>
      <c r="L264" s="41"/>
      <c r="M264" s="249"/>
      <c r="N264" s="250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221</v>
      </c>
      <c r="AU264" s="14" t="s">
        <v>82</v>
      </c>
    </row>
    <row r="265" spans="1:65" s="2" customFormat="1" ht="33" customHeight="1">
      <c r="A265" s="35"/>
      <c r="B265" s="36"/>
      <c r="C265" s="233" t="s">
        <v>832</v>
      </c>
      <c r="D265" s="233" t="s">
        <v>216</v>
      </c>
      <c r="E265" s="234" t="s">
        <v>2308</v>
      </c>
      <c r="F265" s="235" t="s">
        <v>2309</v>
      </c>
      <c r="G265" s="236" t="s">
        <v>1157</v>
      </c>
      <c r="H265" s="237">
        <v>29</v>
      </c>
      <c r="I265" s="238"/>
      <c r="J265" s="239">
        <f>ROUND(I265*H265,2)</f>
        <v>0</v>
      </c>
      <c r="K265" s="240"/>
      <c r="L265" s="41"/>
      <c r="M265" s="241" t="s">
        <v>1</v>
      </c>
      <c r="N265" s="242" t="s">
        <v>38</v>
      </c>
      <c r="O265" s="88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5" t="s">
        <v>245</v>
      </c>
      <c r="AT265" s="245" t="s">
        <v>216</v>
      </c>
      <c r="AU265" s="245" t="s">
        <v>82</v>
      </c>
      <c r="AY265" s="14" t="s">
        <v>213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14" t="s">
        <v>80</v>
      </c>
      <c r="BK265" s="246">
        <f>ROUND(I265*H265,2)</f>
        <v>0</v>
      </c>
      <c r="BL265" s="14" t="s">
        <v>245</v>
      </c>
      <c r="BM265" s="245" t="s">
        <v>835</v>
      </c>
    </row>
    <row r="266" spans="1:47" s="2" customFormat="1" ht="12">
      <c r="A266" s="35"/>
      <c r="B266" s="36"/>
      <c r="C266" s="37"/>
      <c r="D266" s="247" t="s">
        <v>221</v>
      </c>
      <c r="E266" s="37"/>
      <c r="F266" s="248" t="s">
        <v>2309</v>
      </c>
      <c r="G266" s="37"/>
      <c r="H266" s="37"/>
      <c r="I266" s="141"/>
      <c r="J266" s="37"/>
      <c r="K266" s="37"/>
      <c r="L266" s="41"/>
      <c r="M266" s="249"/>
      <c r="N266" s="250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221</v>
      </c>
      <c r="AU266" s="14" t="s">
        <v>82</v>
      </c>
    </row>
    <row r="267" spans="1:65" s="2" customFormat="1" ht="33" customHeight="1">
      <c r="A267" s="35"/>
      <c r="B267" s="36"/>
      <c r="C267" s="233" t="s">
        <v>383</v>
      </c>
      <c r="D267" s="233" t="s">
        <v>216</v>
      </c>
      <c r="E267" s="234" t="s">
        <v>2310</v>
      </c>
      <c r="F267" s="235" t="s">
        <v>2311</v>
      </c>
      <c r="G267" s="236" t="s">
        <v>1157</v>
      </c>
      <c r="H267" s="237">
        <v>9</v>
      </c>
      <c r="I267" s="238"/>
      <c r="J267" s="239">
        <f>ROUND(I267*H267,2)</f>
        <v>0</v>
      </c>
      <c r="K267" s="240"/>
      <c r="L267" s="41"/>
      <c r="M267" s="241" t="s">
        <v>1</v>
      </c>
      <c r="N267" s="242" t="s">
        <v>38</v>
      </c>
      <c r="O267" s="88"/>
      <c r="P267" s="243">
        <f>O267*H267</f>
        <v>0</v>
      </c>
      <c r="Q267" s="243">
        <v>0</v>
      </c>
      <c r="R267" s="243">
        <f>Q267*H267</f>
        <v>0</v>
      </c>
      <c r="S267" s="243">
        <v>0</v>
      </c>
      <c r="T267" s="24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5" t="s">
        <v>245</v>
      </c>
      <c r="AT267" s="245" t="s">
        <v>216</v>
      </c>
      <c r="AU267" s="245" t="s">
        <v>82</v>
      </c>
      <c r="AY267" s="14" t="s">
        <v>213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4" t="s">
        <v>80</v>
      </c>
      <c r="BK267" s="246">
        <f>ROUND(I267*H267,2)</f>
        <v>0</v>
      </c>
      <c r="BL267" s="14" t="s">
        <v>245</v>
      </c>
      <c r="BM267" s="245" t="s">
        <v>838</v>
      </c>
    </row>
    <row r="268" spans="1:47" s="2" customFormat="1" ht="12">
      <c r="A268" s="35"/>
      <c r="B268" s="36"/>
      <c r="C268" s="37"/>
      <c r="D268" s="247" t="s">
        <v>221</v>
      </c>
      <c r="E268" s="37"/>
      <c r="F268" s="248" t="s">
        <v>2311</v>
      </c>
      <c r="G268" s="37"/>
      <c r="H268" s="37"/>
      <c r="I268" s="141"/>
      <c r="J268" s="37"/>
      <c r="K268" s="37"/>
      <c r="L268" s="41"/>
      <c r="M268" s="249"/>
      <c r="N268" s="250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221</v>
      </c>
      <c r="AU268" s="14" t="s">
        <v>82</v>
      </c>
    </row>
    <row r="269" spans="1:65" s="2" customFormat="1" ht="21.75" customHeight="1">
      <c r="A269" s="35"/>
      <c r="B269" s="36"/>
      <c r="C269" s="233" t="s">
        <v>841</v>
      </c>
      <c r="D269" s="233" t="s">
        <v>216</v>
      </c>
      <c r="E269" s="234" t="s">
        <v>2312</v>
      </c>
      <c r="F269" s="235" t="s">
        <v>2313</v>
      </c>
      <c r="G269" s="236" t="s">
        <v>1157</v>
      </c>
      <c r="H269" s="237">
        <v>75</v>
      </c>
      <c r="I269" s="238"/>
      <c r="J269" s="239">
        <f>ROUND(I269*H269,2)</f>
        <v>0</v>
      </c>
      <c r="K269" s="240"/>
      <c r="L269" s="41"/>
      <c r="M269" s="241" t="s">
        <v>1</v>
      </c>
      <c r="N269" s="242" t="s">
        <v>38</v>
      </c>
      <c r="O269" s="8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5" t="s">
        <v>245</v>
      </c>
      <c r="AT269" s="245" t="s">
        <v>216</v>
      </c>
      <c r="AU269" s="245" t="s">
        <v>82</v>
      </c>
      <c r="AY269" s="14" t="s">
        <v>213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4" t="s">
        <v>80</v>
      </c>
      <c r="BK269" s="246">
        <f>ROUND(I269*H269,2)</f>
        <v>0</v>
      </c>
      <c r="BL269" s="14" t="s">
        <v>245</v>
      </c>
      <c r="BM269" s="245" t="s">
        <v>844</v>
      </c>
    </row>
    <row r="270" spans="1:47" s="2" customFormat="1" ht="12">
      <c r="A270" s="35"/>
      <c r="B270" s="36"/>
      <c r="C270" s="37"/>
      <c r="D270" s="247" t="s">
        <v>221</v>
      </c>
      <c r="E270" s="37"/>
      <c r="F270" s="248" t="s">
        <v>2313</v>
      </c>
      <c r="G270" s="37"/>
      <c r="H270" s="37"/>
      <c r="I270" s="141"/>
      <c r="J270" s="37"/>
      <c r="K270" s="37"/>
      <c r="L270" s="41"/>
      <c r="M270" s="249"/>
      <c r="N270" s="250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221</v>
      </c>
      <c r="AU270" s="14" t="s">
        <v>82</v>
      </c>
    </row>
    <row r="271" spans="1:65" s="2" customFormat="1" ht="33" customHeight="1">
      <c r="A271" s="35"/>
      <c r="B271" s="36"/>
      <c r="C271" s="233" t="s">
        <v>390</v>
      </c>
      <c r="D271" s="233" t="s">
        <v>216</v>
      </c>
      <c r="E271" s="234" t="s">
        <v>2314</v>
      </c>
      <c r="F271" s="235" t="s">
        <v>2315</v>
      </c>
      <c r="G271" s="236" t="s">
        <v>1334</v>
      </c>
      <c r="H271" s="266"/>
      <c r="I271" s="238"/>
      <c r="J271" s="239">
        <f>ROUND(I271*H271,2)</f>
        <v>0</v>
      </c>
      <c r="K271" s="240"/>
      <c r="L271" s="41"/>
      <c r="M271" s="241" t="s">
        <v>1</v>
      </c>
      <c r="N271" s="242" t="s">
        <v>38</v>
      </c>
      <c r="O271" s="88"/>
      <c r="P271" s="243">
        <f>O271*H271</f>
        <v>0</v>
      </c>
      <c r="Q271" s="243">
        <v>0</v>
      </c>
      <c r="R271" s="243">
        <f>Q271*H271</f>
        <v>0</v>
      </c>
      <c r="S271" s="243">
        <v>0</v>
      </c>
      <c r="T271" s="24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5" t="s">
        <v>245</v>
      </c>
      <c r="AT271" s="245" t="s">
        <v>216</v>
      </c>
      <c r="AU271" s="245" t="s">
        <v>82</v>
      </c>
      <c r="AY271" s="14" t="s">
        <v>213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14" t="s">
        <v>80</v>
      </c>
      <c r="BK271" s="246">
        <f>ROUND(I271*H271,2)</f>
        <v>0</v>
      </c>
      <c r="BL271" s="14" t="s">
        <v>245</v>
      </c>
      <c r="BM271" s="245" t="s">
        <v>847</v>
      </c>
    </row>
    <row r="272" spans="1:47" s="2" customFormat="1" ht="12">
      <c r="A272" s="35"/>
      <c r="B272" s="36"/>
      <c r="C272" s="37"/>
      <c r="D272" s="247" t="s">
        <v>221</v>
      </c>
      <c r="E272" s="37"/>
      <c r="F272" s="248" t="s">
        <v>2315</v>
      </c>
      <c r="G272" s="37"/>
      <c r="H272" s="37"/>
      <c r="I272" s="141"/>
      <c r="J272" s="37"/>
      <c r="K272" s="37"/>
      <c r="L272" s="41"/>
      <c r="M272" s="249"/>
      <c r="N272" s="250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221</v>
      </c>
      <c r="AU272" s="14" t="s">
        <v>82</v>
      </c>
    </row>
    <row r="273" spans="1:65" s="2" customFormat="1" ht="44.25" customHeight="1">
      <c r="A273" s="35"/>
      <c r="B273" s="36"/>
      <c r="C273" s="233" t="s">
        <v>848</v>
      </c>
      <c r="D273" s="233" t="s">
        <v>216</v>
      </c>
      <c r="E273" s="234" t="s">
        <v>2316</v>
      </c>
      <c r="F273" s="235" t="s">
        <v>2317</v>
      </c>
      <c r="G273" s="236" t="s">
        <v>1334</v>
      </c>
      <c r="H273" s="266"/>
      <c r="I273" s="238"/>
      <c r="J273" s="239">
        <f>ROUND(I273*H273,2)</f>
        <v>0</v>
      </c>
      <c r="K273" s="240"/>
      <c r="L273" s="41"/>
      <c r="M273" s="241" t="s">
        <v>1</v>
      </c>
      <c r="N273" s="242" t="s">
        <v>38</v>
      </c>
      <c r="O273" s="88"/>
      <c r="P273" s="243">
        <f>O273*H273</f>
        <v>0</v>
      </c>
      <c r="Q273" s="243">
        <v>0</v>
      </c>
      <c r="R273" s="243">
        <f>Q273*H273</f>
        <v>0</v>
      </c>
      <c r="S273" s="243">
        <v>0</v>
      </c>
      <c r="T273" s="24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5" t="s">
        <v>245</v>
      </c>
      <c r="AT273" s="245" t="s">
        <v>216</v>
      </c>
      <c r="AU273" s="245" t="s">
        <v>82</v>
      </c>
      <c r="AY273" s="14" t="s">
        <v>213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14" t="s">
        <v>80</v>
      </c>
      <c r="BK273" s="246">
        <f>ROUND(I273*H273,2)</f>
        <v>0</v>
      </c>
      <c r="BL273" s="14" t="s">
        <v>245</v>
      </c>
      <c r="BM273" s="245" t="s">
        <v>851</v>
      </c>
    </row>
    <row r="274" spans="1:47" s="2" customFormat="1" ht="12">
      <c r="A274" s="35"/>
      <c r="B274" s="36"/>
      <c r="C274" s="37"/>
      <c r="D274" s="247" t="s">
        <v>221</v>
      </c>
      <c r="E274" s="37"/>
      <c r="F274" s="248" t="s">
        <v>2317</v>
      </c>
      <c r="G274" s="37"/>
      <c r="H274" s="37"/>
      <c r="I274" s="141"/>
      <c r="J274" s="37"/>
      <c r="K274" s="37"/>
      <c r="L274" s="41"/>
      <c r="M274" s="249"/>
      <c r="N274" s="250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221</v>
      </c>
      <c r="AU274" s="14" t="s">
        <v>82</v>
      </c>
    </row>
    <row r="275" spans="1:63" s="12" customFormat="1" ht="22.8" customHeight="1">
      <c r="A275" s="12"/>
      <c r="B275" s="217"/>
      <c r="C275" s="218"/>
      <c r="D275" s="219" t="s">
        <v>72</v>
      </c>
      <c r="E275" s="231" t="s">
        <v>1082</v>
      </c>
      <c r="F275" s="231" t="s">
        <v>1083</v>
      </c>
      <c r="G275" s="218"/>
      <c r="H275" s="218"/>
      <c r="I275" s="221"/>
      <c r="J275" s="232">
        <f>BK275</f>
        <v>0</v>
      </c>
      <c r="K275" s="218"/>
      <c r="L275" s="223"/>
      <c r="M275" s="224"/>
      <c r="N275" s="225"/>
      <c r="O275" s="225"/>
      <c r="P275" s="226">
        <f>SUM(P276:P277)</f>
        <v>0</v>
      </c>
      <c r="Q275" s="225"/>
      <c r="R275" s="226">
        <f>SUM(R276:R277)</f>
        <v>0</v>
      </c>
      <c r="S275" s="225"/>
      <c r="T275" s="227">
        <f>SUM(T276:T277)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8" t="s">
        <v>82</v>
      </c>
      <c r="AT275" s="229" t="s">
        <v>72</v>
      </c>
      <c r="AU275" s="229" t="s">
        <v>80</v>
      </c>
      <c r="AY275" s="228" t="s">
        <v>213</v>
      </c>
      <c r="BK275" s="230">
        <f>SUM(BK276:BK277)</f>
        <v>0</v>
      </c>
    </row>
    <row r="276" spans="1:65" s="2" customFormat="1" ht="16.5" customHeight="1">
      <c r="A276" s="35"/>
      <c r="B276" s="36"/>
      <c r="C276" s="233" t="s">
        <v>393</v>
      </c>
      <c r="D276" s="233" t="s">
        <v>216</v>
      </c>
      <c r="E276" s="234" t="s">
        <v>2318</v>
      </c>
      <c r="F276" s="235" t="s">
        <v>2319</v>
      </c>
      <c r="G276" s="236" t="s">
        <v>2159</v>
      </c>
      <c r="H276" s="237">
        <v>9</v>
      </c>
      <c r="I276" s="238"/>
      <c r="J276" s="239">
        <f>ROUND(I276*H276,2)</f>
        <v>0</v>
      </c>
      <c r="K276" s="240"/>
      <c r="L276" s="41"/>
      <c r="M276" s="241" t="s">
        <v>1</v>
      </c>
      <c r="N276" s="242" t="s">
        <v>38</v>
      </c>
      <c r="O276" s="88"/>
      <c r="P276" s="243">
        <f>O276*H276</f>
        <v>0</v>
      </c>
      <c r="Q276" s="243">
        <v>0</v>
      </c>
      <c r="R276" s="243">
        <f>Q276*H276</f>
        <v>0</v>
      </c>
      <c r="S276" s="243">
        <v>0</v>
      </c>
      <c r="T276" s="24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5" t="s">
        <v>245</v>
      </c>
      <c r="AT276" s="245" t="s">
        <v>216</v>
      </c>
      <c r="AU276" s="245" t="s">
        <v>82</v>
      </c>
      <c r="AY276" s="14" t="s">
        <v>213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4" t="s">
        <v>80</v>
      </c>
      <c r="BK276" s="246">
        <f>ROUND(I276*H276,2)</f>
        <v>0</v>
      </c>
      <c r="BL276" s="14" t="s">
        <v>245</v>
      </c>
      <c r="BM276" s="245" t="s">
        <v>854</v>
      </c>
    </row>
    <row r="277" spans="1:47" s="2" customFormat="1" ht="12">
      <c r="A277" s="35"/>
      <c r="B277" s="36"/>
      <c r="C277" s="37"/>
      <c r="D277" s="247" t="s">
        <v>221</v>
      </c>
      <c r="E277" s="37"/>
      <c r="F277" s="248" t="s">
        <v>2319</v>
      </c>
      <c r="G277" s="37"/>
      <c r="H277" s="37"/>
      <c r="I277" s="141"/>
      <c r="J277" s="37"/>
      <c r="K277" s="37"/>
      <c r="L277" s="41"/>
      <c r="M277" s="249"/>
      <c r="N277" s="250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221</v>
      </c>
      <c r="AU277" s="14" t="s">
        <v>82</v>
      </c>
    </row>
    <row r="278" spans="1:63" s="12" customFormat="1" ht="25.9" customHeight="1">
      <c r="A278" s="12"/>
      <c r="B278" s="217"/>
      <c r="C278" s="218"/>
      <c r="D278" s="219" t="s">
        <v>72</v>
      </c>
      <c r="E278" s="220" t="s">
        <v>297</v>
      </c>
      <c r="F278" s="220" t="s">
        <v>463</v>
      </c>
      <c r="G278" s="218"/>
      <c r="H278" s="218"/>
      <c r="I278" s="221"/>
      <c r="J278" s="222">
        <f>BK278</f>
        <v>0</v>
      </c>
      <c r="K278" s="218"/>
      <c r="L278" s="223"/>
      <c r="M278" s="224"/>
      <c r="N278" s="225"/>
      <c r="O278" s="225"/>
      <c r="P278" s="226">
        <f>SUM(P279:P286)</f>
        <v>0</v>
      </c>
      <c r="Q278" s="225"/>
      <c r="R278" s="226">
        <f>SUM(R279:R286)</f>
        <v>0</v>
      </c>
      <c r="S278" s="225"/>
      <c r="T278" s="227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8" t="s">
        <v>220</v>
      </c>
      <c r="AT278" s="229" t="s">
        <v>72</v>
      </c>
      <c r="AU278" s="229" t="s">
        <v>73</v>
      </c>
      <c r="AY278" s="228" t="s">
        <v>213</v>
      </c>
      <c r="BK278" s="230">
        <f>SUM(BK279:BK286)</f>
        <v>0</v>
      </c>
    </row>
    <row r="279" spans="1:65" s="2" customFormat="1" ht="16.5" customHeight="1">
      <c r="A279" s="35"/>
      <c r="B279" s="36"/>
      <c r="C279" s="233" t="s">
        <v>855</v>
      </c>
      <c r="D279" s="233" t="s">
        <v>216</v>
      </c>
      <c r="E279" s="234" t="s">
        <v>2320</v>
      </c>
      <c r="F279" s="235" t="s">
        <v>2321</v>
      </c>
      <c r="G279" s="236" t="s">
        <v>301</v>
      </c>
      <c r="H279" s="237">
        <v>56</v>
      </c>
      <c r="I279" s="238"/>
      <c r="J279" s="239">
        <f>ROUND(I279*H279,2)</f>
        <v>0</v>
      </c>
      <c r="K279" s="240"/>
      <c r="L279" s="41"/>
      <c r="M279" s="241" t="s">
        <v>1</v>
      </c>
      <c r="N279" s="242" t="s">
        <v>38</v>
      </c>
      <c r="O279" s="88"/>
      <c r="P279" s="243">
        <f>O279*H279</f>
        <v>0</v>
      </c>
      <c r="Q279" s="243">
        <v>0</v>
      </c>
      <c r="R279" s="243">
        <f>Q279*H279</f>
        <v>0</v>
      </c>
      <c r="S279" s="243">
        <v>0</v>
      </c>
      <c r="T279" s="24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5" t="s">
        <v>302</v>
      </c>
      <c r="AT279" s="245" t="s">
        <v>216</v>
      </c>
      <c r="AU279" s="245" t="s">
        <v>80</v>
      </c>
      <c r="AY279" s="14" t="s">
        <v>213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4" t="s">
        <v>80</v>
      </c>
      <c r="BK279" s="246">
        <f>ROUND(I279*H279,2)</f>
        <v>0</v>
      </c>
      <c r="BL279" s="14" t="s">
        <v>302</v>
      </c>
      <c r="BM279" s="245" t="s">
        <v>858</v>
      </c>
    </row>
    <row r="280" spans="1:47" s="2" customFormat="1" ht="12">
      <c r="A280" s="35"/>
      <c r="B280" s="36"/>
      <c r="C280" s="37"/>
      <c r="D280" s="247" t="s">
        <v>221</v>
      </c>
      <c r="E280" s="37"/>
      <c r="F280" s="248" t="s">
        <v>2321</v>
      </c>
      <c r="G280" s="37"/>
      <c r="H280" s="37"/>
      <c r="I280" s="141"/>
      <c r="J280" s="37"/>
      <c r="K280" s="37"/>
      <c r="L280" s="41"/>
      <c r="M280" s="249"/>
      <c r="N280" s="250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221</v>
      </c>
      <c r="AU280" s="14" t="s">
        <v>80</v>
      </c>
    </row>
    <row r="281" spans="1:65" s="2" customFormat="1" ht="16.5" customHeight="1">
      <c r="A281" s="35"/>
      <c r="B281" s="36"/>
      <c r="C281" s="233" t="s">
        <v>397</v>
      </c>
      <c r="D281" s="233" t="s">
        <v>216</v>
      </c>
      <c r="E281" s="234" t="s">
        <v>2322</v>
      </c>
      <c r="F281" s="235" t="s">
        <v>2323</v>
      </c>
      <c r="G281" s="236" t="s">
        <v>301</v>
      </c>
      <c r="H281" s="237">
        <v>15</v>
      </c>
      <c r="I281" s="238"/>
      <c r="J281" s="239">
        <f>ROUND(I281*H281,2)</f>
        <v>0</v>
      </c>
      <c r="K281" s="240"/>
      <c r="L281" s="41"/>
      <c r="M281" s="241" t="s">
        <v>1</v>
      </c>
      <c r="N281" s="242" t="s">
        <v>38</v>
      </c>
      <c r="O281" s="88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5" t="s">
        <v>302</v>
      </c>
      <c r="AT281" s="245" t="s">
        <v>216</v>
      </c>
      <c r="AU281" s="245" t="s">
        <v>80</v>
      </c>
      <c r="AY281" s="14" t="s">
        <v>213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14" t="s">
        <v>80</v>
      </c>
      <c r="BK281" s="246">
        <f>ROUND(I281*H281,2)</f>
        <v>0</v>
      </c>
      <c r="BL281" s="14" t="s">
        <v>302</v>
      </c>
      <c r="BM281" s="245" t="s">
        <v>859</v>
      </c>
    </row>
    <row r="282" spans="1:47" s="2" customFormat="1" ht="12">
      <c r="A282" s="35"/>
      <c r="B282" s="36"/>
      <c r="C282" s="37"/>
      <c r="D282" s="247" t="s">
        <v>221</v>
      </c>
      <c r="E282" s="37"/>
      <c r="F282" s="248" t="s">
        <v>2323</v>
      </c>
      <c r="G282" s="37"/>
      <c r="H282" s="37"/>
      <c r="I282" s="141"/>
      <c r="J282" s="37"/>
      <c r="K282" s="37"/>
      <c r="L282" s="41"/>
      <c r="M282" s="249"/>
      <c r="N282" s="250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221</v>
      </c>
      <c r="AU282" s="14" t="s">
        <v>80</v>
      </c>
    </row>
    <row r="283" spans="1:65" s="2" customFormat="1" ht="21.75" customHeight="1">
      <c r="A283" s="35"/>
      <c r="B283" s="36"/>
      <c r="C283" s="233" t="s">
        <v>860</v>
      </c>
      <c r="D283" s="233" t="s">
        <v>216</v>
      </c>
      <c r="E283" s="234" t="s">
        <v>2324</v>
      </c>
      <c r="F283" s="235" t="s">
        <v>2325</v>
      </c>
      <c r="G283" s="236" t="s">
        <v>301</v>
      </c>
      <c r="H283" s="237">
        <v>24</v>
      </c>
      <c r="I283" s="238"/>
      <c r="J283" s="239">
        <f>ROUND(I283*H283,2)</f>
        <v>0</v>
      </c>
      <c r="K283" s="240"/>
      <c r="L283" s="41"/>
      <c r="M283" s="241" t="s">
        <v>1</v>
      </c>
      <c r="N283" s="242" t="s">
        <v>38</v>
      </c>
      <c r="O283" s="88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5" t="s">
        <v>302</v>
      </c>
      <c r="AT283" s="245" t="s">
        <v>216</v>
      </c>
      <c r="AU283" s="245" t="s">
        <v>80</v>
      </c>
      <c r="AY283" s="14" t="s">
        <v>213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4" t="s">
        <v>80</v>
      </c>
      <c r="BK283" s="246">
        <f>ROUND(I283*H283,2)</f>
        <v>0</v>
      </c>
      <c r="BL283" s="14" t="s">
        <v>302</v>
      </c>
      <c r="BM283" s="245" t="s">
        <v>863</v>
      </c>
    </row>
    <row r="284" spans="1:47" s="2" customFormat="1" ht="12">
      <c r="A284" s="35"/>
      <c r="B284" s="36"/>
      <c r="C284" s="37"/>
      <c r="D284" s="247" t="s">
        <v>221</v>
      </c>
      <c r="E284" s="37"/>
      <c r="F284" s="248" t="s">
        <v>2325</v>
      </c>
      <c r="G284" s="37"/>
      <c r="H284" s="37"/>
      <c r="I284" s="141"/>
      <c r="J284" s="37"/>
      <c r="K284" s="37"/>
      <c r="L284" s="41"/>
      <c r="M284" s="249"/>
      <c r="N284" s="250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221</v>
      </c>
      <c r="AU284" s="14" t="s">
        <v>80</v>
      </c>
    </row>
    <row r="285" spans="1:65" s="2" customFormat="1" ht="21.75" customHeight="1">
      <c r="A285" s="35"/>
      <c r="B285" s="36"/>
      <c r="C285" s="233" t="s">
        <v>400</v>
      </c>
      <c r="D285" s="233" t="s">
        <v>216</v>
      </c>
      <c r="E285" s="234" t="s">
        <v>2326</v>
      </c>
      <c r="F285" s="235" t="s">
        <v>2327</v>
      </c>
      <c r="G285" s="236" t="s">
        <v>301</v>
      </c>
      <c r="H285" s="237">
        <v>170</v>
      </c>
      <c r="I285" s="238"/>
      <c r="J285" s="239">
        <f>ROUND(I285*H285,2)</f>
        <v>0</v>
      </c>
      <c r="K285" s="240"/>
      <c r="L285" s="41"/>
      <c r="M285" s="241" t="s">
        <v>1</v>
      </c>
      <c r="N285" s="242" t="s">
        <v>38</v>
      </c>
      <c r="O285" s="88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5" t="s">
        <v>302</v>
      </c>
      <c r="AT285" s="245" t="s">
        <v>216</v>
      </c>
      <c r="AU285" s="245" t="s">
        <v>80</v>
      </c>
      <c r="AY285" s="14" t="s">
        <v>213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4" t="s">
        <v>80</v>
      </c>
      <c r="BK285" s="246">
        <f>ROUND(I285*H285,2)</f>
        <v>0</v>
      </c>
      <c r="BL285" s="14" t="s">
        <v>302</v>
      </c>
      <c r="BM285" s="245" t="s">
        <v>866</v>
      </c>
    </row>
    <row r="286" spans="1:47" s="2" customFormat="1" ht="12">
      <c r="A286" s="35"/>
      <c r="B286" s="36"/>
      <c r="C286" s="37"/>
      <c r="D286" s="247" t="s">
        <v>221</v>
      </c>
      <c r="E286" s="37"/>
      <c r="F286" s="248" t="s">
        <v>2327</v>
      </c>
      <c r="G286" s="37"/>
      <c r="H286" s="37"/>
      <c r="I286" s="141"/>
      <c r="J286" s="37"/>
      <c r="K286" s="37"/>
      <c r="L286" s="41"/>
      <c r="M286" s="251"/>
      <c r="N286" s="252"/>
      <c r="O286" s="253"/>
      <c r="P286" s="253"/>
      <c r="Q286" s="253"/>
      <c r="R286" s="253"/>
      <c r="S286" s="253"/>
      <c r="T286" s="254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221</v>
      </c>
      <c r="AU286" s="14" t="s">
        <v>80</v>
      </c>
    </row>
    <row r="287" spans="1:31" s="2" customFormat="1" ht="6.95" customHeight="1">
      <c r="A287" s="35"/>
      <c r="B287" s="63"/>
      <c r="C287" s="64"/>
      <c r="D287" s="64"/>
      <c r="E287" s="64"/>
      <c r="F287" s="64"/>
      <c r="G287" s="64"/>
      <c r="H287" s="64"/>
      <c r="I287" s="180"/>
      <c r="J287" s="64"/>
      <c r="K287" s="64"/>
      <c r="L287" s="41"/>
      <c r="M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</row>
  </sheetData>
  <sheetProtection password="CC35" sheet="1" objects="1" scenarios="1" formatColumns="0" formatRows="0" autoFilter="0"/>
  <autoFilter ref="C124:K28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2328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ROUND((SUM(BE118:BE138)),2)</f>
        <v>0</v>
      </c>
      <c r="G33" s="35"/>
      <c r="H33" s="35"/>
      <c r="I33" s="159">
        <v>0.21</v>
      </c>
      <c r="J33" s="158">
        <f>ROUND(((SUM(BE118:BE138))*I33),2)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ROUND((SUM(BF118:BF138)),2)</f>
        <v>0</v>
      </c>
      <c r="G34" s="35"/>
      <c r="H34" s="35"/>
      <c r="I34" s="159">
        <v>0.15</v>
      </c>
      <c r="J34" s="158">
        <f>ROUND(((SUM(BF118:BF138))*I34),2)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ROUND((SUM(BG118:BG138)),2)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ROUND((SUM(BH118:BH138)),2)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ROUND((SUM(BI118:BI138)),2)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2019-138-43 - Vzduchotech...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193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1930</v>
      </c>
      <c r="E98" s="200"/>
      <c r="F98" s="200"/>
      <c r="G98" s="200"/>
      <c r="H98" s="200"/>
      <c r="I98" s="201"/>
      <c r="J98" s="202">
        <f>J120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198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84" t="str">
        <f>E7</f>
        <v xml:space="preserve">OTEVŘENÝ  pavilon D (zadání) - DO KROSU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183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2019-138-43 - Vzduchotech...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144" t="s">
        <v>22</v>
      </c>
      <c r="J112" s="76" t="str">
        <f>IF(J12="","",J12)</f>
        <v>20. 12. 2019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144" t="s">
        <v>29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144" t="s">
        <v>30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204"/>
      <c r="B117" s="205"/>
      <c r="C117" s="206" t="s">
        <v>199</v>
      </c>
      <c r="D117" s="207" t="s">
        <v>58</v>
      </c>
      <c r="E117" s="207" t="s">
        <v>54</v>
      </c>
      <c r="F117" s="207" t="s">
        <v>55</v>
      </c>
      <c r="G117" s="207" t="s">
        <v>200</v>
      </c>
      <c r="H117" s="207" t="s">
        <v>201</v>
      </c>
      <c r="I117" s="208" t="s">
        <v>202</v>
      </c>
      <c r="J117" s="209" t="s">
        <v>187</v>
      </c>
      <c r="K117" s="210" t="s">
        <v>203</v>
      </c>
      <c r="L117" s="211"/>
      <c r="M117" s="97" t="s">
        <v>1</v>
      </c>
      <c r="N117" s="98" t="s">
        <v>37</v>
      </c>
      <c r="O117" s="98" t="s">
        <v>204</v>
      </c>
      <c r="P117" s="98" t="s">
        <v>205</v>
      </c>
      <c r="Q117" s="98" t="s">
        <v>206</v>
      </c>
      <c r="R117" s="98" t="s">
        <v>207</v>
      </c>
      <c r="S117" s="98" t="s">
        <v>208</v>
      </c>
      <c r="T117" s="99" t="s">
        <v>209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63" s="2" customFormat="1" ht="22.8" customHeight="1">
      <c r="A118" s="35"/>
      <c r="B118" s="36"/>
      <c r="C118" s="104" t="s">
        <v>210</v>
      </c>
      <c r="D118" s="37"/>
      <c r="E118" s="37"/>
      <c r="F118" s="37"/>
      <c r="G118" s="37"/>
      <c r="H118" s="37"/>
      <c r="I118" s="141"/>
      <c r="J118" s="212">
        <f>BK118</f>
        <v>0</v>
      </c>
      <c r="K118" s="37"/>
      <c r="L118" s="41"/>
      <c r="M118" s="100"/>
      <c r="N118" s="213"/>
      <c r="O118" s="101"/>
      <c r="P118" s="214">
        <f>P119</f>
        <v>0</v>
      </c>
      <c r="Q118" s="101"/>
      <c r="R118" s="214">
        <f>R119</f>
        <v>0</v>
      </c>
      <c r="S118" s="101"/>
      <c r="T118" s="215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72</v>
      </c>
      <c r="AU118" s="14" t="s">
        <v>189</v>
      </c>
      <c r="BK118" s="216">
        <f>BK119</f>
        <v>0</v>
      </c>
    </row>
    <row r="119" spans="1:63" s="12" customFormat="1" ht="25.9" customHeight="1">
      <c r="A119" s="12"/>
      <c r="B119" s="217"/>
      <c r="C119" s="218"/>
      <c r="D119" s="219" t="s">
        <v>72</v>
      </c>
      <c r="E119" s="220" t="s">
        <v>276</v>
      </c>
      <c r="F119" s="220" t="s">
        <v>277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P120</f>
        <v>0</v>
      </c>
      <c r="Q119" s="225"/>
      <c r="R119" s="226">
        <f>R120</f>
        <v>0</v>
      </c>
      <c r="S119" s="225"/>
      <c r="T119" s="227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82</v>
      </c>
      <c r="AT119" s="229" t="s">
        <v>72</v>
      </c>
      <c r="AU119" s="229" t="s">
        <v>73</v>
      </c>
      <c r="AY119" s="228" t="s">
        <v>213</v>
      </c>
      <c r="BK119" s="230">
        <f>BK120</f>
        <v>0</v>
      </c>
    </row>
    <row r="120" spans="1:63" s="12" customFormat="1" ht="22.8" customHeight="1">
      <c r="A120" s="12"/>
      <c r="B120" s="217"/>
      <c r="C120" s="218"/>
      <c r="D120" s="219" t="s">
        <v>72</v>
      </c>
      <c r="E120" s="231" t="s">
        <v>2056</v>
      </c>
      <c r="F120" s="231" t="s">
        <v>2057</v>
      </c>
      <c r="G120" s="218"/>
      <c r="H120" s="218"/>
      <c r="I120" s="221"/>
      <c r="J120" s="232">
        <f>BK120</f>
        <v>0</v>
      </c>
      <c r="K120" s="218"/>
      <c r="L120" s="223"/>
      <c r="M120" s="224"/>
      <c r="N120" s="225"/>
      <c r="O120" s="225"/>
      <c r="P120" s="226">
        <f>SUM(P121:P138)</f>
        <v>0</v>
      </c>
      <c r="Q120" s="225"/>
      <c r="R120" s="226">
        <f>SUM(R121:R138)</f>
        <v>0</v>
      </c>
      <c r="S120" s="225"/>
      <c r="T120" s="227">
        <f>SUM(T121:T138)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82</v>
      </c>
      <c r="AT120" s="229" t="s">
        <v>72</v>
      </c>
      <c r="AU120" s="229" t="s">
        <v>80</v>
      </c>
      <c r="AY120" s="228" t="s">
        <v>213</v>
      </c>
      <c r="BK120" s="230">
        <f>SUM(BK121:BK138)</f>
        <v>0</v>
      </c>
    </row>
    <row r="121" spans="1:65" s="2" customFormat="1" ht="21.75" customHeight="1">
      <c r="A121" s="35"/>
      <c r="B121" s="36"/>
      <c r="C121" s="233" t="s">
        <v>80</v>
      </c>
      <c r="D121" s="233" t="s">
        <v>216</v>
      </c>
      <c r="E121" s="234" t="s">
        <v>2329</v>
      </c>
      <c r="F121" s="235" t="s">
        <v>2330</v>
      </c>
      <c r="G121" s="236" t="s">
        <v>1157</v>
      </c>
      <c r="H121" s="237">
        <v>5</v>
      </c>
      <c r="I121" s="238"/>
      <c r="J121" s="239">
        <f>ROUND(I121*H121,2)</f>
        <v>0</v>
      </c>
      <c r="K121" s="240"/>
      <c r="L121" s="41"/>
      <c r="M121" s="241" t="s">
        <v>1</v>
      </c>
      <c r="N121" s="242" t="s">
        <v>38</v>
      </c>
      <c r="O121" s="8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5" t="s">
        <v>245</v>
      </c>
      <c r="AT121" s="245" t="s">
        <v>216</v>
      </c>
      <c r="AU121" s="245" t="s">
        <v>82</v>
      </c>
      <c r="AY121" s="14" t="s">
        <v>213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4" t="s">
        <v>80</v>
      </c>
      <c r="BK121" s="246">
        <f>ROUND(I121*H121,2)</f>
        <v>0</v>
      </c>
      <c r="BL121" s="14" t="s">
        <v>245</v>
      </c>
      <c r="BM121" s="245" t="s">
        <v>82</v>
      </c>
    </row>
    <row r="122" spans="1:47" s="2" customFormat="1" ht="12">
      <c r="A122" s="35"/>
      <c r="B122" s="36"/>
      <c r="C122" s="37"/>
      <c r="D122" s="247" t="s">
        <v>221</v>
      </c>
      <c r="E122" s="37"/>
      <c r="F122" s="248" t="s">
        <v>2330</v>
      </c>
      <c r="G122" s="37"/>
      <c r="H122" s="37"/>
      <c r="I122" s="141"/>
      <c r="J122" s="37"/>
      <c r="K122" s="37"/>
      <c r="L122" s="41"/>
      <c r="M122" s="249"/>
      <c r="N122" s="250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221</v>
      </c>
      <c r="AU122" s="14" t="s">
        <v>82</v>
      </c>
    </row>
    <row r="123" spans="1:65" s="2" customFormat="1" ht="16.5" customHeight="1">
      <c r="A123" s="35"/>
      <c r="B123" s="36"/>
      <c r="C123" s="233" t="s">
        <v>82</v>
      </c>
      <c r="D123" s="233" t="s">
        <v>216</v>
      </c>
      <c r="E123" s="234" t="s">
        <v>2331</v>
      </c>
      <c r="F123" s="235" t="s">
        <v>2332</v>
      </c>
      <c r="G123" s="236" t="s">
        <v>1157</v>
      </c>
      <c r="H123" s="237">
        <v>17</v>
      </c>
      <c r="I123" s="238"/>
      <c r="J123" s="239">
        <f>ROUND(I123*H123,2)</f>
        <v>0</v>
      </c>
      <c r="K123" s="240"/>
      <c r="L123" s="41"/>
      <c r="M123" s="241" t="s">
        <v>1</v>
      </c>
      <c r="N123" s="242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245</v>
      </c>
      <c r="AT123" s="245" t="s">
        <v>216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245</v>
      </c>
      <c r="BM123" s="245" t="s">
        <v>220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2332</v>
      </c>
      <c r="G124" s="37"/>
      <c r="H124" s="37"/>
      <c r="I124" s="141"/>
      <c r="J124" s="37"/>
      <c r="K124" s="37"/>
      <c r="L124" s="41"/>
      <c r="M124" s="249"/>
      <c r="N124" s="25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65" s="2" customFormat="1" ht="55.5" customHeight="1">
      <c r="A125" s="35"/>
      <c r="B125" s="36"/>
      <c r="C125" s="233" t="s">
        <v>224</v>
      </c>
      <c r="D125" s="233" t="s">
        <v>216</v>
      </c>
      <c r="E125" s="234" t="s">
        <v>2333</v>
      </c>
      <c r="F125" s="235" t="s">
        <v>2334</v>
      </c>
      <c r="G125" s="236" t="s">
        <v>2159</v>
      </c>
      <c r="H125" s="237">
        <v>44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245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245</v>
      </c>
      <c r="BM125" s="245" t="s">
        <v>227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2335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16.5" customHeight="1">
      <c r="A127" s="35"/>
      <c r="B127" s="36"/>
      <c r="C127" s="233" t="s">
        <v>220</v>
      </c>
      <c r="D127" s="233" t="s">
        <v>216</v>
      </c>
      <c r="E127" s="234" t="s">
        <v>2336</v>
      </c>
      <c r="F127" s="235" t="s">
        <v>2337</v>
      </c>
      <c r="G127" s="236" t="s">
        <v>237</v>
      </c>
      <c r="H127" s="237">
        <v>1.8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245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245</v>
      </c>
      <c r="BM127" s="245" t="s">
        <v>230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2337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16.5" customHeight="1">
      <c r="A129" s="35"/>
      <c r="B129" s="36"/>
      <c r="C129" s="233" t="s">
        <v>231</v>
      </c>
      <c r="D129" s="233" t="s">
        <v>216</v>
      </c>
      <c r="E129" s="234" t="s">
        <v>2338</v>
      </c>
      <c r="F129" s="235" t="s">
        <v>2339</v>
      </c>
      <c r="G129" s="236" t="s">
        <v>1157</v>
      </c>
      <c r="H129" s="237">
        <v>21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245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245</v>
      </c>
      <c r="BM129" s="245" t="s">
        <v>234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2339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16.5" customHeight="1">
      <c r="A131" s="35"/>
      <c r="B131" s="36"/>
      <c r="C131" s="233" t="s">
        <v>227</v>
      </c>
      <c r="D131" s="233" t="s">
        <v>216</v>
      </c>
      <c r="E131" s="234" t="s">
        <v>2340</v>
      </c>
      <c r="F131" s="235" t="s">
        <v>2341</v>
      </c>
      <c r="G131" s="236" t="s">
        <v>2159</v>
      </c>
      <c r="H131" s="237">
        <v>4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245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245</v>
      </c>
      <c r="BM131" s="245" t="s">
        <v>238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2341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16.5" customHeight="1">
      <c r="A133" s="35"/>
      <c r="B133" s="36"/>
      <c r="C133" s="233" t="s">
        <v>239</v>
      </c>
      <c r="D133" s="233" t="s">
        <v>216</v>
      </c>
      <c r="E133" s="234" t="s">
        <v>2342</v>
      </c>
      <c r="F133" s="235" t="s">
        <v>2343</v>
      </c>
      <c r="G133" s="236" t="s">
        <v>2159</v>
      </c>
      <c r="H133" s="237">
        <v>4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245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245</v>
      </c>
      <c r="BM133" s="245" t="s">
        <v>242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2343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16.5" customHeight="1">
      <c r="A135" s="35"/>
      <c r="B135" s="36"/>
      <c r="C135" s="233" t="s">
        <v>230</v>
      </c>
      <c r="D135" s="233" t="s">
        <v>216</v>
      </c>
      <c r="E135" s="234" t="s">
        <v>2344</v>
      </c>
      <c r="F135" s="235" t="s">
        <v>2345</v>
      </c>
      <c r="G135" s="236" t="s">
        <v>1157</v>
      </c>
      <c r="H135" s="237">
        <v>1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245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245</v>
      </c>
      <c r="BM135" s="245" t="s">
        <v>245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2345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33" customHeight="1">
      <c r="A137" s="35"/>
      <c r="B137" s="36"/>
      <c r="C137" s="233" t="s">
        <v>246</v>
      </c>
      <c r="D137" s="233" t="s">
        <v>216</v>
      </c>
      <c r="E137" s="234" t="s">
        <v>2346</v>
      </c>
      <c r="F137" s="235" t="s">
        <v>2347</v>
      </c>
      <c r="G137" s="236" t="s">
        <v>1334</v>
      </c>
      <c r="H137" s="266"/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245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245</v>
      </c>
      <c r="BM137" s="245" t="s">
        <v>249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2347</v>
      </c>
      <c r="G138" s="37"/>
      <c r="H138" s="37"/>
      <c r="I138" s="141"/>
      <c r="J138" s="37"/>
      <c r="K138" s="37"/>
      <c r="L138" s="41"/>
      <c r="M138" s="251"/>
      <c r="N138" s="252"/>
      <c r="O138" s="253"/>
      <c r="P138" s="253"/>
      <c r="Q138" s="253"/>
      <c r="R138" s="253"/>
      <c r="S138" s="253"/>
      <c r="T138" s="254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31" s="2" customFormat="1" ht="6.95" customHeight="1">
      <c r="A139" s="35"/>
      <c r="B139" s="63"/>
      <c r="C139" s="64"/>
      <c r="D139" s="64"/>
      <c r="E139" s="64"/>
      <c r="F139" s="64"/>
      <c r="G139" s="64"/>
      <c r="H139" s="64"/>
      <c r="I139" s="180"/>
      <c r="J139" s="64"/>
      <c r="K139" s="64"/>
      <c r="L139" s="41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password="CC35" sheet="1" objects="1" scenarios="1" formatColumns="0" formatRows="0" autoFilter="0"/>
  <autoFilter ref="C117:K13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2348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ROUND((SUM(BE123:BE148)),2)</f>
        <v>0</v>
      </c>
      <c r="G33" s="35"/>
      <c r="H33" s="35"/>
      <c r="I33" s="159">
        <v>0.21</v>
      </c>
      <c r="J33" s="158">
        <f>ROUND(((SUM(BE123:BE148))*I33),2)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ROUND((SUM(BF123:BF148)),2)</f>
        <v>0</v>
      </c>
      <c r="G34" s="35"/>
      <c r="H34" s="35"/>
      <c r="I34" s="159">
        <v>0.15</v>
      </c>
      <c r="J34" s="158">
        <f>ROUND(((SUM(BF123:BF148))*I34),2)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ROUND((SUM(BG123:BG148)),2)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ROUND((SUM(BH123:BH148)),2)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ROUND((SUM(BI123:BI148)),2)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2019-138-44 - VRN- vedlej...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2349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2350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2351</v>
      </c>
      <c r="E99" s="200"/>
      <c r="F99" s="200"/>
      <c r="G99" s="200"/>
      <c r="H99" s="200"/>
      <c r="I99" s="201"/>
      <c r="J99" s="202">
        <f>J128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2352</v>
      </c>
      <c r="E100" s="200"/>
      <c r="F100" s="200"/>
      <c r="G100" s="200"/>
      <c r="H100" s="200"/>
      <c r="I100" s="201"/>
      <c r="J100" s="202">
        <f>J133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2353</v>
      </c>
      <c r="E101" s="200"/>
      <c r="F101" s="200"/>
      <c r="G101" s="200"/>
      <c r="H101" s="200"/>
      <c r="I101" s="201"/>
      <c r="J101" s="202">
        <f>J136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2354</v>
      </c>
      <c r="E102" s="200"/>
      <c r="F102" s="200"/>
      <c r="G102" s="200"/>
      <c r="H102" s="200"/>
      <c r="I102" s="201"/>
      <c r="J102" s="202">
        <f>J139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2355</v>
      </c>
      <c r="E103" s="200"/>
      <c r="F103" s="200"/>
      <c r="G103" s="200"/>
      <c r="H103" s="200"/>
      <c r="I103" s="201"/>
      <c r="J103" s="202">
        <f>J142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198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 xml:space="preserve">OTEVŘENÝ  pavilon D (zadání) - DO KROSU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183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2019-138-44 - VRN- vedlej...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20. 12. 2019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30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199</v>
      </c>
      <c r="D122" s="207" t="s">
        <v>58</v>
      </c>
      <c r="E122" s="207" t="s">
        <v>54</v>
      </c>
      <c r="F122" s="207" t="s">
        <v>55</v>
      </c>
      <c r="G122" s="207" t="s">
        <v>200</v>
      </c>
      <c r="H122" s="207" t="s">
        <v>201</v>
      </c>
      <c r="I122" s="208" t="s">
        <v>202</v>
      </c>
      <c r="J122" s="209" t="s">
        <v>187</v>
      </c>
      <c r="K122" s="210" t="s">
        <v>203</v>
      </c>
      <c r="L122" s="211"/>
      <c r="M122" s="97" t="s">
        <v>1</v>
      </c>
      <c r="N122" s="98" t="s">
        <v>37</v>
      </c>
      <c r="O122" s="98" t="s">
        <v>204</v>
      </c>
      <c r="P122" s="98" t="s">
        <v>205</v>
      </c>
      <c r="Q122" s="98" t="s">
        <v>206</v>
      </c>
      <c r="R122" s="98" t="s">
        <v>207</v>
      </c>
      <c r="S122" s="98" t="s">
        <v>208</v>
      </c>
      <c r="T122" s="99" t="s">
        <v>209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210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</f>
        <v>0</v>
      </c>
      <c r="Q123" s="101"/>
      <c r="R123" s="214">
        <f>R124</f>
        <v>0</v>
      </c>
      <c r="S123" s="101"/>
      <c r="T123" s="215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189</v>
      </c>
      <c r="BK123" s="216">
        <f>BK124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2356</v>
      </c>
      <c r="F124" s="220" t="s">
        <v>2357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P125+P128+P133+P136+P139+P142</f>
        <v>0</v>
      </c>
      <c r="Q124" s="225"/>
      <c r="R124" s="226">
        <f>R125+R128+R133+R136+R139+R142</f>
        <v>0</v>
      </c>
      <c r="S124" s="225"/>
      <c r="T124" s="227">
        <f>T125+T128+T133+T136+T139+T142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231</v>
      </c>
      <c r="AT124" s="229" t="s">
        <v>72</v>
      </c>
      <c r="AU124" s="229" t="s">
        <v>73</v>
      </c>
      <c r="AY124" s="228" t="s">
        <v>213</v>
      </c>
      <c r="BK124" s="230">
        <f>BK125+BK128+BK133+BK136+BK139+BK142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2358</v>
      </c>
      <c r="F125" s="231" t="s">
        <v>2359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SUM(P126:P127)</f>
        <v>0</v>
      </c>
      <c r="Q125" s="225"/>
      <c r="R125" s="226">
        <f>SUM(R126:R127)</f>
        <v>0</v>
      </c>
      <c r="S125" s="225"/>
      <c r="T125" s="22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231</v>
      </c>
      <c r="AT125" s="229" t="s">
        <v>72</v>
      </c>
      <c r="AU125" s="229" t="s">
        <v>80</v>
      </c>
      <c r="AY125" s="228" t="s">
        <v>213</v>
      </c>
      <c r="BK125" s="230">
        <f>SUM(BK126:BK127)</f>
        <v>0</v>
      </c>
    </row>
    <row r="126" spans="1:65" s="2" customFormat="1" ht="16.5" customHeight="1">
      <c r="A126" s="35"/>
      <c r="B126" s="36"/>
      <c r="C126" s="233" t="s">
        <v>80</v>
      </c>
      <c r="D126" s="233" t="s">
        <v>216</v>
      </c>
      <c r="E126" s="234" t="s">
        <v>2360</v>
      </c>
      <c r="F126" s="235" t="s">
        <v>2361</v>
      </c>
      <c r="G126" s="236" t="s">
        <v>1157</v>
      </c>
      <c r="H126" s="237">
        <v>1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82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2361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3" s="12" customFormat="1" ht="22.8" customHeight="1">
      <c r="A128" s="12"/>
      <c r="B128" s="217"/>
      <c r="C128" s="218"/>
      <c r="D128" s="219" t="s">
        <v>72</v>
      </c>
      <c r="E128" s="231" t="s">
        <v>2362</v>
      </c>
      <c r="F128" s="231" t="s">
        <v>2363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SUM(P129:P132)</f>
        <v>0</v>
      </c>
      <c r="Q128" s="225"/>
      <c r="R128" s="226">
        <f>SUM(R129:R132)</f>
        <v>0</v>
      </c>
      <c r="S128" s="225"/>
      <c r="T128" s="227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231</v>
      </c>
      <c r="AT128" s="229" t="s">
        <v>72</v>
      </c>
      <c r="AU128" s="229" t="s">
        <v>80</v>
      </c>
      <c r="AY128" s="228" t="s">
        <v>213</v>
      </c>
      <c r="BK128" s="230">
        <f>SUM(BK129:BK132)</f>
        <v>0</v>
      </c>
    </row>
    <row r="129" spans="1:65" s="2" customFormat="1" ht="16.5" customHeight="1">
      <c r="A129" s="35"/>
      <c r="B129" s="36"/>
      <c r="C129" s="233" t="s">
        <v>82</v>
      </c>
      <c r="D129" s="233" t="s">
        <v>216</v>
      </c>
      <c r="E129" s="234" t="s">
        <v>2364</v>
      </c>
      <c r="F129" s="235" t="s">
        <v>2363</v>
      </c>
      <c r="G129" s="236" t="s">
        <v>1334</v>
      </c>
      <c r="H129" s="266"/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220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220</v>
      </c>
      <c r="BM129" s="245" t="s">
        <v>220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2363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5" s="2" customFormat="1" ht="33" customHeight="1">
      <c r="A131" s="35"/>
      <c r="B131" s="36"/>
      <c r="C131" s="233" t="s">
        <v>224</v>
      </c>
      <c r="D131" s="233" t="s">
        <v>216</v>
      </c>
      <c r="E131" s="234" t="s">
        <v>2365</v>
      </c>
      <c r="F131" s="235" t="s">
        <v>2366</v>
      </c>
      <c r="G131" s="236" t="s">
        <v>1157</v>
      </c>
      <c r="H131" s="237">
        <v>3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227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2366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3" s="12" customFormat="1" ht="22.8" customHeight="1">
      <c r="A133" s="12"/>
      <c r="B133" s="217"/>
      <c r="C133" s="218"/>
      <c r="D133" s="219" t="s">
        <v>72</v>
      </c>
      <c r="E133" s="231" t="s">
        <v>2367</v>
      </c>
      <c r="F133" s="231" t="s">
        <v>2368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SUM(P134:P135)</f>
        <v>0</v>
      </c>
      <c r="Q133" s="225"/>
      <c r="R133" s="226">
        <f>SUM(R134:R135)</f>
        <v>0</v>
      </c>
      <c r="S133" s="225"/>
      <c r="T133" s="227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231</v>
      </c>
      <c r="AT133" s="229" t="s">
        <v>72</v>
      </c>
      <c r="AU133" s="229" t="s">
        <v>80</v>
      </c>
      <c r="AY133" s="228" t="s">
        <v>213</v>
      </c>
      <c r="BK133" s="230">
        <f>SUM(BK134:BK135)</f>
        <v>0</v>
      </c>
    </row>
    <row r="134" spans="1:65" s="2" customFormat="1" ht="16.5" customHeight="1">
      <c r="A134" s="35"/>
      <c r="B134" s="36"/>
      <c r="C134" s="233" t="s">
        <v>220</v>
      </c>
      <c r="D134" s="233" t="s">
        <v>216</v>
      </c>
      <c r="E134" s="234" t="s">
        <v>2369</v>
      </c>
      <c r="F134" s="235" t="s">
        <v>2370</v>
      </c>
      <c r="G134" s="236" t="s">
        <v>1334</v>
      </c>
      <c r="H134" s="266"/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230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2370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3" s="12" customFormat="1" ht="22.8" customHeight="1">
      <c r="A136" s="12"/>
      <c r="B136" s="217"/>
      <c r="C136" s="218"/>
      <c r="D136" s="219" t="s">
        <v>72</v>
      </c>
      <c r="E136" s="231" t="s">
        <v>2371</v>
      </c>
      <c r="F136" s="231" t="s">
        <v>2372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SUM(P137:P138)</f>
        <v>0</v>
      </c>
      <c r="Q136" s="225"/>
      <c r="R136" s="226">
        <f>SUM(R137:R138)</f>
        <v>0</v>
      </c>
      <c r="S136" s="225"/>
      <c r="T136" s="227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231</v>
      </c>
      <c r="AT136" s="229" t="s">
        <v>72</v>
      </c>
      <c r="AU136" s="229" t="s">
        <v>80</v>
      </c>
      <c r="AY136" s="228" t="s">
        <v>213</v>
      </c>
      <c r="BK136" s="230">
        <f>SUM(BK137:BK138)</f>
        <v>0</v>
      </c>
    </row>
    <row r="137" spans="1:65" s="2" customFormat="1" ht="16.5" customHeight="1">
      <c r="A137" s="35"/>
      <c r="B137" s="36"/>
      <c r="C137" s="233" t="s">
        <v>231</v>
      </c>
      <c r="D137" s="233" t="s">
        <v>216</v>
      </c>
      <c r="E137" s="234" t="s">
        <v>2373</v>
      </c>
      <c r="F137" s="235" t="s">
        <v>2374</v>
      </c>
      <c r="G137" s="236" t="s">
        <v>1334</v>
      </c>
      <c r="H137" s="266"/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234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2374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3" s="12" customFormat="1" ht="22.8" customHeight="1">
      <c r="A139" s="12"/>
      <c r="B139" s="217"/>
      <c r="C139" s="218"/>
      <c r="D139" s="219" t="s">
        <v>72</v>
      </c>
      <c r="E139" s="231" t="s">
        <v>2375</v>
      </c>
      <c r="F139" s="231" t="s">
        <v>2376</v>
      </c>
      <c r="G139" s="218"/>
      <c r="H139" s="218"/>
      <c r="I139" s="221"/>
      <c r="J139" s="232">
        <f>BK139</f>
        <v>0</v>
      </c>
      <c r="K139" s="218"/>
      <c r="L139" s="223"/>
      <c r="M139" s="224"/>
      <c r="N139" s="225"/>
      <c r="O139" s="225"/>
      <c r="P139" s="226">
        <f>SUM(P140:P141)</f>
        <v>0</v>
      </c>
      <c r="Q139" s="225"/>
      <c r="R139" s="226">
        <f>SUM(R140:R141)</f>
        <v>0</v>
      </c>
      <c r="S139" s="225"/>
      <c r="T139" s="227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8" t="s">
        <v>231</v>
      </c>
      <c r="AT139" s="229" t="s">
        <v>72</v>
      </c>
      <c r="AU139" s="229" t="s">
        <v>80</v>
      </c>
      <c r="AY139" s="228" t="s">
        <v>213</v>
      </c>
      <c r="BK139" s="230">
        <f>SUM(BK140:BK141)</f>
        <v>0</v>
      </c>
    </row>
    <row r="140" spans="1:65" s="2" customFormat="1" ht="16.5" customHeight="1">
      <c r="A140" s="35"/>
      <c r="B140" s="36"/>
      <c r="C140" s="233" t="s">
        <v>227</v>
      </c>
      <c r="D140" s="233" t="s">
        <v>216</v>
      </c>
      <c r="E140" s="234" t="s">
        <v>2377</v>
      </c>
      <c r="F140" s="235" t="s">
        <v>2378</v>
      </c>
      <c r="G140" s="236" t="s">
        <v>1334</v>
      </c>
      <c r="H140" s="266"/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238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2378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3" s="12" customFormat="1" ht="22.8" customHeight="1">
      <c r="A142" s="12"/>
      <c r="B142" s="217"/>
      <c r="C142" s="218"/>
      <c r="D142" s="219" t="s">
        <v>72</v>
      </c>
      <c r="E142" s="231" t="s">
        <v>2379</v>
      </c>
      <c r="F142" s="231" t="s">
        <v>2380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SUM(P143:P148)</f>
        <v>0</v>
      </c>
      <c r="Q142" s="225"/>
      <c r="R142" s="226">
        <f>SUM(R143:R148)</f>
        <v>0</v>
      </c>
      <c r="S142" s="225"/>
      <c r="T142" s="227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231</v>
      </c>
      <c r="AT142" s="229" t="s">
        <v>72</v>
      </c>
      <c r="AU142" s="229" t="s">
        <v>80</v>
      </c>
      <c r="AY142" s="228" t="s">
        <v>213</v>
      </c>
      <c r="BK142" s="230">
        <f>SUM(BK143:BK148)</f>
        <v>0</v>
      </c>
    </row>
    <row r="143" spans="1:65" s="2" customFormat="1" ht="66.75" customHeight="1">
      <c r="A143" s="35"/>
      <c r="B143" s="36"/>
      <c r="C143" s="233" t="s">
        <v>239</v>
      </c>
      <c r="D143" s="233" t="s">
        <v>216</v>
      </c>
      <c r="E143" s="234" t="s">
        <v>2381</v>
      </c>
      <c r="F143" s="235" t="s">
        <v>2382</v>
      </c>
      <c r="G143" s="236" t="s">
        <v>1157</v>
      </c>
      <c r="H143" s="237">
        <v>1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242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2383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55.5" customHeight="1">
      <c r="A145" s="35"/>
      <c r="B145" s="36"/>
      <c r="C145" s="233" t="s">
        <v>230</v>
      </c>
      <c r="D145" s="233" t="s">
        <v>216</v>
      </c>
      <c r="E145" s="234" t="s">
        <v>2384</v>
      </c>
      <c r="F145" s="235" t="s">
        <v>2385</v>
      </c>
      <c r="G145" s="236" t="s">
        <v>1157</v>
      </c>
      <c r="H145" s="237">
        <v>1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245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2386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5" s="2" customFormat="1" ht="66.75" customHeight="1">
      <c r="A147" s="35"/>
      <c r="B147" s="36"/>
      <c r="C147" s="233" t="s">
        <v>246</v>
      </c>
      <c r="D147" s="233" t="s">
        <v>216</v>
      </c>
      <c r="E147" s="234" t="s">
        <v>2387</v>
      </c>
      <c r="F147" s="235" t="s">
        <v>2388</v>
      </c>
      <c r="G147" s="236" t="s">
        <v>2389</v>
      </c>
      <c r="H147" s="237">
        <v>1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220</v>
      </c>
      <c r="AT147" s="245" t="s">
        <v>216</v>
      </c>
      <c r="AU147" s="245" t="s">
        <v>82</v>
      </c>
      <c r="AY147" s="14" t="s">
        <v>213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80</v>
      </c>
      <c r="BK147" s="246">
        <f>ROUND(I147*H147,2)</f>
        <v>0</v>
      </c>
      <c r="BL147" s="14" t="s">
        <v>220</v>
      </c>
      <c r="BM147" s="245" t="s">
        <v>249</v>
      </c>
    </row>
    <row r="148" spans="1:47" s="2" customFormat="1" ht="12">
      <c r="A148" s="35"/>
      <c r="B148" s="36"/>
      <c r="C148" s="37"/>
      <c r="D148" s="247" t="s">
        <v>221</v>
      </c>
      <c r="E148" s="37"/>
      <c r="F148" s="248" t="s">
        <v>2390</v>
      </c>
      <c r="G148" s="37"/>
      <c r="H148" s="37"/>
      <c r="I148" s="141"/>
      <c r="J148" s="37"/>
      <c r="K148" s="37"/>
      <c r="L148" s="41"/>
      <c r="M148" s="251"/>
      <c r="N148" s="252"/>
      <c r="O148" s="253"/>
      <c r="P148" s="253"/>
      <c r="Q148" s="253"/>
      <c r="R148" s="253"/>
      <c r="S148" s="253"/>
      <c r="T148" s="254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221</v>
      </c>
      <c r="AU148" s="14" t="s">
        <v>82</v>
      </c>
    </row>
    <row r="149" spans="1:31" s="2" customFormat="1" ht="6.95" customHeight="1">
      <c r="A149" s="35"/>
      <c r="B149" s="63"/>
      <c r="C149" s="64"/>
      <c r="D149" s="64"/>
      <c r="E149" s="64"/>
      <c r="F149" s="64"/>
      <c r="G149" s="64"/>
      <c r="H149" s="64"/>
      <c r="I149" s="180"/>
      <c r="J149" s="64"/>
      <c r="K149" s="64"/>
      <c r="L149" s="41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password="CC35" sheet="1" objects="1" scenarios="1" formatColumns="0" formatRows="0" autoFilter="0"/>
  <autoFilter ref="C122:K14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430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ROUND((SUM(BE127:BE230)),2)</f>
        <v>0</v>
      </c>
      <c r="G33" s="35"/>
      <c r="H33" s="35"/>
      <c r="I33" s="159">
        <v>0.21</v>
      </c>
      <c r="J33" s="158">
        <f>ROUND(((SUM(BE127:BE230))*I33),2)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ROUND((SUM(BF127:BF230)),2)</f>
        <v>0</v>
      </c>
      <c r="G34" s="35"/>
      <c r="H34" s="35"/>
      <c r="I34" s="159">
        <v>0.15</v>
      </c>
      <c r="J34" s="158">
        <f>ROUND(((SUM(BF127:BF230))*I34),2)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ROUND((SUM(BG127:BG230)),2)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ROUND((SUM(BH127:BH230)),2)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ROUND((SUM(BI127:BI230)),2)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2019-138-05 -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309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310</v>
      </c>
      <c r="E99" s="200"/>
      <c r="F99" s="200"/>
      <c r="G99" s="200"/>
      <c r="H99" s="200"/>
      <c r="I99" s="201"/>
      <c r="J99" s="202">
        <f>J134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191</v>
      </c>
      <c r="E100" s="200"/>
      <c r="F100" s="200"/>
      <c r="G100" s="200"/>
      <c r="H100" s="200"/>
      <c r="I100" s="201"/>
      <c r="J100" s="202">
        <f>J139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311</v>
      </c>
      <c r="E101" s="200"/>
      <c r="F101" s="200"/>
      <c r="G101" s="200"/>
      <c r="H101" s="200"/>
      <c r="I101" s="201"/>
      <c r="J101" s="202">
        <f>J162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192</v>
      </c>
      <c r="E102" s="200"/>
      <c r="F102" s="200"/>
      <c r="G102" s="200"/>
      <c r="H102" s="200"/>
      <c r="I102" s="201"/>
      <c r="J102" s="202">
        <f>J173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193</v>
      </c>
      <c r="E103" s="193"/>
      <c r="F103" s="193"/>
      <c r="G103" s="193"/>
      <c r="H103" s="193"/>
      <c r="I103" s="194"/>
      <c r="J103" s="195">
        <f>J192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7"/>
      <c r="C104" s="198"/>
      <c r="D104" s="199" t="s">
        <v>312</v>
      </c>
      <c r="E104" s="200"/>
      <c r="F104" s="200"/>
      <c r="G104" s="200"/>
      <c r="H104" s="200"/>
      <c r="I104" s="201"/>
      <c r="J104" s="202">
        <f>J193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194</v>
      </c>
      <c r="E105" s="200"/>
      <c r="F105" s="200"/>
      <c r="G105" s="200"/>
      <c r="H105" s="200"/>
      <c r="I105" s="201"/>
      <c r="J105" s="202">
        <f>J208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195</v>
      </c>
      <c r="E106" s="200"/>
      <c r="F106" s="200"/>
      <c r="G106" s="200"/>
      <c r="H106" s="200"/>
      <c r="I106" s="201"/>
      <c r="J106" s="202">
        <f>J211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431</v>
      </c>
      <c r="E107" s="200"/>
      <c r="F107" s="200"/>
      <c r="G107" s="200"/>
      <c r="H107" s="200"/>
      <c r="I107" s="201"/>
      <c r="J107" s="202">
        <f>J226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198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184" t="str">
        <f>E7</f>
        <v xml:space="preserve">OTEVŘENÝ  pavilon D (zadání) - DO KROSU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183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2019-138-05 - Bourací prá...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20. 12. 2019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 xml:space="preserve"> </v>
      </c>
      <c r="G123" s="37"/>
      <c r="H123" s="37"/>
      <c r="I123" s="144" t="s">
        <v>29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27</v>
      </c>
      <c r="D124" s="37"/>
      <c r="E124" s="37"/>
      <c r="F124" s="24" t="str">
        <f>IF(E18="","",E18)</f>
        <v>Vyplň údaj</v>
      </c>
      <c r="G124" s="37"/>
      <c r="H124" s="37"/>
      <c r="I124" s="144" t="s">
        <v>30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204"/>
      <c r="B126" s="205"/>
      <c r="C126" s="206" t="s">
        <v>199</v>
      </c>
      <c r="D126" s="207" t="s">
        <v>58</v>
      </c>
      <c r="E126" s="207" t="s">
        <v>54</v>
      </c>
      <c r="F126" s="207" t="s">
        <v>55</v>
      </c>
      <c r="G126" s="207" t="s">
        <v>200</v>
      </c>
      <c r="H126" s="207" t="s">
        <v>201</v>
      </c>
      <c r="I126" s="208" t="s">
        <v>202</v>
      </c>
      <c r="J126" s="209" t="s">
        <v>187</v>
      </c>
      <c r="K126" s="210" t="s">
        <v>203</v>
      </c>
      <c r="L126" s="211"/>
      <c r="M126" s="97" t="s">
        <v>1</v>
      </c>
      <c r="N126" s="98" t="s">
        <v>37</v>
      </c>
      <c r="O126" s="98" t="s">
        <v>204</v>
      </c>
      <c r="P126" s="98" t="s">
        <v>205</v>
      </c>
      <c r="Q126" s="98" t="s">
        <v>206</v>
      </c>
      <c r="R126" s="98" t="s">
        <v>207</v>
      </c>
      <c r="S126" s="98" t="s">
        <v>208</v>
      </c>
      <c r="T126" s="99" t="s">
        <v>209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pans="1:63" s="2" customFormat="1" ht="22.8" customHeight="1">
      <c r="A127" s="35"/>
      <c r="B127" s="36"/>
      <c r="C127" s="104" t="s">
        <v>210</v>
      </c>
      <c r="D127" s="37"/>
      <c r="E127" s="37"/>
      <c r="F127" s="37"/>
      <c r="G127" s="37"/>
      <c r="H127" s="37"/>
      <c r="I127" s="141"/>
      <c r="J127" s="212">
        <f>BK127</f>
        <v>0</v>
      </c>
      <c r="K127" s="37"/>
      <c r="L127" s="41"/>
      <c r="M127" s="100"/>
      <c r="N127" s="213"/>
      <c r="O127" s="101"/>
      <c r="P127" s="214">
        <f>P128+P192</f>
        <v>0</v>
      </c>
      <c r="Q127" s="101"/>
      <c r="R127" s="214">
        <f>R128+R192</f>
        <v>0</v>
      </c>
      <c r="S127" s="101"/>
      <c r="T127" s="215">
        <f>T128+T192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189</v>
      </c>
      <c r="BK127" s="216">
        <f>BK128+BK192</f>
        <v>0</v>
      </c>
    </row>
    <row r="128" spans="1:63" s="12" customFormat="1" ht="25.9" customHeight="1">
      <c r="A128" s="12"/>
      <c r="B128" s="217"/>
      <c r="C128" s="218"/>
      <c r="D128" s="219" t="s">
        <v>72</v>
      </c>
      <c r="E128" s="220" t="s">
        <v>211</v>
      </c>
      <c r="F128" s="220" t="s">
        <v>212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P129+P134+P139+P162+P173</f>
        <v>0</v>
      </c>
      <c r="Q128" s="225"/>
      <c r="R128" s="226">
        <f>R129+R134+R139+R162+R173</f>
        <v>0</v>
      </c>
      <c r="S128" s="225"/>
      <c r="T128" s="227">
        <f>T129+T134+T139+T162+T173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80</v>
      </c>
      <c r="AT128" s="229" t="s">
        <v>72</v>
      </c>
      <c r="AU128" s="229" t="s">
        <v>73</v>
      </c>
      <c r="AY128" s="228" t="s">
        <v>213</v>
      </c>
      <c r="BK128" s="230">
        <f>BK129+BK134+BK139+BK162+BK173</f>
        <v>0</v>
      </c>
    </row>
    <row r="129" spans="1:63" s="12" customFormat="1" ht="22.8" customHeight="1">
      <c r="A129" s="12"/>
      <c r="B129" s="217"/>
      <c r="C129" s="218"/>
      <c r="D129" s="219" t="s">
        <v>72</v>
      </c>
      <c r="E129" s="231" t="s">
        <v>227</v>
      </c>
      <c r="F129" s="231" t="s">
        <v>328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SUM(P130:P133)</f>
        <v>0</v>
      </c>
      <c r="Q129" s="225"/>
      <c r="R129" s="226">
        <f>SUM(R130:R133)</f>
        <v>0</v>
      </c>
      <c r="S129" s="225"/>
      <c r="T129" s="227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80</v>
      </c>
      <c r="AY129" s="228" t="s">
        <v>213</v>
      </c>
      <c r="BK129" s="230">
        <f>SUM(BK130:BK133)</f>
        <v>0</v>
      </c>
    </row>
    <row r="130" spans="1:65" s="2" customFormat="1" ht="16.5" customHeight="1">
      <c r="A130" s="35"/>
      <c r="B130" s="36"/>
      <c r="C130" s="233" t="s">
        <v>80</v>
      </c>
      <c r="D130" s="233" t="s">
        <v>216</v>
      </c>
      <c r="E130" s="234" t="s">
        <v>329</v>
      </c>
      <c r="F130" s="235" t="s">
        <v>432</v>
      </c>
      <c r="G130" s="236" t="s">
        <v>237</v>
      </c>
      <c r="H130" s="237">
        <v>9.36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82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432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21.75" customHeight="1">
      <c r="A132" s="35"/>
      <c r="B132" s="36"/>
      <c r="C132" s="233" t="s">
        <v>82</v>
      </c>
      <c r="D132" s="233" t="s">
        <v>216</v>
      </c>
      <c r="E132" s="234" t="s">
        <v>331</v>
      </c>
      <c r="F132" s="235" t="s">
        <v>332</v>
      </c>
      <c r="G132" s="236" t="s">
        <v>237</v>
      </c>
      <c r="H132" s="237">
        <v>9.36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220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332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3" s="12" customFormat="1" ht="22.8" customHeight="1">
      <c r="A134" s="12"/>
      <c r="B134" s="217"/>
      <c r="C134" s="218"/>
      <c r="D134" s="219" t="s">
        <v>72</v>
      </c>
      <c r="E134" s="231" t="s">
        <v>333</v>
      </c>
      <c r="F134" s="231" t="s">
        <v>334</v>
      </c>
      <c r="G134" s="218"/>
      <c r="H134" s="218"/>
      <c r="I134" s="221"/>
      <c r="J134" s="232">
        <f>BK134</f>
        <v>0</v>
      </c>
      <c r="K134" s="218"/>
      <c r="L134" s="223"/>
      <c r="M134" s="224"/>
      <c r="N134" s="225"/>
      <c r="O134" s="225"/>
      <c r="P134" s="226">
        <f>SUM(P135:P138)</f>
        <v>0</v>
      </c>
      <c r="Q134" s="225"/>
      <c r="R134" s="226">
        <f>SUM(R135:R138)</f>
        <v>0</v>
      </c>
      <c r="S134" s="225"/>
      <c r="T134" s="227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8" t="s">
        <v>80</v>
      </c>
      <c r="AT134" s="229" t="s">
        <v>72</v>
      </c>
      <c r="AU134" s="229" t="s">
        <v>80</v>
      </c>
      <c r="AY134" s="228" t="s">
        <v>213</v>
      </c>
      <c r="BK134" s="230">
        <f>SUM(BK135:BK138)</f>
        <v>0</v>
      </c>
    </row>
    <row r="135" spans="1:65" s="2" customFormat="1" ht="21.75" customHeight="1">
      <c r="A135" s="35"/>
      <c r="B135" s="36"/>
      <c r="C135" s="233" t="s">
        <v>224</v>
      </c>
      <c r="D135" s="233" t="s">
        <v>216</v>
      </c>
      <c r="E135" s="234" t="s">
        <v>335</v>
      </c>
      <c r="F135" s="235" t="s">
        <v>336</v>
      </c>
      <c r="G135" s="236" t="s">
        <v>237</v>
      </c>
      <c r="H135" s="237">
        <v>4.35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220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220</v>
      </c>
      <c r="BM135" s="245" t="s">
        <v>227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336</v>
      </c>
      <c r="G136" s="37"/>
      <c r="H136" s="37"/>
      <c r="I136" s="141"/>
      <c r="J136" s="37"/>
      <c r="K136" s="37"/>
      <c r="L136" s="41"/>
      <c r="M136" s="249"/>
      <c r="N136" s="250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65" s="2" customFormat="1" ht="21.75" customHeight="1">
      <c r="A137" s="35"/>
      <c r="B137" s="36"/>
      <c r="C137" s="233" t="s">
        <v>220</v>
      </c>
      <c r="D137" s="233" t="s">
        <v>216</v>
      </c>
      <c r="E137" s="234" t="s">
        <v>337</v>
      </c>
      <c r="F137" s="235" t="s">
        <v>338</v>
      </c>
      <c r="G137" s="236" t="s">
        <v>237</v>
      </c>
      <c r="H137" s="237">
        <v>4.35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220</v>
      </c>
      <c r="AT137" s="245" t="s">
        <v>216</v>
      </c>
      <c r="AU137" s="245" t="s">
        <v>82</v>
      </c>
      <c r="AY137" s="14" t="s">
        <v>213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80</v>
      </c>
      <c r="BK137" s="246">
        <f>ROUND(I137*H137,2)</f>
        <v>0</v>
      </c>
      <c r="BL137" s="14" t="s">
        <v>220</v>
      </c>
      <c r="BM137" s="245" t="s">
        <v>230</v>
      </c>
    </row>
    <row r="138" spans="1:47" s="2" customFormat="1" ht="12">
      <c r="A138" s="35"/>
      <c r="B138" s="36"/>
      <c r="C138" s="37"/>
      <c r="D138" s="247" t="s">
        <v>221</v>
      </c>
      <c r="E138" s="37"/>
      <c r="F138" s="248" t="s">
        <v>338</v>
      </c>
      <c r="G138" s="37"/>
      <c r="H138" s="37"/>
      <c r="I138" s="141"/>
      <c r="J138" s="37"/>
      <c r="K138" s="37"/>
      <c r="L138" s="41"/>
      <c r="M138" s="249"/>
      <c r="N138" s="250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221</v>
      </c>
      <c r="AU138" s="14" t="s">
        <v>82</v>
      </c>
    </row>
    <row r="139" spans="1:63" s="12" customFormat="1" ht="22.8" customHeight="1">
      <c r="A139" s="12"/>
      <c r="B139" s="217"/>
      <c r="C139" s="218"/>
      <c r="D139" s="219" t="s">
        <v>72</v>
      </c>
      <c r="E139" s="231" t="s">
        <v>214</v>
      </c>
      <c r="F139" s="231" t="s">
        <v>215</v>
      </c>
      <c r="G139" s="218"/>
      <c r="H139" s="218"/>
      <c r="I139" s="221"/>
      <c r="J139" s="232">
        <f>BK139</f>
        <v>0</v>
      </c>
      <c r="K139" s="218"/>
      <c r="L139" s="223"/>
      <c r="M139" s="224"/>
      <c r="N139" s="225"/>
      <c r="O139" s="225"/>
      <c r="P139" s="226">
        <f>SUM(P140:P161)</f>
        <v>0</v>
      </c>
      <c r="Q139" s="225"/>
      <c r="R139" s="226">
        <f>SUM(R140:R161)</f>
        <v>0</v>
      </c>
      <c r="S139" s="225"/>
      <c r="T139" s="227">
        <f>SUM(T140:T161)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8" t="s">
        <v>80</v>
      </c>
      <c r="AT139" s="229" t="s">
        <v>72</v>
      </c>
      <c r="AU139" s="229" t="s">
        <v>80</v>
      </c>
      <c r="AY139" s="228" t="s">
        <v>213</v>
      </c>
      <c r="BK139" s="230">
        <f>SUM(BK140:BK161)</f>
        <v>0</v>
      </c>
    </row>
    <row r="140" spans="1:65" s="2" customFormat="1" ht="33" customHeight="1">
      <c r="A140" s="35"/>
      <c r="B140" s="36"/>
      <c r="C140" s="233" t="s">
        <v>231</v>
      </c>
      <c r="D140" s="233" t="s">
        <v>216</v>
      </c>
      <c r="E140" s="234" t="s">
        <v>339</v>
      </c>
      <c r="F140" s="235" t="s">
        <v>340</v>
      </c>
      <c r="G140" s="236" t="s">
        <v>237</v>
      </c>
      <c r="H140" s="237">
        <v>108.734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234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340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33" customHeight="1">
      <c r="A142" s="35"/>
      <c r="B142" s="36"/>
      <c r="C142" s="233" t="s">
        <v>227</v>
      </c>
      <c r="D142" s="233" t="s">
        <v>216</v>
      </c>
      <c r="E142" s="234" t="s">
        <v>341</v>
      </c>
      <c r="F142" s="235" t="s">
        <v>342</v>
      </c>
      <c r="G142" s="236" t="s">
        <v>237</v>
      </c>
      <c r="H142" s="237">
        <v>6.409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220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220</v>
      </c>
      <c r="BM142" s="245" t="s">
        <v>238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342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5" s="2" customFormat="1" ht="21.75" customHeight="1">
      <c r="A144" s="35"/>
      <c r="B144" s="36"/>
      <c r="C144" s="233" t="s">
        <v>239</v>
      </c>
      <c r="D144" s="233" t="s">
        <v>216</v>
      </c>
      <c r="E144" s="234" t="s">
        <v>343</v>
      </c>
      <c r="F144" s="235" t="s">
        <v>344</v>
      </c>
      <c r="G144" s="236" t="s">
        <v>219</v>
      </c>
      <c r="H144" s="237">
        <v>0.378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220</v>
      </c>
      <c r="AT144" s="245" t="s">
        <v>216</v>
      </c>
      <c r="AU144" s="245" t="s">
        <v>82</v>
      </c>
      <c r="AY144" s="14" t="s">
        <v>213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80</v>
      </c>
      <c r="BK144" s="246">
        <f>ROUND(I144*H144,2)</f>
        <v>0</v>
      </c>
      <c r="BL144" s="14" t="s">
        <v>220</v>
      </c>
      <c r="BM144" s="245" t="s">
        <v>242</v>
      </c>
    </row>
    <row r="145" spans="1:47" s="2" customFormat="1" ht="12">
      <c r="A145" s="35"/>
      <c r="B145" s="36"/>
      <c r="C145" s="37"/>
      <c r="D145" s="247" t="s">
        <v>221</v>
      </c>
      <c r="E145" s="37"/>
      <c r="F145" s="248" t="s">
        <v>344</v>
      </c>
      <c r="G145" s="37"/>
      <c r="H145" s="37"/>
      <c r="I145" s="141"/>
      <c r="J145" s="37"/>
      <c r="K145" s="37"/>
      <c r="L145" s="41"/>
      <c r="M145" s="249"/>
      <c r="N145" s="250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221</v>
      </c>
      <c r="AU145" s="14" t="s">
        <v>82</v>
      </c>
    </row>
    <row r="146" spans="1:65" s="2" customFormat="1" ht="21.75" customHeight="1">
      <c r="A146" s="35"/>
      <c r="B146" s="36"/>
      <c r="C146" s="233" t="s">
        <v>230</v>
      </c>
      <c r="D146" s="233" t="s">
        <v>216</v>
      </c>
      <c r="E146" s="234" t="s">
        <v>345</v>
      </c>
      <c r="F146" s="235" t="s">
        <v>346</v>
      </c>
      <c r="G146" s="236" t="s">
        <v>219</v>
      </c>
      <c r="H146" s="237">
        <v>7.391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220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220</v>
      </c>
      <c r="BM146" s="245" t="s">
        <v>245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346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5" s="2" customFormat="1" ht="33" customHeight="1">
      <c r="A148" s="35"/>
      <c r="B148" s="36"/>
      <c r="C148" s="233" t="s">
        <v>246</v>
      </c>
      <c r="D148" s="233" t="s">
        <v>216</v>
      </c>
      <c r="E148" s="234" t="s">
        <v>347</v>
      </c>
      <c r="F148" s="235" t="s">
        <v>348</v>
      </c>
      <c r="G148" s="236" t="s">
        <v>237</v>
      </c>
      <c r="H148" s="237">
        <v>127.75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249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348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33" t="s">
        <v>234</v>
      </c>
      <c r="D150" s="233" t="s">
        <v>216</v>
      </c>
      <c r="E150" s="234" t="s">
        <v>349</v>
      </c>
      <c r="F150" s="235" t="s">
        <v>350</v>
      </c>
      <c r="G150" s="236" t="s">
        <v>237</v>
      </c>
      <c r="H150" s="237">
        <v>0.96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255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350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33" customHeight="1">
      <c r="A152" s="35"/>
      <c r="B152" s="36"/>
      <c r="C152" s="233" t="s">
        <v>256</v>
      </c>
      <c r="D152" s="233" t="s">
        <v>216</v>
      </c>
      <c r="E152" s="234" t="s">
        <v>351</v>
      </c>
      <c r="F152" s="235" t="s">
        <v>352</v>
      </c>
      <c r="G152" s="236" t="s">
        <v>237</v>
      </c>
      <c r="H152" s="237">
        <v>27.54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259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352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33" customHeight="1">
      <c r="A154" s="35"/>
      <c r="B154" s="36"/>
      <c r="C154" s="233" t="s">
        <v>238</v>
      </c>
      <c r="D154" s="233" t="s">
        <v>216</v>
      </c>
      <c r="E154" s="234" t="s">
        <v>433</v>
      </c>
      <c r="F154" s="235" t="s">
        <v>434</v>
      </c>
      <c r="G154" s="236" t="s">
        <v>237</v>
      </c>
      <c r="H154" s="237">
        <v>12.69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262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434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33" customHeight="1">
      <c r="A156" s="35"/>
      <c r="B156" s="36"/>
      <c r="C156" s="233" t="s">
        <v>263</v>
      </c>
      <c r="D156" s="233" t="s">
        <v>216</v>
      </c>
      <c r="E156" s="234" t="s">
        <v>353</v>
      </c>
      <c r="F156" s="235" t="s">
        <v>354</v>
      </c>
      <c r="G156" s="236" t="s">
        <v>237</v>
      </c>
      <c r="H156" s="237">
        <v>5.635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220</v>
      </c>
      <c r="AT156" s="245" t="s">
        <v>216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220</v>
      </c>
      <c r="BM156" s="245" t="s">
        <v>266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354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33" customHeight="1">
      <c r="A158" s="35"/>
      <c r="B158" s="36"/>
      <c r="C158" s="233" t="s">
        <v>242</v>
      </c>
      <c r="D158" s="233" t="s">
        <v>216</v>
      </c>
      <c r="E158" s="234" t="s">
        <v>240</v>
      </c>
      <c r="F158" s="235" t="s">
        <v>241</v>
      </c>
      <c r="G158" s="236" t="s">
        <v>237</v>
      </c>
      <c r="H158" s="237">
        <v>28.171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220</v>
      </c>
      <c r="AT158" s="245" t="s">
        <v>216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220</v>
      </c>
      <c r="BM158" s="245" t="s">
        <v>269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241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5" s="2" customFormat="1" ht="33" customHeight="1">
      <c r="A160" s="35"/>
      <c r="B160" s="36"/>
      <c r="C160" s="233" t="s">
        <v>8</v>
      </c>
      <c r="D160" s="233" t="s">
        <v>216</v>
      </c>
      <c r="E160" s="234" t="s">
        <v>357</v>
      </c>
      <c r="F160" s="235" t="s">
        <v>358</v>
      </c>
      <c r="G160" s="236" t="s">
        <v>237</v>
      </c>
      <c r="H160" s="237">
        <v>7.389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220</v>
      </c>
      <c r="AT160" s="245" t="s">
        <v>216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220</v>
      </c>
      <c r="BM160" s="245" t="s">
        <v>272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358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3" s="12" customFormat="1" ht="22.8" customHeight="1">
      <c r="A162" s="12"/>
      <c r="B162" s="217"/>
      <c r="C162" s="218"/>
      <c r="D162" s="219" t="s">
        <v>72</v>
      </c>
      <c r="E162" s="231" t="s">
        <v>360</v>
      </c>
      <c r="F162" s="231" t="s">
        <v>361</v>
      </c>
      <c r="G162" s="218"/>
      <c r="H162" s="218"/>
      <c r="I162" s="221"/>
      <c r="J162" s="232">
        <f>BK162</f>
        <v>0</v>
      </c>
      <c r="K162" s="218"/>
      <c r="L162" s="223"/>
      <c r="M162" s="224"/>
      <c r="N162" s="225"/>
      <c r="O162" s="225"/>
      <c r="P162" s="226">
        <f>SUM(P163:P172)</f>
        <v>0</v>
      </c>
      <c r="Q162" s="225"/>
      <c r="R162" s="226">
        <f>SUM(R163:R172)</f>
        <v>0</v>
      </c>
      <c r="S162" s="225"/>
      <c r="T162" s="227">
        <f>SUM(T163:T172)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8" t="s">
        <v>80</v>
      </c>
      <c r="AT162" s="229" t="s">
        <v>72</v>
      </c>
      <c r="AU162" s="229" t="s">
        <v>80</v>
      </c>
      <c r="AY162" s="228" t="s">
        <v>213</v>
      </c>
      <c r="BK162" s="230">
        <f>SUM(BK163:BK172)</f>
        <v>0</v>
      </c>
    </row>
    <row r="163" spans="1:65" s="2" customFormat="1" ht="33" customHeight="1">
      <c r="A163" s="35"/>
      <c r="B163" s="36"/>
      <c r="C163" s="233" t="s">
        <v>245</v>
      </c>
      <c r="D163" s="233" t="s">
        <v>216</v>
      </c>
      <c r="E163" s="234" t="s">
        <v>365</v>
      </c>
      <c r="F163" s="235" t="s">
        <v>366</v>
      </c>
      <c r="G163" s="236" t="s">
        <v>237</v>
      </c>
      <c r="H163" s="237">
        <v>59.747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220</v>
      </c>
      <c r="AT163" s="245" t="s">
        <v>216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220</v>
      </c>
      <c r="BM163" s="245" t="s">
        <v>275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366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33" customHeight="1">
      <c r="A165" s="35"/>
      <c r="B165" s="36"/>
      <c r="C165" s="233" t="s">
        <v>280</v>
      </c>
      <c r="D165" s="233" t="s">
        <v>216</v>
      </c>
      <c r="E165" s="234" t="s">
        <v>426</v>
      </c>
      <c r="F165" s="235" t="s">
        <v>427</v>
      </c>
      <c r="G165" s="236" t="s">
        <v>289</v>
      </c>
      <c r="H165" s="237">
        <v>12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220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284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427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44.25" customHeight="1">
      <c r="A167" s="35"/>
      <c r="B167" s="36"/>
      <c r="C167" s="233" t="s">
        <v>249</v>
      </c>
      <c r="D167" s="233" t="s">
        <v>216</v>
      </c>
      <c r="E167" s="234" t="s">
        <v>435</v>
      </c>
      <c r="F167" s="235" t="s">
        <v>436</v>
      </c>
      <c r="G167" s="236" t="s">
        <v>219</v>
      </c>
      <c r="H167" s="237">
        <v>1.292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220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220</v>
      </c>
      <c r="BM167" s="245" t="s">
        <v>290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436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5" s="2" customFormat="1" ht="21.75" customHeight="1">
      <c r="A169" s="35"/>
      <c r="B169" s="36"/>
      <c r="C169" s="233" t="s">
        <v>293</v>
      </c>
      <c r="D169" s="233" t="s">
        <v>216</v>
      </c>
      <c r="E169" s="234" t="s">
        <v>243</v>
      </c>
      <c r="F169" s="235" t="s">
        <v>244</v>
      </c>
      <c r="G169" s="236" t="s">
        <v>237</v>
      </c>
      <c r="H169" s="237">
        <v>271.333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220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220</v>
      </c>
      <c r="BM169" s="245" t="s">
        <v>296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244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5" s="2" customFormat="1" ht="33" customHeight="1">
      <c r="A171" s="35"/>
      <c r="B171" s="36"/>
      <c r="C171" s="233" t="s">
        <v>255</v>
      </c>
      <c r="D171" s="233" t="s">
        <v>216</v>
      </c>
      <c r="E171" s="234" t="s">
        <v>247</v>
      </c>
      <c r="F171" s="235" t="s">
        <v>248</v>
      </c>
      <c r="G171" s="236" t="s">
        <v>237</v>
      </c>
      <c r="H171" s="237">
        <v>731.107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220</v>
      </c>
      <c r="AT171" s="245" t="s">
        <v>216</v>
      </c>
      <c r="AU171" s="245" t="s">
        <v>82</v>
      </c>
      <c r="AY171" s="14" t="s">
        <v>213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80</v>
      </c>
      <c r="BK171" s="246">
        <f>ROUND(I171*H171,2)</f>
        <v>0</v>
      </c>
      <c r="BL171" s="14" t="s">
        <v>220</v>
      </c>
      <c r="BM171" s="245" t="s">
        <v>303</v>
      </c>
    </row>
    <row r="172" spans="1:47" s="2" customFormat="1" ht="12">
      <c r="A172" s="35"/>
      <c r="B172" s="36"/>
      <c r="C172" s="37"/>
      <c r="D172" s="247" t="s">
        <v>221</v>
      </c>
      <c r="E172" s="37"/>
      <c r="F172" s="248" t="s">
        <v>248</v>
      </c>
      <c r="G172" s="37"/>
      <c r="H172" s="37"/>
      <c r="I172" s="141"/>
      <c r="J172" s="37"/>
      <c r="K172" s="37"/>
      <c r="L172" s="41"/>
      <c r="M172" s="249"/>
      <c r="N172" s="250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221</v>
      </c>
      <c r="AU172" s="14" t="s">
        <v>82</v>
      </c>
    </row>
    <row r="173" spans="1:63" s="12" customFormat="1" ht="22.8" customHeight="1">
      <c r="A173" s="12"/>
      <c r="B173" s="217"/>
      <c r="C173" s="218"/>
      <c r="D173" s="219" t="s">
        <v>72</v>
      </c>
      <c r="E173" s="231" t="s">
        <v>250</v>
      </c>
      <c r="F173" s="231" t="s">
        <v>251</v>
      </c>
      <c r="G173" s="218"/>
      <c r="H173" s="218"/>
      <c r="I173" s="221"/>
      <c r="J173" s="232">
        <f>BK173</f>
        <v>0</v>
      </c>
      <c r="K173" s="218"/>
      <c r="L173" s="223"/>
      <c r="M173" s="224"/>
      <c r="N173" s="225"/>
      <c r="O173" s="225"/>
      <c r="P173" s="226">
        <f>SUM(P174:P191)</f>
        <v>0</v>
      </c>
      <c r="Q173" s="225"/>
      <c r="R173" s="226">
        <f>SUM(R174:R191)</f>
        <v>0</v>
      </c>
      <c r="S173" s="225"/>
      <c r="T173" s="227">
        <f>SUM(T174:T191)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8" t="s">
        <v>80</v>
      </c>
      <c r="AT173" s="229" t="s">
        <v>72</v>
      </c>
      <c r="AU173" s="229" t="s">
        <v>80</v>
      </c>
      <c r="AY173" s="228" t="s">
        <v>213</v>
      </c>
      <c r="BK173" s="230">
        <f>SUM(BK174:BK191)</f>
        <v>0</v>
      </c>
    </row>
    <row r="174" spans="1:65" s="2" customFormat="1" ht="33" customHeight="1">
      <c r="A174" s="35"/>
      <c r="B174" s="36"/>
      <c r="C174" s="233" t="s">
        <v>7</v>
      </c>
      <c r="D174" s="233" t="s">
        <v>216</v>
      </c>
      <c r="E174" s="234" t="s">
        <v>437</v>
      </c>
      <c r="F174" s="235" t="s">
        <v>438</v>
      </c>
      <c r="G174" s="236" t="s">
        <v>254</v>
      </c>
      <c r="H174" s="237">
        <v>99.94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220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220</v>
      </c>
      <c r="BM174" s="245" t="s">
        <v>306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438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21.75" customHeight="1">
      <c r="A176" s="35"/>
      <c r="B176" s="36"/>
      <c r="C176" s="233" t="s">
        <v>259</v>
      </c>
      <c r="D176" s="233" t="s">
        <v>216</v>
      </c>
      <c r="E176" s="234" t="s">
        <v>257</v>
      </c>
      <c r="F176" s="235" t="s">
        <v>258</v>
      </c>
      <c r="G176" s="236" t="s">
        <v>254</v>
      </c>
      <c r="H176" s="237">
        <v>99.94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220</v>
      </c>
      <c r="AT176" s="245" t="s">
        <v>216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220</v>
      </c>
      <c r="BM176" s="245" t="s">
        <v>355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258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5" s="2" customFormat="1" ht="33" customHeight="1">
      <c r="A178" s="35"/>
      <c r="B178" s="36"/>
      <c r="C178" s="233" t="s">
        <v>356</v>
      </c>
      <c r="D178" s="233" t="s">
        <v>216</v>
      </c>
      <c r="E178" s="234" t="s">
        <v>260</v>
      </c>
      <c r="F178" s="235" t="s">
        <v>261</v>
      </c>
      <c r="G178" s="236" t="s">
        <v>254</v>
      </c>
      <c r="H178" s="237">
        <v>999.4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220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220</v>
      </c>
      <c r="BM178" s="245" t="s">
        <v>359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261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5" s="2" customFormat="1" ht="33" customHeight="1">
      <c r="A180" s="35"/>
      <c r="B180" s="36"/>
      <c r="C180" s="233" t="s">
        <v>262</v>
      </c>
      <c r="D180" s="233" t="s">
        <v>216</v>
      </c>
      <c r="E180" s="234" t="s">
        <v>439</v>
      </c>
      <c r="F180" s="235" t="s">
        <v>440</v>
      </c>
      <c r="G180" s="236" t="s">
        <v>254</v>
      </c>
      <c r="H180" s="237">
        <v>17.092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220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220</v>
      </c>
      <c r="BM180" s="245" t="s">
        <v>362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440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33" customHeight="1">
      <c r="A182" s="35"/>
      <c r="B182" s="36"/>
      <c r="C182" s="233" t="s">
        <v>363</v>
      </c>
      <c r="D182" s="233" t="s">
        <v>216</v>
      </c>
      <c r="E182" s="234" t="s">
        <v>267</v>
      </c>
      <c r="F182" s="235" t="s">
        <v>268</v>
      </c>
      <c r="G182" s="236" t="s">
        <v>254</v>
      </c>
      <c r="H182" s="237">
        <v>65.813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220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220</v>
      </c>
      <c r="BM182" s="245" t="s">
        <v>364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268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33" customHeight="1">
      <c r="A184" s="35"/>
      <c r="B184" s="36"/>
      <c r="C184" s="233" t="s">
        <v>266</v>
      </c>
      <c r="D184" s="233" t="s">
        <v>216</v>
      </c>
      <c r="E184" s="234" t="s">
        <v>378</v>
      </c>
      <c r="F184" s="235" t="s">
        <v>379</v>
      </c>
      <c r="G184" s="236" t="s">
        <v>254</v>
      </c>
      <c r="H184" s="237">
        <v>8.534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220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220</v>
      </c>
      <c r="BM184" s="245" t="s">
        <v>367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379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5" s="2" customFormat="1" ht="33" customHeight="1">
      <c r="A186" s="35"/>
      <c r="B186" s="36"/>
      <c r="C186" s="233" t="s">
        <v>368</v>
      </c>
      <c r="D186" s="233" t="s">
        <v>216</v>
      </c>
      <c r="E186" s="234" t="s">
        <v>270</v>
      </c>
      <c r="F186" s="235" t="s">
        <v>271</v>
      </c>
      <c r="G186" s="236" t="s">
        <v>254</v>
      </c>
      <c r="H186" s="237">
        <v>3.881</v>
      </c>
      <c r="I186" s="238"/>
      <c r="J186" s="239">
        <f>ROUND(I186*H186,2)</f>
        <v>0</v>
      </c>
      <c r="K186" s="240"/>
      <c r="L186" s="41"/>
      <c r="M186" s="241" t="s">
        <v>1</v>
      </c>
      <c r="N186" s="242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220</v>
      </c>
      <c r="AT186" s="245" t="s">
        <v>216</v>
      </c>
      <c r="AU186" s="245" t="s">
        <v>82</v>
      </c>
      <c r="AY186" s="14" t="s">
        <v>213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80</v>
      </c>
      <c r="BK186" s="246">
        <f>ROUND(I186*H186,2)</f>
        <v>0</v>
      </c>
      <c r="BL186" s="14" t="s">
        <v>220</v>
      </c>
      <c r="BM186" s="245" t="s">
        <v>371</v>
      </c>
    </row>
    <row r="187" spans="1:47" s="2" customFormat="1" ht="12">
      <c r="A187" s="35"/>
      <c r="B187" s="36"/>
      <c r="C187" s="37"/>
      <c r="D187" s="247" t="s">
        <v>221</v>
      </c>
      <c r="E187" s="37"/>
      <c r="F187" s="248" t="s">
        <v>271</v>
      </c>
      <c r="G187" s="37"/>
      <c r="H187" s="37"/>
      <c r="I187" s="141"/>
      <c r="J187" s="37"/>
      <c r="K187" s="37"/>
      <c r="L187" s="41"/>
      <c r="M187" s="249"/>
      <c r="N187" s="250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221</v>
      </c>
      <c r="AU187" s="14" t="s">
        <v>82</v>
      </c>
    </row>
    <row r="188" spans="1:65" s="2" customFormat="1" ht="33" customHeight="1">
      <c r="A188" s="35"/>
      <c r="B188" s="36"/>
      <c r="C188" s="233" t="s">
        <v>269</v>
      </c>
      <c r="D188" s="233" t="s">
        <v>216</v>
      </c>
      <c r="E188" s="234" t="s">
        <v>441</v>
      </c>
      <c r="F188" s="235" t="s">
        <v>442</v>
      </c>
      <c r="G188" s="236" t="s">
        <v>254</v>
      </c>
      <c r="H188" s="237">
        <v>1.233</v>
      </c>
      <c r="I188" s="238"/>
      <c r="J188" s="239">
        <f>ROUND(I188*H188,2)</f>
        <v>0</v>
      </c>
      <c r="K188" s="240"/>
      <c r="L188" s="41"/>
      <c r="M188" s="241" t="s">
        <v>1</v>
      </c>
      <c r="N188" s="242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220</v>
      </c>
      <c r="AT188" s="245" t="s">
        <v>216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220</v>
      </c>
      <c r="BM188" s="245" t="s">
        <v>372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442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5" s="2" customFormat="1" ht="33" customHeight="1">
      <c r="A190" s="35"/>
      <c r="B190" s="36"/>
      <c r="C190" s="233" t="s">
        <v>373</v>
      </c>
      <c r="D190" s="233" t="s">
        <v>216</v>
      </c>
      <c r="E190" s="234" t="s">
        <v>273</v>
      </c>
      <c r="F190" s="235" t="s">
        <v>274</v>
      </c>
      <c r="G190" s="236" t="s">
        <v>254</v>
      </c>
      <c r="H190" s="237">
        <v>3.389</v>
      </c>
      <c r="I190" s="238"/>
      <c r="J190" s="239">
        <f>ROUND(I190*H190,2)</f>
        <v>0</v>
      </c>
      <c r="K190" s="240"/>
      <c r="L190" s="41"/>
      <c r="M190" s="241" t="s">
        <v>1</v>
      </c>
      <c r="N190" s="242" t="s">
        <v>38</v>
      </c>
      <c r="O190" s="8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220</v>
      </c>
      <c r="AT190" s="245" t="s">
        <v>216</v>
      </c>
      <c r="AU190" s="245" t="s">
        <v>82</v>
      </c>
      <c r="AY190" s="14" t="s">
        <v>213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4" t="s">
        <v>80</v>
      </c>
      <c r="BK190" s="246">
        <f>ROUND(I190*H190,2)</f>
        <v>0</v>
      </c>
      <c r="BL190" s="14" t="s">
        <v>220</v>
      </c>
      <c r="BM190" s="245" t="s">
        <v>374</v>
      </c>
    </row>
    <row r="191" spans="1:47" s="2" customFormat="1" ht="12">
      <c r="A191" s="35"/>
      <c r="B191" s="36"/>
      <c r="C191" s="37"/>
      <c r="D191" s="247" t="s">
        <v>221</v>
      </c>
      <c r="E191" s="37"/>
      <c r="F191" s="248" t="s">
        <v>274</v>
      </c>
      <c r="G191" s="37"/>
      <c r="H191" s="37"/>
      <c r="I191" s="141"/>
      <c r="J191" s="37"/>
      <c r="K191" s="37"/>
      <c r="L191" s="41"/>
      <c r="M191" s="249"/>
      <c r="N191" s="250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221</v>
      </c>
      <c r="AU191" s="14" t="s">
        <v>82</v>
      </c>
    </row>
    <row r="192" spans="1:63" s="12" customFormat="1" ht="25.9" customHeight="1">
      <c r="A192" s="12"/>
      <c r="B192" s="217"/>
      <c r="C192" s="218"/>
      <c r="D192" s="219" t="s">
        <v>72</v>
      </c>
      <c r="E192" s="220" t="s">
        <v>276</v>
      </c>
      <c r="F192" s="220" t="s">
        <v>277</v>
      </c>
      <c r="G192" s="218"/>
      <c r="H192" s="218"/>
      <c r="I192" s="221"/>
      <c r="J192" s="222">
        <f>BK192</f>
        <v>0</v>
      </c>
      <c r="K192" s="218"/>
      <c r="L192" s="223"/>
      <c r="M192" s="224"/>
      <c r="N192" s="225"/>
      <c r="O192" s="225"/>
      <c r="P192" s="226">
        <f>P193+P208+P211+P226</f>
        <v>0</v>
      </c>
      <c r="Q192" s="225"/>
      <c r="R192" s="226">
        <f>R193+R208+R211+R226</f>
        <v>0</v>
      </c>
      <c r="S192" s="225"/>
      <c r="T192" s="227">
        <f>T193+T208+T211+T226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8" t="s">
        <v>82</v>
      </c>
      <c r="AT192" s="229" t="s">
        <v>72</v>
      </c>
      <c r="AU192" s="229" t="s">
        <v>73</v>
      </c>
      <c r="AY192" s="228" t="s">
        <v>213</v>
      </c>
      <c r="BK192" s="230">
        <f>BK193+BK208+BK211+BK226</f>
        <v>0</v>
      </c>
    </row>
    <row r="193" spans="1:63" s="12" customFormat="1" ht="22.8" customHeight="1">
      <c r="A193" s="12"/>
      <c r="B193" s="217"/>
      <c r="C193" s="218"/>
      <c r="D193" s="219" t="s">
        <v>72</v>
      </c>
      <c r="E193" s="231" t="s">
        <v>384</v>
      </c>
      <c r="F193" s="231" t="s">
        <v>385</v>
      </c>
      <c r="G193" s="218"/>
      <c r="H193" s="218"/>
      <c r="I193" s="221"/>
      <c r="J193" s="232">
        <f>BK193</f>
        <v>0</v>
      </c>
      <c r="K193" s="218"/>
      <c r="L193" s="223"/>
      <c r="M193" s="224"/>
      <c r="N193" s="225"/>
      <c r="O193" s="225"/>
      <c r="P193" s="226">
        <f>SUM(P194:P207)</f>
        <v>0</v>
      </c>
      <c r="Q193" s="225"/>
      <c r="R193" s="226">
        <f>SUM(R194:R207)</f>
        <v>0</v>
      </c>
      <c r="S193" s="225"/>
      <c r="T193" s="227">
        <f>SUM(T194:T207)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8" t="s">
        <v>82</v>
      </c>
      <c r="AT193" s="229" t="s">
        <v>72</v>
      </c>
      <c r="AU193" s="229" t="s">
        <v>80</v>
      </c>
      <c r="AY193" s="228" t="s">
        <v>213</v>
      </c>
      <c r="BK193" s="230">
        <f>SUM(BK194:BK207)</f>
        <v>0</v>
      </c>
    </row>
    <row r="194" spans="1:65" s="2" customFormat="1" ht="21.75" customHeight="1">
      <c r="A194" s="35"/>
      <c r="B194" s="36"/>
      <c r="C194" s="233" t="s">
        <v>272</v>
      </c>
      <c r="D194" s="233" t="s">
        <v>216</v>
      </c>
      <c r="E194" s="234" t="s">
        <v>387</v>
      </c>
      <c r="F194" s="235" t="s">
        <v>388</v>
      </c>
      <c r="G194" s="236" t="s">
        <v>389</v>
      </c>
      <c r="H194" s="237">
        <v>6</v>
      </c>
      <c r="I194" s="238"/>
      <c r="J194" s="239">
        <f>ROUND(I194*H194,2)</f>
        <v>0</v>
      </c>
      <c r="K194" s="240"/>
      <c r="L194" s="41"/>
      <c r="M194" s="241" t="s">
        <v>1</v>
      </c>
      <c r="N194" s="242" t="s">
        <v>38</v>
      </c>
      <c r="O194" s="8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245</v>
      </c>
      <c r="AT194" s="245" t="s">
        <v>216</v>
      </c>
      <c r="AU194" s="245" t="s">
        <v>82</v>
      </c>
      <c r="AY194" s="14" t="s">
        <v>213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4" t="s">
        <v>80</v>
      </c>
      <c r="BK194" s="246">
        <f>ROUND(I194*H194,2)</f>
        <v>0</v>
      </c>
      <c r="BL194" s="14" t="s">
        <v>245</v>
      </c>
      <c r="BM194" s="245" t="s">
        <v>375</v>
      </c>
    </row>
    <row r="195" spans="1:47" s="2" customFormat="1" ht="12">
      <c r="A195" s="35"/>
      <c r="B195" s="36"/>
      <c r="C195" s="37"/>
      <c r="D195" s="247" t="s">
        <v>221</v>
      </c>
      <c r="E195" s="37"/>
      <c r="F195" s="248" t="s">
        <v>388</v>
      </c>
      <c r="G195" s="37"/>
      <c r="H195" s="37"/>
      <c r="I195" s="141"/>
      <c r="J195" s="37"/>
      <c r="K195" s="37"/>
      <c r="L195" s="41"/>
      <c r="M195" s="249"/>
      <c r="N195" s="250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221</v>
      </c>
      <c r="AU195" s="14" t="s">
        <v>82</v>
      </c>
    </row>
    <row r="196" spans="1:65" s="2" customFormat="1" ht="16.5" customHeight="1">
      <c r="A196" s="35"/>
      <c r="B196" s="36"/>
      <c r="C196" s="233" t="s">
        <v>376</v>
      </c>
      <c r="D196" s="233" t="s">
        <v>216</v>
      </c>
      <c r="E196" s="234" t="s">
        <v>391</v>
      </c>
      <c r="F196" s="235" t="s">
        <v>392</v>
      </c>
      <c r="G196" s="236" t="s">
        <v>389</v>
      </c>
      <c r="H196" s="237">
        <v>9</v>
      </c>
      <c r="I196" s="238"/>
      <c r="J196" s="239">
        <f>ROUND(I196*H196,2)</f>
        <v>0</v>
      </c>
      <c r="K196" s="240"/>
      <c r="L196" s="41"/>
      <c r="M196" s="241" t="s">
        <v>1</v>
      </c>
      <c r="N196" s="242" t="s">
        <v>38</v>
      </c>
      <c r="O196" s="8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245</v>
      </c>
      <c r="AT196" s="245" t="s">
        <v>216</v>
      </c>
      <c r="AU196" s="245" t="s">
        <v>82</v>
      </c>
      <c r="AY196" s="14" t="s">
        <v>213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80</v>
      </c>
      <c r="BK196" s="246">
        <f>ROUND(I196*H196,2)</f>
        <v>0</v>
      </c>
      <c r="BL196" s="14" t="s">
        <v>245</v>
      </c>
      <c r="BM196" s="245" t="s">
        <v>377</v>
      </c>
    </row>
    <row r="197" spans="1:47" s="2" customFormat="1" ht="12">
      <c r="A197" s="35"/>
      <c r="B197" s="36"/>
      <c r="C197" s="37"/>
      <c r="D197" s="247" t="s">
        <v>221</v>
      </c>
      <c r="E197" s="37"/>
      <c r="F197" s="248" t="s">
        <v>392</v>
      </c>
      <c r="G197" s="37"/>
      <c r="H197" s="37"/>
      <c r="I197" s="141"/>
      <c r="J197" s="37"/>
      <c r="K197" s="37"/>
      <c r="L197" s="41"/>
      <c r="M197" s="249"/>
      <c r="N197" s="250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221</v>
      </c>
      <c r="AU197" s="14" t="s">
        <v>82</v>
      </c>
    </row>
    <row r="198" spans="1:65" s="2" customFormat="1" ht="21.75" customHeight="1">
      <c r="A198" s="35"/>
      <c r="B198" s="36"/>
      <c r="C198" s="233" t="s">
        <v>275</v>
      </c>
      <c r="D198" s="233" t="s">
        <v>216</v>
      </c>
      <c r="E198" s="234" t="s">
        <v>395</v>
      </c>
      <c r="F198" s="235" t="s">
        <v>396</v>
      </c>
      <c r="G198" s="236" t="s">
        <v>389</v>
      </c>
      <c r="H198" s="237">
        <v>3</v>
      </c>
      <c r="I198" s="238"/>
      <c r="J198" s="239">
        <f>ROUND(I198*H198,2)</f>
        <v>0</v>
      </c>
      <c r="K198" s="240"/>
      <c r="L198" s="41"/>
      <c r="M198" s="241" t="s">
        <v>1</v>
      </c>
      <c r="N198" s="242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245</v>
      </c>
      <c r="AT198" s="245" t="s">
        <v>216</v>
      </c>
      <c r="AU198" s="245" t="s">
        <v>82</v>
      </c>
      <c r="AY198" s="14" t="s">
        <v>213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80</v>
      </c>
      <c r="BK198" s="246">
        <f>ROUND(I198*H198,2)</f>
        <v>0</v>
      </c>
      <c r="BL198" s="14" t="s">
        <v>245</v>
      </c>
      <c r="BM198" s="245" t="s">
        <v>380</v>
      </c>
    </row>
    <row r="199" spans="1:47" s="2" customFormat="1" ht="12">
      <c r="A199" s="35"/>
      <c r="B199" s="36"/>
      <c r="C199" s="37"/>
      <c r="D199" s="247" t="s">
        <v>221</v>
      </c>
      <c r="E199" s="37"/>
      <c r="F199" s="248" t="s">
        <v>396</v>
      </c>
      <c r="G199" s="37"/>
      <c r="H199" s="37"/>
      <c r="I199" s="141"/>
      <c r="J199" s="37"/>
      <c r="K199" s="37"/>
      <c r="L199" s="41"/>
      <c r="M199" s="249"/>
      <c r="N199" s="250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221</v>
      </c>
      <c r="AU199" s="14" t="s">
        <v>82</v>
      </c>
    </row>
    <row r="200" spans="1:65" s="2" customFormat="1" ht="21.75" customHeight="1">
      <c r="A200" s="35"/>
      <c r="B200" s="36"/>
      <c r="C200" s="233" t="s">
        <v>381</v>
      </c>
      <c r="D200" s="233" t="s">
        <v>216</v>
      </c>
      <c r="E200" s="234" t="s">
        <v>398</v>
      </c>
      <c r="F200" s="235" t="s">
        <v>399</v>
      </c>
      <c r="G200" s="236" t="s">
        <v>389</v>
      </c>
      <c r="H200" s="237">
        <v>3</v>
      </c>
      <c r="I200" s="238"/>
      <c r="J200" s="239">
        <f>ROUND(I200*H200,2)</f>
        <v>0</v>
      </c>
      <c r="K200" s="240"/>
      <c r="L200" s="41"/>
      <c r="M200" s="241" t="s">
        <v>1</v>
      </c>
      <c r="N200" s="242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245</v>
      </c>
      <c r="AT200" s="245" t="s">
        <v>216</v>
      </c>
      <c r="AU200" s="245" t="s">
        <v>82</v>
      </c>
      <c r="AY200" s="14" t="s">
        <v>213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80</v>
      </c>
      <c r="BK200" s="246">
        <f>ROUND(I200*H200,2)</f>
        <v>0</v>
      </c>
      <c r="BL200" s="14" t="s">
        <v>245</v>
      </c>
      <c r="BM200" s="245" t="s">
        <v>382</v>
      </c>
    </row>
    <row r="201" spans="1:47" s="2" customFormat="1" ht="12">
      <c r="A201" s="35"/>
      <c r="B201" s="36"/>
      <c r="C201" s="37"/>
      <c r="D201" s="247" t="s">
        <v>221</v>
      </c>
      <c r="E201" s="37"/>
      <c r="F201" s="248" t="s">
        <v>399</v>
      </c>
      <c r="G201" s="37"/>
      <c r="H201" s="37"/>
      <c r="I201" s="141"/>
      <c r="J201" s="37"/>
      <c r="K201" s="37"/>
      <c r="L201" s="41"/>
      <c r="M201" s="249"/>
      <c r="N201" s="25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221</v>
      </c>
      <c r="AU201" s="14" t="s">
        <v>82</v>
      </c>
    </row>
    <row r="202" spans="1:65" s="2" customFormat="1" ht="21.75" customHeight="1">
      <c r="A202" s="35"/>
      <c r="B202" s="36"/>
      <c r="C202" s="233" t="s">
        <v>284</v>
      </c>
      <c r="D202" s="233" t="s">
        <v>216</v>
      </c>
      <c r="E202" s="234" t="s">
        <v>402</v>
      </c>
      <c r="F202" s="235" t="s">
        <v>403</v>
      </c>
      <c r="G202" s="236" t="s">
        <v>389</v>
      </c>
      <c r="H202" s="237">
        <v>4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245</v>
      </c>
      <c r="AT202" s="245" t="s">
        <v>216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245</v>
      </c>
      <c r="BM202" s="245" t="s">
        <v>383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403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5" s="2" customFormat="1" ht="16.5" customHeight="1">
      <c r="A204" s="35"/>
      <c r="B204" s="36"/>
      <c r="C204" s="233" t="s">
        <v>386</v>
      </c>
      <c r="D204" s="233" t="s">
        <v>216</v>
      </c>
      <c r="E204" s="234" t="s">
        <v>405</v>
      </c>
      <c r="F204" s="235" t="s">
        <v>406</v>
      </c>
      <c r="G204" s="236" t="s">
        <v>389</v>
      </c>
      <c r="H204" s="237">
        <v>12</v>
      </c>
      <c r="I204" s="238"/>
      <c r="J204" s="239">
        <f>ROUND(I204*H204,2)</f>
        <v>0</v>
      </c>
      <c r="K204" s="240"/>
      <c r="L204" s="41"/>
      <c r="M204" s="241" t="s">
        <v>1</v>
      </c>
      <c r="N204" s="242" t="s">
        <v>38</v>
      </c>
      <c r="O204" s="8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245</v>
      </c>
      <c r="AT204" s="245" t="s">
        <v>216</v>
      </c>
      <c r="AU204" s="245" t="s">
        <v>82</v>
      </c>
      <c r="AY204" s="14" t="s">
        <v>213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4" t="s">
        <v>80</v>
      </c>
      <c r="BK204" s="246">
        <f>ROUND(I204*H204,2)</f>
        <v>0</v>
      </c>
      <c r="BL204" s="14" t="s">
        <v>245</v>
      </c>
      <c r="BM204" s="245" t="s">
        <v>390</v>
      </c>
    </row>
    <row r="205" spans="1:47" s="2" customFormat="1" ht="12">
      <c r="A205" s="35"/>
      <c r="B205" s="36"/>
      <c r="C205" s="37"/>
      <c r="D205" s="247" t="s">
        <v>221</v>
      </c>
      <c r="E205" s="37"/>
      <c r="F205" s="248" t="s">
        <v>406</v>
      </c>
      <c r="G205" s="37"/>
      <c r="H205" s="37"/>
      <c r="I205" s="141"/>
      <c r="J205" s="37"/>
      <c r="K205" s="37"/>
      <c r="L205" s="41"/>
      <c r="M205" s="249"/>
      <c r="N205" s="250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221</v>
      </c>
      <c r="AU205" s="14" t="s">
        <v>82</v>
      </c>
    </row>
    <row r="206" spans="1:65" s="2" customFormat="1" ht="21.75" customHeight="1">
      <c r="A206" s="35"/>
      <c r="B206" s="36"/>
      <c r="C206" s="233" t="s">
        <v>290</v>
      </c>
      <c r="D206" s="233" t="s">
        <v>216</v>
      </c>
      <c r="E206" s="234" t="s">
        <v>443</v>
      </c>
      <c r="F206" s="235" t="s">
        <v>444</v>
      </c>
      <c r="G206" s="236" t="s">
        <v>289</v>
      </c>
      <c r="H206" s="237">
        <v>3</v>
      </c>
      <c r="I206" s="238"/>
      <c r="J206" s="239">
        <f>ROUND(I206*H206,2)</f>
        <v>0</v>
      </c>
      <c r="K206" s="240"/>
      <c r="L206" s="41"/>
      <c r="M206" s="241" t="s">
        <v>1</v>
      </c>
      <c r="N206" s="242" t="s">
        <v>38</v>
      </c>
      <c r="O206" s="88"/>
      <c r="P206" s="243">
        <f>O206*H206</f>
        <v>0</v>
      </c>
      <c r="Q206" s="243">
        <v>0</v>
      </c>
      <c r="R206" s="243">
        <f>Q206*H206</f>
        <v>0</v>
      </c>
      <c r="S206" s="243">
        <v>0</v>
      </c>
      <c r="T206" s="24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5" t="s">
        <v>245</v>
      </c>
      <c r="AT206" s="245" t="s">
        <v>216</v>
      </c>
      <c r="AU206" s="245" t="s">
        <v>82</v>
      </c>
      <c r="AY206" s="14" t="s">
        <v>213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4" t="s">
        <v>80</v>
      </c>
      <c r="BK206" s="246">
        <f>ROUND(I206*H206,2)</f>
        <v>0</v>
      </c>
      <c r="BL206" s="14" t="s">
        <v>245</v>
      </c>
      <c r="BM206" s="245" t="s">
        <v>393</v>
      </c>
    </row>
    <row r="207" spans="1:47" s="2" customFormat="1" ht="12">
      <c r="A207" s="35"/>
      <c r="B207" s="36"/>
      <c r="C207" s="37"/>
      <c r="D207" s="247" t="s">
        <v>221</v>
      </c>
      <c r="E207" s="37"/>
      <c r="F207" s="248" t="s">
        <v>444</v>
      </c>
      <c r="G207" s="37"/>
      <c r="H207" s="37"/>
      <c r="I207" s="141"/>
      <c r="J207" s="37"/>
      <c r="K207" s="37"/>
      <c r="L207" s="41"/>
      <c r="M207" s="249"/>
      <c r="N207" s="250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221</v>
      </c>
      <c r="AU207" s="14" t="s">
        <v>82</v>
      </c>
    </row>
    <row r="208" spans="1:63" s="12" customFormat="1" ht="22.8" customHeight="1">
      <c r="A208" s="12"/>
      <c r="B208" s="217"/>
      <c r="C208" s="218"/>
      <c r="D208" s="219" t="s">
        <v>72</v>
      </c>
      <c r="E208" s="231" t="s">
        <v>278</v>
      </c>
      <c r="F208" s="231" t="s">
        <v>279</v>
      </c>
      <c r="G208" s="218"/>
      <c r="H208" s="218"/>
      <c r="I208" s="221"/>
      <c r="J208" s="232">
        <f>BK208</f>
        <v>0</v>
      </c>
      <c r="K208" s="218"/>
      <c r="L208" s="223"/>
      <c r="M208" s="224"/>
      <c r="N208" s="225"/>
      <c r="O208" s="225"/>
      <c r="P208" s="226">
        <f>SUM(P209:P210)</f>
        <v>0</v>
      </c>
      <c r="Q208" s="225"/>
      <c r="R208" s="226">
        <f>SUM(R209:R210)</f>
        <v>0</v>
      </c>
      <c r="S208" s="225"/>
      <c r="T208" s="227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8" t="s">
        <v>82</v>
      </c>
      <c r="AT208" s="229" t="s">
        <v>72</v>
      </c>
      <c r="AU208" s="229" t="s">
        <v>80</v>
      </c>
      <c r="AY208" s="228" t="s">
        <v>213</v>
      </c>
      <c r="BK208" s="230">
        <f>SUM(BK209:BK210)</f>
        <v>0</v>
      </c>
    </row>
    <row r="209" spans="1:65" s="2" customFormat="1" ht="21.75" customHeight="1">
      <c r="A209" s="35"/>
      <c r="B209" s="36"/>
      <c r="C209" s="233" t="s">
        <v>394</v>
      </c>
      <c r="D209" s="233" t="s">
        <v>216</v>
      </c>
      <c r="E209" s="234" t="s">
        <v>281</v>
      </c>
      <c r="F209" s="235" t="s">
        <v>282</v>
      </c>
      <c r="G209" s="236" t="s">
        <v>283</v>
      </c>
      <c r="H209" s="237">
        <v>25.6</v>
      </c>
      <c r="I209" s="238"/>
      <c r="J209" s="239">
        <f>ROUND(I209*H209,2)</f>
        <v>0</v>
      </c>
      <c r="K209" s="240"/>
      <c r="L209" s="41"/>
      <c r="M209" s="241" t="s">
        <v>1</v>
      </c>
      <c r="N209" s="242" t="s">
        <v>38</v>
      </c>
      <c r="O209" s="8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5" t="s">
        <v>245</v>
      </c>
      <c r="AT209" s="245" t="s">
        <v>216</v>
      </c>
      <c r="AU209" s="245" t="s">
        <v>82</v>
      </c>
      <c r="AY209" s="14" t="s">
        <v>213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4" t="s">
        <v>80</v>
      </c>
      <c r="BK209" s="246">
        <f>ROUND(I209*H209,2)</f>
        <v>0</v>
      </c>
      <c r="BL209" s="14" t="s">
        <v>245</v>
      </c>
      <c r="BM209" s="245" t="s">
        <v>397</v>
      </c>
    </row>
    <row r="210" spans="1:47" s="2" customFormat="1" ht="12">
      <c r="A210" s="35"/>
      <c r="B210" s="36"/>
      <c r="C210" s="37"/>
      <c r="D210" s="247" t="s">
        <v>221</v>
      </c>
      <c r="E210" s="37"/>
      <c r="F210" s="248" t="s">
        <v>282</v>
      </c>
      <c r="G210" s="37"/>
      <c r="H210" s="37"/>
      <c r="I210" s="141"/>
      <c r="J210" s="37"/>
      <c r="K210" s="37"/>
      <c r="L210" s="41"/>
      <c r="M210" s="249"/>
      <c r="N210" s="250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221</v>
      </c>
      <c r="AU210" s="14" t="s">
        <v>82</v>
      </c>
    </row>
    <row r="211" spans="1:63" s="12" customFormat="1" ht="22.8" customHeight="1">
      <c r="A211" s="12"/>
      <c r="B211" s="217"/>
      <c r="C211" s="218"/>
      <c r="D211" s="219" t="s">
        <v>72</v>
      </c>
      <c r="E211" s="231" t="s">
        <v>285</v>
      </c>
      <c r="F211" s="231" t="s">
        <v>286</v>
      </c>
      <c r="G211" s="218"/>
      <c r="H211" s="218"/>
      <c r="I211" s="221"/>
      <c r="J211" s="232">
        <f>BK211</f>
        <v>0</v>
      </c>
      <c r="K211" s="218"/>
      <c r="L211" s="223"/>
      <c r="M211" s="224"/>
      <c r="N211" s="225"/>
      <c r="O211" s="225"/>
      <c r="P211" s="226">
        <f>SUM(P212:P225)</f>
        <v>0</v>
      </c>
      <c r="Q211" s="225"/>
      <c r="R211" s="226">
        <f>SUM(R212:R225)</f>
        <v>0</v>
      </c>
      <c r="S211" s="225"/>
      <c r="T211" s="227">
        <f>SUM(T212:T225)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8" t="s">
        <v>82</v>
      </c>
      <c r="AT211" s="229" t="s">
        <v>72</v>
      </c>
      <c r="AU211" s="229" t="s">
        <v>80</v>
      </c>
      <c r="AY211" s="228" t="s">
        <v>213</v>
      </c>
      <c r="BK211" s="230">
        <f>SUM(BK212:BK225)</f>
        <v>0</v>
      </c>
    </row>
    <row r="212" spans="1:65" s="2" customFormat="1" ht="16.5" customHeight="1">
      <c r="A212" s="35"/>
      <c r="B212" s="36"/>
      <c r="C212" s="233" t="s">
        <v>296</v>
      </c>
      <c r="D212" s="233" t="s">
        <v>216</v>
      </c>
      <c r="E212" s="234" t="s">
        <v>445</v>
      </c>
      <c r="F212" s="235" t="s">
        <v>446</v>
      </c>
      <c r="G212" s="236" t="s">
        <v>237</v>
      </c>
      <c r="H212" s="237">
        <v>47.579</v>
      </c>
      <c r="I212" s="238"/>
      <c r="J212" s="239">
        <f>ROUND(I212*H212,2)</f>
        <v>0</v>
      </c>
      <c r="K212" s="240"/>
      <c r="L212" s="41"/>
      <c r="M212" s="241" t="s">
        <v>1</v>
      </c>
      <c r="N212" s="242" t="s">
        <v>38</v>
      </c>
      <c r="O212" s="8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5" t="s">
        <v>245</v>
      </c>
      <c r="AT212" s="245" t="s">
        <v>216</v>
      </c>
      <c r="AU212" s="245" t="s">
        <v>82</v>
      </c>
      <c r="AY212" s="14" t="s">
        <v>213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4" t="s">
        <v>80</v>
      </c>
      <c r="BK212" s="246">
        <f>ROUND(I212*H212,2)</f>
        <v>0</v>
      </c>
      <c r="BL212" s="14" t="s">
        <v>245</v>
      </c>
      <c r="BM212" s="245" t="s">
        <v>400</v>
      </c>
    </row>
    <row r="213" spans="1:47" s="2" customFormat="1" ht="12">
      <c r="A213" s="35"/>
      <c r="B213" s="36"/>
      <c r="C213" s="37"/>
      <c r="D213" s="247" t="s">
        <v>221</v>
      </c>
      <c r="E213" s="37"/>
      <c r="F213" s="248" t="s">
        <v>446</v>
      </c>
      <c r="G213" s="37"/>
      <c r="H213" s="37"/>
      <c r="I213" s="141"/>
      <c r="J213" s="37"/>
      <c r="K213" s="37"/>
      <c r="L213" s="41"/>
      <c r="M213" s="249"/>
      <c r="N213" s="250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221</v>
      </c>
      <c r="AU213" s="14" t="s">
        <v>82</v>
      </c>
    </row>
    <row r="214" spans="1:65" s="2" customFormat="1" ht="21.75" customHeight="1">
      <c r="A214" s="35"/>
      <c r="B214" s="36"/>
      <c r="C214" s="233" t="s">
        <v>401</v>
      </c>
      <c r="D214" s="233" t="s">
        <v>216</v>
      </c>
      <c r="E214" s="234" t="s">
        <v>410</v>
      </c>
      <c r="F214" s="235" t="s">
        <v>411</v>
      </c>
      <c r="G214" s="236" t="s">
        <v>289</v>
      </c>
      <c r="H214" s="237">
        <v>20</v>
      </c>
      <c r="I214" s="238"/>
      <c r="J214" s="239">
        <f>ROUND(I214*H214,2)</f>
        <v>0</v>
      </c>
      <c r="K214" s="240"/>
      <c r="L214" s="41"/>
      <c r="M214" s="241" t="s">
        <v>1</v>
      </c>
      <c r="N214" s="242" t="s">
        <v>38</v>
      </c>
      <c r="O214" s="8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5" t="s">
        <v>245</v>
      </c>
      <c r="AT214" s="245" t="s">
        <v>216</v>
      </c>
      <c r="AU214" s="245" t="s">
        <v>82</v>
      </c>
      <c r="AY214" s="14" t="s">
        <v>213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4" t="s">
        <v>80</v>
      </c>
      <c r="BK214" s="246">
        <f>ROUND(I214*H214,2)</f>
        <v>0</v>
      </c>
      <c r="BL214" s="14" t="s">
        <v>245</v>
      </c>
      <c r="BM214" s="245" t="s">
        <v>404</v>
      </c>
    </row>
    <row r="215" spans="1:47" s="2" customFormat="1" ht="12">
      <c r="A215" s="35"/>
      <c r="B215" s="36"/>
      <c r="C215" s="37"/>
      <c r="D215" s="247" t="s">
        <v>221</v>
      </c>
      <c r="E215" s="37"/>
      <c r="F215" s="248" t="s">
        <v>411</v>
      </c>
      <c r="G215" s="37"/>
      <c r="H215" s="37"/>
      <c r="I215" s="141"/>
      <c r="J215" s="37"/>
      <c r="K215" s="37"/>
      <c r="L215" s="41"/>
      <c r="M215" s="249"/>
      <c r="N215" s="250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221</v>
      </c>
      <c r="AU215" s="14" t="s">
        <v>82</v>
      </c>
    </row>
    <row r="216" spans="1:65" s="2" customFormat="1" ht="21.75" customHeight="1">
      <c r="A216" s="35"/>
      <c r="B216" s="36"/>
      <c r="C216" s="233" t="s">
        <v>303</v>
      </c>
      <c r="D216" s="233" t="s">
        <v>216</v>
      </c>
      <c r="E216" s="234" t="s">
        <v>414</v>
      </c>
      <c r="F216" s="235" t="s">
        <v>415</v>
      </c>
      <c r="G216" s="236" t="s">
        <v>289</v>
      </c>
      <c r="H216" s="237">
        <v>5</v>
      </c>
      <c r="I216" s="238"/>
      <c r="J216" s="239">
        <f>ROUND(I216*H216,2)</f>
        <v>0</v>
      </c>
      <c r="K216" s="240"/>
      <c r="L216" s="41"/>
      <c r="M216" s="241" t="s">
        <v>1</v>
      </c>
      <c r="N216" s="242" t="s">
        <v>38</v>
      </c>
      <c r="O216" s="8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5" t="s">
        <v>245</v>
      </c>
      <c r="AT216" s="245" t="s">
        <v>216</v>
      </c>
      <c r="AU216" s="245" t="s">
        <v>82</v>
      </c>
      <c r="AY216" s="14" t="s">
        <v>213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4" t="s">
        <v>80</v>
      </c>
      <c r="BK216" s="246">
        <f>ROUND(I216*H216,2)</f>
        <v>0</v>
      </c>
      <c r="BL216" s="14" t="s">
        <v>245</v>
      </c>
      <c r="BM216" s="245" t="s">
        <v>407</v>
      </c>
    </row>
    <row r="217" spans="1:47" s="2" customFormat="1" ht="12">
      <c r="A217" s="35"/>
      <c r="B217" s="36"/>
      <c r="C217" s="37"/>
      <c r="D217" s="247" t="s">
        <v>221</v>
      </c>
      <c r="E217" s="37"/>
      <c r="F217" s="248" t="s">
        <v>415</v>
      </c>
      <c r="G217" s="37"/>
      <c r="H217" s="37"/>
      <c r="I217" s="141"/>
      <c r="J217" s="37"/>
      <c r="K217" s="37"/>
      <c r="L217" s="41"/>
      <c r="M217" s="249"/>
      <c r="N217" s="250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221</v>
      </c>
      <c r="AU217" s="14" t="s">
        <v>82</v>
      </c>
    </row>
    <row r="218" spans="1:65" s="2" customFormat="1" ht="44.25" customHeight="1">
      <c r="A218" s="35"/>
      <c r="B218" s="36"/>
      <c r="C218" s="233" t="s">
        <v>408</v>
      </c>
      <c r="D218" s="233" t="s">
        <v>216</v>
      </c>
      <c r="E218" s="234" t="s">
        <v>417</v>
      </c>
      <c r="F218" s="235" t="s">
        <v>418</v>
      </c>
      <c r="G218" s="236" t="s">
        <v>289</v>
      </c>
      <c r="H218" s="237">
        <v>4</v>
      </c>
      <c r="I218" s="238"/>
      <c r="J218" s="239">
        <f>ROUND(I218*H218,2)</f>
        <v>0</v>
      </c>
      <c r="K218" s="240"/>
      <c r="L218" s="41"/>
      <c r="M218" s="241" t="s">
        <v>1</v>
      </c>
      <c r="N218" s="242" t="s">
        <v>38</v>
      </c>
      <c r="O218" s="8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5" t="s">
        <v>245</v>
      </c>
      <c r="AT218" s="245" t="s">
        <v>216</v>
      </c>
      <c r="AU218" s="245" t="s">
        <v>82</v>
      </c>
      <c r="AY218" s="14" t="s">
        <v>213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4" t="s">
        <v>80</v>
      </c>
      <c r="BK218" s="246">
        <f>ROUND(I218*H218,2)</f>
        <v>0</v>
      </c>
      <c r="BL218" s="14" t="s">
        <v>245</v>
      </c>
      <c r="BM218" s="245" t="s">
        <v>409</v>
      </c>
    </row>
    <row r="219" spans="1:47" s="2" customFormat="1" ht="12">
      <c r="A219" s="35"/>
      <c r="B219" s="36"/>
      <c r="C219" s="37"/>
      <c r="D219" s="247" t="s">
        <v>221</v>
      </c>
      <c r="E219" s="37"/>
      <c r="F219" s="248" t="s">
        <v>418</v>
      </c>
      <c r="G219" s="37"/>
      <c r="H219" s="37"/>
      <c r="I219" s="141"/>
      <c r="J219" s="37"/>
      <c r="K219" s="37"/>
      <c r="L219" s="41"/>
      <c r="M219" s="249"/>
      <c r="N219" s="250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221</v>
      </c>
      <c r="AU219" s="14" t="s">
        <v>82</v>
      </c>
    </row>
    <row r="220" spans="1:65" s="2" customFormat="1" ht="44.25" customHeight="1">
      <c r="A220" s="35"/>
      <c r="B220" s="36"/>
      <c r="C220" s="233" t="s">
        <v>306</v>
      </c>
      <c r="D220" s="233" t="s">
        <v>216</v>
      </c>
      <c r="E220" s="234" t="s">
        <v>421</v>
      </c>
      <c r="F220" s="235" t="s">
        <v>422</v>
      </c>
      <c r="G220" s="236" t="s">
        <v>289</v>
      </c>
      <c r="H220" s="237">
        <v>21</v>
      </c>
      <c r="I220" s="238"/>
      <c r="J220" s="239">
        <f>ROUND(I220*H220,2)</f>
        <v>0</v>
      </c>
      <c r="K220" s="240"/>
      <c r="L220" s="41"/>
      <c r="M220" s="241" t="s">
        <v>1</v>
      </c>
      <c r="N220" s="242" t="s">
        <v>38</v>
      </c>
      <c r="O220" s="88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5" t="s">
        <v>245</v>
      </c>
      <c r="AT220" s="245" t="s">
        <v>216</v>
      </c>
      <c r="AU220" s="245" t="s">
        <v>82</v>
      </c>
      <c r="AY220" s="14" t="s">
        <v>213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4" t="s">
        <v>80</v>
      </c>
      <c r="BK220" s="246">
        <f>ROUND(I220*H220,2)</f>
        <v>0</v>
      </c>
      <c r="BL220" s="14" t="s">
        <v>245</v>
      </c>
      <c r="BM220" s="245" t="s">
        <v>412</v>
      </c>
    </row>
    <row r="221" spans="1:47" s="2" customFormat="1" ht="12">
      <c r="A221" s="35"/>
      <c r="B221" s="36"/>
      <c r="C221" s="37"/>
      <c r="D221" s="247" t="s">
        <v>221</v>
      </c>
      <c r="E221" s="37"/>
      <c r="F221" s="248" t="s">
        <v>422</v>
      </c>
      <c r="G221" s="37"/>
      <c r="H221" s="37"/>
      <c r="I221" s="141"/>
      <c r="J221" s="37"/>
      <c r="K221" s="37"/>
      <c r="L221" s="41"/>
      <c r="M221" s="249"/>
      <c r="N221" s="250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221</v>
      </c>
      <c r="AU221" s="14" t="s">
        <v>82</v>
      </c>
    </row>
    <row r="222" spans="1:65" s="2" customFormat="1" ht="21.75" customHeight="1">
      <c r="A222" s="35"/>
      <c r="B222" s="36"/>
      <c r="C222" s="233" t="s">
        <v>413</v>
      </c>
      <c r="D222" s="233" t="s">
        <v>216</v>
      </c>
      <c r="E222" s="234" t="s">
        <v>287</v>
      </c>
      <c r="F222" s="235" t="s">
        <v>288</v>
      </c>
      <c r="G222" s="236" t="s">
        <v>289</v>
      </c>
      <c r="H222" s="237">
        <v>23</v>
      </c>
      <c r="I222" s="238"/>
      <c r="J222" s="239">
        <f>ROUND(I222*H222,2)</f>
        <v>0</v>
      </c>
      <c r="K222" s="240"/>
      <c r="L222" s="41"/>
      <c r="M222" s="241" t="s">
        <v>1</v>
      </c>
      <c r="N222" s="242" t="s">
        <v>38</v>
      </c>
      <c r="O222" s="8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5" t="s">
        <v>245</v>
      </c>
      <c r="AT222" s="245" t="s">
        <v>216</v>
      </c>
      <c r="AU222" s="245" t="s">
        <v>82</v>
      </c>
      <c r="AY222" s="14" t="s">
        <v>213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4" t="s">
        <v>80</v>
      </c>
      <c r="BK222" s="246">
        <f>ROUND(I222*H222,2)</f>
        <v>0</v>
      </c>
      <c r="BL222" s="14" t="s">
        <v>245</v>
      </c>
      <c r="BM222" s="245" t="s">
        <v>416</v>
      </c>
    </row>
    <row r="223" spans="1:47" s="2" customFormat="1" ht="12">
      <c r="A223" s="35"/>
      <c r="B223" s="36"/>
      <c r="C223" s="37"/>
      <c r="D223" s="247" t="s">
        <v>221</v>
      </c>
      <c r="E223" s="37"/>
      <c r="F223" s="248" t="s">
        <v>288</v>
      </c>
      <c r="G223" s="37"/>
      <c r="H223" s="37"/>
      <c r="I223" s="141"/>
      <c r="J223" s="37"/>
      <c r="K223" s="37"/>
      <c r="L223" s="41"/>
      <c r="M223" s="249"/>
      <c r="N223" s="250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221</v>
      </c>
      <c r="AU223" s="14" t="s">
        <v>82</v>
      </c>
    </row>
    <row r="224" spans="1:65" s="2" customFormat="1" ht="44.25" customHeight="1">
      <c r="A224" s="35"/>
      <c r="B224" s="36"/>
      <c r="C224" s="233" t="s">
        <v>355</v>
      </c>
      <c r="D224" s="233" t="s">
        <v>216</v>
      </c>
      <c r="E224" s="234" t="s">
        <v>447</v>
      </c>
      <c r="F224" s="235" t="s">
        <v>448</v>
      </c>
      <c r="G224" s="236" t="s">
        <v>289</v>
      </c>
      <c r="H224" s="237">
        <v>6</v>
      </c>
      <c r="I224" s="238"/>
      <c r="J224" s="239">
        <f>ROUND(I224*H224,2)</f>
        <v>0</v>
      </c>
      <c r="K224" s="240"/>
      <c r="L224" s="41"/>
      <c r="M224" s="241" t="s">
        <v>1</v>
      </c>
      <c r="N224" s="242" t="s">
        <v>38</v>
      </c>
      <c r="O224" s="88"/>
      <c r="P224" s="243">
        <f>O224*H224</f>
        <v>0</v>
      </c>
      <c r="Q224" s="243">
        <v>0</v>
      </c>
      <c r="R224" s="243">
        <f>Q224*H224</f>
        <v>0</v>
      </c>
      <c r="S224" s="243">
        <v>0</v>
      </c>
      <c r="T224" s="24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5" t="s">
        <v>245</v>
      </c>
      <c r="AT224" s="245" t="s">
        <v>216</v>
      </c>
      <c r="AU224" s="245" t="s">
        <v>82</v>
      </c>
      <c r="AY224" s="14" t="s">
        <v>213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4" t="s">
        <v>80</v>
      </c>
      <c r="BK224" s="246">
        <f>ROUND(I224*H224,2)</f>
        <v>0</v>
      </c>
      <c r="BL224" s="14" t="s">
        <v>245</v>
      </c>
      <c r="BM224" s="245" t="s">
        <v>419</v>
      </c>
    </row>
    <row r="225" spans="1:47" s="2" customFormat="1" ht="12">
      <c r="A225" s="35"/>
      <c r="B225" s="36"/>
      <c r="C225" s="37"/>
      <c r="D225" s="247" t="s">
        <v>221</v>
      </c>
      <c r="E225" s="37"/>
      <c r="F225" s="248" t="s">
        <v>448</v>
      </c>
      <c r="G225" s="37"/>
      <c r="H225" s="37"/>
      <c r="I225" s="141"/>
      <c r="J225" s="37"/>
      <c r="K225" s="37"/>
      <c r="L225" s="41"/>
      <c r="M225" s="249"/>
      <c r="N225" s="250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221</v>
      </c>
      <c r="AU225" s="14" t="s">
        <v>82</v>
      </c>
    </row>
    <row r="226" spans="1:63" s="12" customFormat="1" ht="22.8" customHeight="1">
      <c r="A226" s="12"/>
      <c r="B226" s="217"/>
      <c r="C226" s="218"/>
      <c r="D226" s="219" t="s">
        <v>72</v>
      </c>
      <c r="E226" s="231" t="s">
        <v>449</v>
      </c>
      <c r="F226" s="231" t="s">
        <v>450</v>
      </c>
      <c r="G226" s="218"/>
      <c r="H226" s="218"/>
      <c r="I226" s="221"/>
      <c r="J226" s="232">
        <f>BK226</f>
        <v>0</v>
      </c>
      <c r="K226" s="218"/>
      <c r="L226" s="223"/>
      <c r="M226" s="224"/>
      <c r="N226" s="225"/>
      <c r="O226" s="225"/>
      <c r="P226" s="226">
        <f>SUM(P227:P230)</f>
        <v>0</v>
      </c>
      <c r="Q226" s="225"/>
      <c r="R226" s="226">
        <f>SUM(R227:R230)</f>
        <v>0</v>
      </c>
      <c r="S226" s="225"/>
      <c r="T226" s="227">
        <f>SUM(T227:T230)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8" t="s">
        <v>82</v>
      </c>
      <c r="AT226" s="229" t="s">
        <v>72</v>
      </c>
      <c r="AU226" s="229" t="s">
        <v>80</v>
      </c>
      <c r="AY226" s="228" t="s">
        <v>213</v>
      </c>
      <c r="BK226" s="230">
        <f>SUM(BK227:BK230)</f>
        <v>0</v>
      </c>
    </row>
    <row r="227" spans="1:65" s="2" customFormat="1" ht="21.75" customHeight="1">
      <c r="A227" s="35"/>
      <c r="B227" s="36"/>
      <c r="C227" s="233" t="s">
        <v>420</v>
      </c>
      <c r="D227" s="233" t="s">
        <v>216</v>
      </c>
      <c r="E227" s="234" t="s">
        <v>451</v>
      </c>
      <c r="F227" s="235" t="s">
        <v>452</v>
      </c>
      <c r="G227" s="236" t="s">
        <v>237</v>
      </c>
      <c r="H227" s="237">
        <v>131.2</v>
      </c>
      <c r="I227" s="238"/>
      <c r="J227" s="239">
        <f>ROUND(I227*H227,2)</f>
        <v>0</v>
      </c>
      <c r="K227" s="240"/>
      <c r="L227" s="41"/>
      <c r="M227" s="241" t="s">
        <v>1</v>
      </c>
      <c r="N227" s="242" t="s">
        <v>38</v>
      </c>
      <c r="O227" s="88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5" t="s">
        <v>245</v>
      </c>
      <c r="AT227" s="245" t="s">
        <v>216</v>
      </c>
      <c r="AU227" s="245" t="s">
        <v>82</v>
      </c>
      <c r="AY227" s="14" t="s">
        <v>213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4" t="s">
        <v>80</v>
      </c>
      <c r="BK227" s="246">
        <f>ROUND(I227*H227,2)</f>
        <v>0</v>
      </c>
      <c r="BL227" s="14" t="s">
        <v>245</v>
      </c>
      <c r="BM227" s="245" t="s">
        <v>423</v>
      </c>
    </row>
    <row r="228" spans="1:47" s="2" customFormat="1" ht="12">
      <c r="A228" s="35"/>
      <c r="B228" s="36"/>
      <c r="C228" s="37"/>
      <c r="D228" s="247" t="s">
        <v>221</v>
      </c>
      <c r="E228" s="37"/>
      <c r="F228" s="248" t="s">
        <v>452</v>
      </c>
      <c r="G228" s="37"/>
      <c r="H228" s="37"/>
      <c r="I228" s="141"/>
      <c r="J228" s="37"/>
      <c r="K228" s="37"/>
      <c r="L228" s="41"/>
      <c r="M228" s="249"/>
      <c r="N228" s="250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221</v>
      </c>
      <c r="AU228" s="14" t="s">
        <v>82</v>
      </c>
    </row>
    <row r="229" spans="1:65" s="2" customFormat="1" ht="16.5" customHeight="1">
      <c r="A229" s="35"/>
      <c r="B229" s="36"/>
      <c r="C229" s="233" t="s">
        <v>359</v>
      </c>
      <c r="D229" s="233" t="s">
        <v>216</v>
      </c>
      <c r="E229" s="234" t="s">
        <v>453</v>
      </c>
      <c r="F229" s="235" t="s">
        <v>454</v>
      </c>
      <c r="G229" s="236" t="s">
        <v>237</v>
      </c>
      <c r="H229" s="237">
        <v>131.2</v>
      </c>
      <c r="I229" s="238"/>
      <c r="J229" s="239">
        <f>ROUND(I229*H229,2)</f>
        <v>0</v>
      </c>
      <c r="K229" s="240"/>
      <c r="L229" s="41"/>
      <c r="M229" s="241" t="s">
        <v>1</v>
      </c>
      <c r="N229" s="242" t="s">
        <v>38</v>
      </c>
      <c r="O229" s="8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5" t="s">
        <v>245</v>
      </c>
      <c r="AT229" s="245" t="s">
        <v>216</v>
      </c>
      <c r="AU229" s="245" t="s">
        <v>82</v>
      </c>
      <c r="AY229" s="14" t="s">
        <v>213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4" t="s">
        <v>80</v>
      </c>
      <c r="BK229" s="246">
        <f>ROUND(I229*H229,2)</f>
        <v>0</v>
      </c>
      <c r="BL229" s="14" t="s">
        <v>245</v>
      </c>
      <c r="BM229" s="245" t="s">
        <v>424</v>
      </c>
    </row>
    <row r="230" spans="1:47" s="2" customFormat="1" ht="12">
      <c r="A230" s="35"/>
      <c r="B230" s="36"/>
      <c r="C230" s="37"/>
      <c r="D230" s="247" t="s">
        <v>221</v>
      </c>
      <c r="E230" s="37"/>
      <c r="F230" s="248" t="s">
        <v>454</v>
      </c>
      <c r="G230" s="37"/>
      <c r="H230" s="37"/>
      <c r="I230" s="141"/>
      <c r="J230" s="37"/>
      <c r="K230" s="37"/>
      <c r="L230" s="41"/>
      <c r="M230" s="251"/>
      <c r="N230" s="252"/>
      <c r="O230" s="253"/>
      <c r="P230" s="253"/>
      <c r="Q230" s="253"/>
      <c r="R230" s="253"/>
      <c r="S230" s="253"/>
      <c r="T230" s="254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221</v>
      </c>
      <c r="AU230" s="14" t="s">
        <v>82</v>
      </c>
    </row>
    <row r="231" spans="1:31" s="2" customFormat="1" ht="6.95" customHeight="1">
      <c r="A231" s="35"/>
      <c r="B231" s="63"/>
      <c r="C231" s="64"/>
      <c r="D231" s="64"/>
      <c r="E231" s="64"/>
      <c r="F231" s="64"/>
      <c r="G231" s="64"/>
      <c r="H231" s="64"/>
      <c r="I231" s="180"/>
      <c r="J231" s="64"/>
      <c r="K231" s="64"/>
      <c r="L231" s="41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sheetProtection password="CC35" sheet="1" objects="1" scenarios="1" formatColumns="0" formatRows="0" autoFilter="0"/>
  <autoFilter ref="C126:K23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455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ROUND((SUM(BE119:BE130)),2)</f>
        <v>0</v>
      </c>
      <c r="G33" s="35"/>
      <c r="H33" s="35"/>
      <c r="I33" s="159">
        <v>0.21</v>
      </c>
      <c r="J33" s="158">
        <f>ROUND(((SUM(BE119:BE130))*I33),2)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ROUND((SUM(BF119:BF130)),2)</f>
        <v>0</v>
      </c>
      <c r="G34" s="35"/>
      <c r="H34" s="35"/>
      <c r="I34" s="159">
        <v>0.15</v>
      </c>
      <c r="J34" s="158">
        <f>ROUND(((SUM(BF119:BF130))*I34),2)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ROUND((SUM(BG119:BG130)),2)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ROUND((SUM(BH119:BH130)),2)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ROUND((SUM(BI119:BI130)),2)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2019-138-06 -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310</v>
      </c>
      <c r="E98" s="200"/>
      <c r="F98" s="200"/>
      <c r="G98" s="200"/>
      <c r="H98" s="200"/>
      <c r="I98" s="201"/>
      <c r="J98" s="202">
        <f>J121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0"/>
      <c r="C99" s="191"/>
      <c r="D99" s="192" t="s">
        <v>456</v>
      </c>
      <c r="E99" s="193"/>
      <c r="F99" s="193"/>
      <c r="G99" s="193"/>
      <c r="H99" s="193"/>
      <c r="I99" s="194"/>
      <c r="J99" s="195">
        <f>J128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141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180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183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198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84" t="str">
        <f>E7</f>
        <v xml:space="preserve">OTEVŘENÝ  pavilon D (zadání) - DO KROSU</v>
      </c>
      <c r="F109" s="29"/>
      <c r="G109" s="29"/>
      <c r="H109" s="29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183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2019-138-06 - Bourací prá...</v>
      </c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144" t="s">
        <v>22</v>
      </c>
      <c r="J113" s="76" t="str">
        <f>IF(J12="","",J12)</f>
        <v>20. 12. 2019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144" t="s">
        <v>29</v>
      </c>
      <c r="J115" s="33" t="str">
        <f>E21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144" t="s">
        <v>30</v>
      </c>
      <c r="J116" s="33" t="str">
        <f>E24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204"/>
      <c r="B118" s="205"/>
      <c r="C118" s="206" t="s">
        <v>199</v>
      </c>
      <c r="D118" s="207" t="s">
        <v>58</v>
      </c>
      <c r="E118" s="207" t="s">
        <v>54</v>
      </c>
      <c r="F118" s="207" t="s">
        <v>55</v>
      </c>
      <c r="G118" s="207" t="s">
        <v>200</v>
      </c>
      <c r="H118" s="207" t="s">
        <v>201</v>
      </c>
      <c r="I118" s="208" t="s">
        <v>202</v>
      </c>
      <c r="J118" s="209" t="s">
        <v>187</v>
      </c>
      <c r="K118" s="210" t="s">
        <v>203</v>
      </c>
      <c r="L118" s="211"/>
      <c r="M118" s="97" t="s">
        <v>1</v>
      </c>
      <c r="N118" s="98" t="s">
        <v>37</v>
      </c>
      <c r="O118" s="98" t="s">
        <v>204</v>
      </c>
      <c r="P118" s="98" t="s">
        <v>205</v>
      </c>
      <c r="Q118" s="98" t="s">
        <v>206</v>
      </c>
      <c r="R118" s="98" t="s">
        <v>207</v>
      </c>
      <c r="S118" s="98" t="s">
        <v>208</v>
      </c>
      <c r="T118" s="99" t="s">
        <v>209</v>
      </c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pans="1:63" s="2" customFormat="1" ht="22.8" customHeight="1">
      <c r="A119" s="35"/>
      <c r="B119" s="36"/>
      <c r="C119" s="104" t="s">
        <v>210</v>
      </c>
      <c r="D119" s="37"/>
      <c r="E119" s="37"/>
      <c r="F119" s="37"/>
      <c r="G119" s="37"/>
      <c r="H119" s="37"/>
      <c r="I119" s="141"/>
      <c r="J119" s="212">
        <f>BK119</f>
        <v>0</v>
      </c>
      <c r="K119" s="37"/>
      <c r="L119" s="41"/>
      <c r="M119" s="100"/>
      <c r="N119" s="213"/>
      <c r="O119" s="101"/>
      <c r="P119" s="214">
        <f>P120+P128</f>
        <v>0</v>
      </c>
      <c r="Q119" s="101"/>
      <c r="R119" s="214">
        <f>R120+R128</f>
        <v>0</v>
      </c>
      <c r="S119" s="101"/>
      <c r="T119" s="215">
        <f>T120+T128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72</v>
      </c>
      <c r="AU119" s="14" t="s">
        <v>189</v>
      </c>
      <c r="BK119" s="216">
        <f>BK120+BK128</f>
        <v>0</v>
      </c>
    </row>
    <row r="120" spans="1:63" s="12" customFormat="1" ht="25.9" customHeight="1">
      <c r="A120" s="12"/>
      <c r="B120" s="217"/>
      <c r="C120" s="218"/>
      <c r="D120" s="219" t="s">
        <v>72</v>
      </c>
      <c r="E120" s="220" t="s">
        <v>211</v>
      </c>
      <c r="F120" s="220" t="s">
        <v>212</v>
      </c>
      <c r="G120" s="218"/>
      <c r="H120" s="218"/>
      <c r="I120" s="221"/>
      <c r="J120" s="222">
        <f>BK120</f>
        <v>0</v>
      </c>
      <c r="K120" s="218"/>
      <c r="L120" s="223"/>
      <c r="M120" s="224"/>
      <c r="N120" s="225"/>
      <c r="O120" s="225"/>
      <c r="P120" s="226">
        <f>P121</f>
        <v>0</v>
      </c>
      <c r="Q120" s="225"/>
      <c r="R120" s="226">
        <f>R121</f>
        <v>0</v>
      </c>
      <c r="S120" s="225"/>
      <c r="T120" s="227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80</v>
      </c>
      <c r="AT120" s="229" t="s">
        <v>72</v>
      </c>
      <c r="AU120" s="229" t="s">
        <v>73</v>
      </c>
      <c r="AY120" s="228" t="s">
        <v>213</v>
      </c>
      <c r="BK120" s="230">
        <f>BK121</f>
        <v>0</v>
      </c>
    </row>
    <row r="121" spans="1:63" s="12" customFormat="1" ht="22.8" customHeight="1">
      <c r="A121" s="12"/>
      <c r="B121" s="217"/>
      <c r="C121" s="218"/>
      <c r="D121" s="219" t="s">
        <v>72</v>
      </c>
      <c r="E121" s="231" t="s">
        <v>333</v>
      </c>
      <c r="F121" s="231" t="s">
        <v>334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SUM(P122:P127)</f>
        <v>0</v>
      </c>
      <c r="Q121" s="225"/>
      <c r="R121" s="226">
        <f>SUM(R122:R127)</f>
        <v>0</v>
      </c>
      <c r="S121" s="225"/>
      <c r="T121" s="227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80</v>
      </c>
      <c r="AT121" s="229" t="s">
        <v>72</v>
      </c>
      <c r="AU121" s="229" t="s">
        <v>80</v>
      </c>
      <c r="AY121" s="228" t="s">
        <v>213</v>
      </c>
      <c r="BK121" s="230">
        <f>SUM(BK122:BK127)</f>
        <v>0</v>
      </c>
    </row>
    <row r="122" spans="1:65" s="2" customFormat="1" ht="21.75" customHeight="1">
      <c r="A122" s="35"/>
      <c r="B122" s="36"/>
      <c r="C122" s="233" t="s">
        <v>80</v>
      </c>
      <c r="D122" s="233" t="s">
        <v>216</v>
      </c>
      <c r="E122" s="234" t="s">
        <v>457</v>
      </c>
      <c r="F122" s="235" t="s">
        <v>458</v>
      </c>
      <c r="G122" s="236" t="s">
        <v>237</v>
      </c>
      <c r="H122" s="237">
        <v>313.2</v>
      </c>
      <c r="I122" s="238"/>
      <c r="J122" s="239">
        <f>ROUND(I122*H122,2)</f>
        <v>0</v>
      </c>
      <c r="K122" s="240"/>
      <c r="L122" s="41"/>
      <c r="M122" s="241" t="s">
        <v>1</v>
      </c>
      <c r="N122" s="242" t="s">
        <v>38</v>
      </c>
      <c r="O122" s="8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5" t="s">
        <v>220</v>
      </c>
      <c r="AT122" s="245" t="s">
        <v>216</v>
      </c>
      <c r="AU122" s="245" t="s">
        <v>82</v>
      </c>
      <c r="AY122" s="14" t="s">
        <v>213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4" t="s">
        <v>80</v>
      </c>
      <c r="BK122" s="246">
        <f>ROUND(I122*H122,2)</f>
        <v>0</v>
      </c>
      <c r="BL122" s="14" t="s">
        <v>220</v>
      </c>
      <c r="BM122" s="245" t="s">
        <v>82</v>
      </c>
    </row>
    <row r="123" spans="1:47" s="2" customFormat="1" ht="12">
      <c r="A123" s="35"/>
      <c r="B123" s="36"/>
      <c r="C123" s="37"/>
      <c r="D123" s="247" t="s">
        <v>221</v>
      </c>
      <c r="E123" s="37"/>
      <c r="F123" s="248" t="s">
        <v>458</v>
      </c>
      <c r="G123" s="37"/>
      <c r="H123" s="37"/>
      <c r="I123" s="141"/>
      <c r="J123" s="37"/>
      <c r="K123" s="37"/>
      <c r="L123" s="41"/>
      <c r="M123" s="249"/>
      <c r="N123" s="250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221</v>
      </c>
      <c r="AU123" s="14" t="s">
        <v>82</v>
      </c>
    </row>
    <row r="124" spans="1:65" s="2" customFormat="1" ht="21.75" customHeight="1">
      <c r="A124" s="35"/>
      <c r="B124" s="36"/>
      <c r="C124" s="233" t="s">
        <v>82</v>
      </c>
      <c r="D124" s="233" t="s">
        <v>216</v>
      </c>
      <c r="E124" s="234" t="s">
        <v>459</v>
      </c>
      <c r="F124" s="235" t="s">
        <v>460</v>
      </c>
      <c r="G124" s="236" t="s">
        <v>237</v>
      </c>
      <c r="H124" s="237">
        <v>313.2</v>
      </c>
      <c r="I124" s="238"/>
      <c r="J124" s="239">
        <f>ROUND(I124*H124,2)</f>
        <v>0</v>
      </c>
      <c r="K124" s="240"/>
      <c r="L124" s="41"/>
      <c r="M124" s="241" t="s">
        <v>1</v>
      </c>
      <c r="N124" s="242" t="s">
        <v>38</v>
      </c>
      <c r="O124" s="8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5" t="s">
        <v>220</v>
      </c>
      <c r="AT124" s="245" t="s">
        <v>216</v>
      </c>
      <c r="AU124" s="245" t="s">
        <v>82</v>
      </c>
      <c r="AY124" s="14" t="s">
        <v>213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4" t="s">
        <v>80</v>
      </c>
      <c r="BK124" s="246">
        <f>ROUND(I124*H124,2)</f>
        <v>0</v>
      </c>
      <c r="BL124" s="14" t="s">
        <v>220</v>
      </c>
      <c r="BM124" s="245" t="s">
        <v>220</v>
      </c>
    </row>
    <row r="125" spans="1:47" s="2" customFormat="1" ht="12">
      <c r="A125" s="35"/>
      <c r="B125" s="36"/>
      <c r="C125" s="37"/>
      <c r="D125" s="247" t="s">
        <v>221</v>
      </c>
      <c r="E125" s="37"/>
      <c r="F125" s="248" t="s">
        <v>460</v>
      </c>
      <c r="G125" s="37"/>
      <c r="H125" s="37"/>
      <c r="I125" s="141"/>
      <c r="J125" s="37"/>
      <c r="K125" s="37"/>
      <c r="L125" s="41"/>
      <c r="M125" s="249"/>
      <c r="N125" s="250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221</v>
      </c>
      <c r="AU125" s="14" t="s">
        <v>82</v>
      </c>
    </row>
    <row r="126" spans="1:65" s="2" customFormat="1" ht="21.75" customHeight="1">
      <c r="A126" s="35"/>
      <c r="B126" s="36"/>
      <c r="C126" s="233" t="s">
        <v>224</v>
      </c>
      <c r="D126" s="233" t="s">
        <v>216</v>
      </c>
      <c r="E126" s="234" t="s">
        <v>461</v>
      </c>
      <c r="F126" s="235" t="s">
        <v>462</v>
      </c>
      <c r="G126" s="236" t="s">
        <v>237</v>
      </c>
      <c r="H126" s="237">
        <v>313.2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227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462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3" s="12" customFormat="1" ht="25.9" customHeight="1">
      <c r="A128" s="12"/>
      <c r="B128" s="217"/>
      <c r="C128" s="218"/>
      <c r="D128" s="219" t="s">
        <v>72</v>
      </c>
      <c r="E128" s="220" t="s">
        <v>297</v>
      </c>
      <c r="F128" s="220" t="s">
        <v>463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SUM(P129:P130)</f>
        <v>0</v>
      </c>
      <c r="Q128" s="225"/>
      <c r="R128" s="226">
        <f>SUM(R129:R130)</f>
        <v>0</v>
      </c>
      <c r="S128" s="225"/>
      <c r="T128" s="227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220</v>
      </c>
      <c r="AT128" s="229" t="s">
        <v>72</v>
      </c>
      <c r="AU128" s="229" t="s">
        <v>73</v>
      </c>
      <c r="AY128" s="228" t="s">
        <v>213</v>
      </c>
      <c r="BK128" s="230">
        <f>SUM(BK129:BK130)</f>
        <v>0</v>
      </c>
    </row>
    <row r="129" spans="1:65" s="2" customFormat="1" ht="21.75" customHeight="1">
      <c r="A129" s="35"/>
      <c r="B129" s="36"/>
      <c r="C129" s="233" t="s">
        <v>220</v>
      </c>
      <c r="D129" s="233" t="s">
        <v>216</v>
      </c>
      <c r="E129" s="234" t="s">
        <v>464</v>
      </c>
      <c r="F129" s="235" t="s">
        <v>465</v>
      </c>
      <c r="G129" s="236" t="s">
        <v>301</v>
      </c>
      <c r="H129" s="237">
        <v>64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302</v>
      </c>
      <c r="AT129" s="245" t="s">
        <v>216</v>
      </c>
      <c r="AU129" s="245" t="s">
        <v>80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302</v>
      </c>
      <c r="BM129" s="245" t="s">
        <v>230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465</v>
      </c>
      <c r="G130" s="37"/>
      <c r="H130" s="37"/>
      <c r="I130" s="141"/>
      <c r="J130" s="37"/>
      <c r="K130" s="37"/>
      <c r="L130" s="41"/>
      <c r="M130" s="251"/>
      <c r="N130" s="252"/>
      <c r="O130" s="253"/>
      <c r="P130" s="253"/>
      <c r="Q130" s="253"/>
      <c r="R130" s="253"/>
      <c r="S130" s="253"/>
      <c r="T130" s="254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80</v>
      </c>
    </row>
    <row r="131" spans="1:31" s="2" customFormat="1" ht="6.95" customHeight="1">
      <c r="A131" s="35"/>
      <c r="B131" s="63"/>
      <c r="C131" s="64"/>
      <c r="D131" s="64"/>
      <c r="E131" s="64"/>
      <c r="F131" s="64"/>
      <c r="G131" s="64"/>
      <c r="H131" s="64"/>
      <c r="I131" s="180"/>
      <c r="J131" s="64"/>
      <c r="K131" s="64"/>
      <c r="L131" s="41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466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ROUND((SUM(BE128:BE206)),2)</f>
        <v>0</v>
      </c>
      <c r="G33" s="35"/>
      <c r="H33" s="35"/>
      <c r="I33" s="159">
        <v>0.21</v>
      </c>
      <c r="J33" s="158">
        <f>ROUND(((SUM(BE128:BE206))*I33),2)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ROUND((SUM(BF128:BF206)),2)</f>
        <v>0</v>
      </c>
      <c r="G34" s="35"/>
      <c r="H34" s="35"/>
      <c r="I34" s="159">
        <v>0.15</v>
      </c>
      <c r="J34" s="158">
        <f>ROUND(((SUM(BF128:BF206))*I34),2)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ROUND((SUM(BG128:BG206)),2)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ROUND((SUM(BH128:BH206)),2)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ROUND((SUM(BI128:BI206)),2)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2019-138-07 -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309</v>
      </c>
      <c r="E98" s="200"/>
      <c r="F98" s="200"/>
      <c r="G98" s="200"/>
      <c r="H98" s="200"/>
      <c r="I98" s="201"/>
      <c r="J98" s="202">
        <f>J130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467</v>
      </c>
      <c r="E99" s="200"/>
      <c r="F99" s="200"/>
      <c r="G99" s="200"/>
      <c r="H99" s="200"/>
      <c r="I99" s="201"/>
      <c r="J99" s="202">
        <f>J135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310</v>
      </c>
      <c r="E100" s="200"/>
      <c r="F100" s="200"/>
      <c r="G100" s="200"/>
      <c r="H100" s="200"/>
      <c r="I100" s="201"/>
      <c r="J100" s="202">
        <f>J142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191</v>
      </c>
      <c r="E101" s="200"/>
      <c r="F101" s="200"/>
      <c r="G101" s="200"/>
      <c r="H101" s="200"/>
      <c r="I101" s="201"/>
      <c r="J101" s="202">
        <f>J147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311</v>
      </c>
      <c r="E102" s="200"/>
      <c r="F102" s="200"/>
      <c r="G102" s="200"/>
      <c r="H102" s="200"/>
      <c r="I102" s="201"/>
      <c r="J102" s="202">
        <f>J162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192</v>
      </c>
      <c r="E103" s="200"/>
      <c r="F103" s="200"/>
      <c r="G103" s="200"/>
      <c r="H103" s="200"/>
      <c r="I103" s="201"/>
      <c r="J103" s="202">
        <f>J171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193</v>
      </c>
      <c r="E104" s="193"/>
      <c r="F104" s="193"/>
      <c r="G104" s="193"/>
      <c r="H104" s="193"/>
      <c r="I104" s="194"/>
      <c r="J104" s="195">
        <f>J186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7"/>
      <c r="C105" s="198"/>
      <c r="D105" s="199" t="s">
        <v>194</v>
      </c>
      <c r="E105" s="200"/>
      <c r="F105" s="200"/>
      <c r="G105" s="200"/>
      <c r="H105" s="200"/>
      <c r="I105" s="201"/>
      <c r="J105" s="202">
        <f>J187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195</v>
      </c>
      <c r="E106" s="200"/>
      <c r="F106" s="200"/>
      <c r="G106" s="200"/>
      <c r="H106" s="200"/>
      <c r="I106" s="201"/>
      <c r="J106" s="202">
        <f>J190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196</v>
      </c>
      <c r="E107" s="200"/>
      <c r="F107" s="200"/>
      <c r="G107" s="200"/>
      <c r="H107" s="200"/>
      <c r="I107" s="201"/>
      <c r="J107" s="202">
        <f>J199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456</v>
      </c>
      <c r="E108" s="193"/>
      <c r="F108" s="193"/>
      <c r="G108" s="193"/>
      <c r="H108" s="193"/>
      <c r="I108" s="194"/>
      <c r="J108" s="195">
        <f>J204</f>
        <v>0</v>
      </c>
      <c r="K108" s="191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63"/>
      <c r="C110" s="64"/>
      <c r="D110" s="64"/>
      <c r="E110" s="64"/>
      <c r="F110" s="64"/>
      <c r="G110" s="64"/>
      <c r="H110" s="64"/>
      <c r="I110" s="180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183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198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184" t="str">
        <f>E7</f>
        <v xml:space="preserve">OTEVŘENÝ  pavilon D (zadání) - DO KROSU</v>
      </c>
      <c r="F118" s="29"/>
      <c r="G118" s="29"/>
      <c r="H118" s="29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183</v>
      </c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73" t="str">
        <f>E9</f>
        <v>2019-138-07 - Bourací prá...</v>
      </c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4" t="str">
        <f>F12</f>
        <v xml:space="preserve"> </v>
      </c>
      <c r="G122" s="37"/>
      <c r="H122" s="37"/>
      <c r="I122" s="144" t="s">
        <v>22</v>
      </c>
      <c r="J122" s="76" t="str">
        <f>IF(J12="","",J12)</f>
        <v>20. 12. 2019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24</v>
      </c>
      <c r="D124" s="37"/>
      <c r="E124" s="37"/>
      <c r="F124" s="24" t="str">
        <f>E15</f>
        <v xml:space="preserve"> </v>
      </c>
      <c r="G124" s="37"/>
      <c r="H124" s="37"/>
      <c r="I124" s="144" t="s">
        <v>29</v>
      </c>
      <c r="J124" s="33" t="str">
        <f>E21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27</v>
      </c>
      <c r="D125" s="37"/>
      <c r="E125" s="37"/>
      <c r="F125" s="24" t="str">
        <f>IF(E18="","",E18)</f>
        <v>Vyplň údaj</v>
      </c>
      <c r="G125" s="37"/>
      <c r="H125" s="37"/>
      <c r="I125" s="144" t="s">
        <v>30</v>
      </c>
      <c r="J125" s="33" t="str">
        <f>E24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204"/>
      <c r="B127" s="205"/>
      <c r="C127" s="206" t="s">
        <v>199</v>
      </c>
      <c r="D127" s="207" t="s">
        <v>58</v>
      </c>
      <c r="E127" s="207" t="s">
        <v>54</v>
      </c>
      <c r="F127" s="207" t="s">
        <v>55</v>
      </c>
      <c r="G127" s="207" t="s">
        <v>200</v>
      </c>
      <c r="H127" s="207" t="s">
        <v>201</v>
      </c>
      <c r="I127" s="208" t="s">
        <v>202</v>
      </c>
      <c r="J127" s="209" t="s">
        <v>187</v>
      </c>
      <c r="K127" s="210" t="s">
        <v>203</v>
      </c>
      <c r="L127" s="211"/>
      <c r="M127" s="97" t="s">
        <v>1</v>
      </c>
      <c r="N127" s="98" t="s">
        <v>37</v>
      </c>
      <c r="O127" s="98" t="s">
        <v>204</v>
      </c>
      <c r="P127" s="98" t="s">
        <v>205</v>
      </c>
      <c r="Q127" s="98" t="s">
        <v>206</v>
      </c>
      <c r="R127" s="98" t="s">
        <v>207</v>
      </c>
      <c r="S127" s="98" t="s">
        <v>208</v>
      </c>
      <c r="T127" s="99" t="s">
        <v>209</v>
      </c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</row>
    <row r="128" spans="1:63" s="2" customFormat="1" ht="22.8" customHeight="1">
      <c r="A128" s="35"/>
      <c r="B128" s="36"/>
      <c r="C128" s="104" t="s">
        <v>210</v>
      </c>
      <c r="D128" s="37"/>
      <c r="E128" s="37"/>
      <c r="F128" s="37"/>
      <c r="G128" s="37"/>
      <c r="H128" s="37"/>
      <c r="I128" s="141"/>
      <c r="J128" s="212">
        <f>BK128</f>
        <v>0</v>
      </c>
      <c r="K128" s="37"/>
      <c r="L128" s="41"/>
      <c r="M128" s="100"/>
      <c r="N128" s="213"/>
      <c r="O128" s="101"/>
      <c r="P128" s="214">
        <f>P129+P186+P204</f>
        <v>0</v>
      </c>
      <c r="Q128" s="101"/>
      <c r="R128" s="214">
        <f>R129+R186+R204</f>
        <v>0</v>
      </c>
      <c r="S128" s="101"/>
      <c r="T128" s="215">
        <f>T129+T186+T204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72</v>
      </c>
      <c r="AU128" s="14" t="s">
        <v>189</v>
      </c>
      <c r="BK128" s="216">
        <f>BK129+BK186+BK204</f>
        <v>0</v>
      </c>
    </row>
    <row r="129" spans="1:63" s="12" customFormat="1" ht="25.9" customHeight="1">
      <c r="A129" s="12"/>
      <c r="B129" s="217"/>
      <c r="C129" s="218"/>
      <c r="D129" s="219" t="s">
        <v>72</v>
      </c>
      <c r="E129" s="220" t="s">
        <v>211</v>
      </c>
      <c r="F129" s="220" t="s">
        <v>212</v>
      </c>
      <c r="G129" s="218"/>
      <c r="H129" s="218"/>
      <c r="I129" s="221"/>
      <c r="J129" s="222">
        <f>BK129</f>
        <v>0</v>
      </c>
      <c r="K129" s="218"/>
      <c r="L129" s="223"/>
      <c r="M129" s="224"/>
      <c r="N129" s="225"/>
      <c r="O129" s="225"/>
      <c r="P129" s="226">
        <f>P130+P135+P142+P147+P162+P171</f>
        <v>0</v>
      </c>
      <c r="Q129" s="225"/>
      <c r="R129" s="226">
        <f>R130+R135+R142+R147+R162+R171</f>
        <v>0</v>
      </c>
      <c r="S129" s="225"/>
      <c r="T129" s="227">
        <f>T130+T135+T142+T147+T162+T171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80</v>
      </c>
      <c r="AT129" s="229" t="s">
        <v>72</v>
      </c>
      <c r="AU129" s="229" t="s">
        <v>73</v>
      </c>
      <c r="AY129" s="228" t="s">
        <v>213</v>
      </c>
      <c r="BK129" s="230">
        <f>BK130+BK135+BK142+BK147+BK162+BK171</f>
        <v>0</v>
      </c>
    </row>
    <row r="130" spans="1:63" s="12" customFormat="1" ht="22.8" customHeight="1">
      <c r="A130" s="12"/>
      <c r="B130" s="217"/>
      <c r="C130" s="218"/>
      <c r="D130" s="219" t="s">
        <v>72</v>
      </c>
      <c r="E130" s="231" t="s">
        <v>227</v>
      </c>
      <c r="F130" s="231" t="s">
        <v>328</v>
      </c>
      <c r="G130" s="218"/>
      <c r="H130" s="218"/>
      <c r="I130" s="221"/>
      <c r="J130" s="232">
        <f>BK130</f>
        <v>0</v>
      </c>
      <c r="K130" s="218"/>
      <c r="L130" s="223"/>
      <c r="M130" s="224"/>
      <c r="N130" s="225"/>
      <c r="O130" s="225"/>
      <c r="P130" s="226">
        <f>SUM(P131:P134)</f>
        <v>0</v>
      </c>
      <c r="Q130" s="225"/>
      <c r="R130" s="226">
        <f>SUM(R131:R134)</f>
        <v>0</v>
      </c>
      <c r="S130" s="225"/>
      <c r="T130" s="227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8" t="s">
        <v>80</v>
      </c>
      <c r="AT130" s="229" t="s">
        <v>72</v>
      </c>
      <c r="AU130" s="229" t="s">
        <v>80</v>
      </c>
      <c r="AY130" s="228" t="s">
        <v>213</v>
      </c>
      <c r="BK130" s="230">
        <f>SUM(BK131:BK134)</f>
        <v>0</v>
      </c>
    </row>
    <row r="131" spans="1:65" s="2" customFormat="1" ht="16.5" customHeight="1">
      <c r="A131" s="35"/>
      <c r="B131" s="36"/>
      <c r="C131" s="233" t="s">
        <v>80</v>
      </c>
      <c r="D131" s="233" t="s">
        <v>216</v>
      </c>
      <c r="E131" s="234" t="s">
        <v>329</v>
      </c>
      <c r="F131" s="235" t="s">
        <v>432</v>
      </c>
      <c r="G131" s="236" t="s">
        <v>237</v>
      </c>
      <c r="H131" s="237">
        <v>4.68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220</v>
      </c>
      <c r="AT131" s="245" t="s">
        <v>216</v>
      </c>
      <c r="AU131" s="245" t="s">
        <v>82</v>
      </c>
      <c r="AY131" s="14" t="s">
        <v>213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80</v>
      </c>
      <c r="BK131" s="246">
        <f>ROUND(I131*H131,2)</f>
        <v>0</v>
      </c>
      <c r="BL131" s="14" t="s">
        <v>220</v>
      </c>
      <c r="BM131" s="245" t="s">
        <v>82</v>
      </c>
    </row>
    <row r="132" spans="1:47" s="2" customFormat="1" ht="12">
      <c r="A132" s="35"/>
      <c r="B132" s="36"/>
      <c r="C132" s="37"/>
      <c r="D132" s="247" t="s">
        <v>221</v>
      </c>
      <c r="E132" s="37"/>
      <c r="F132" s="248" t="s">
        <v>432</v>
      </c>
      <c r="G132" s="37"/>
      <c r="H132" s="37"/>
      <c r="I132" s="141"/>
      <c r="J132" s="37"/>
      <c r="K132" s="37"/>
      <c r="L132" s="41"/>
      <c r="M132" s="249"/>
      <c r="N132" s="250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221</v>
      </c>
      <c r="AU132" s="14" t="s">
        <v>82</v>
      </c>
    </row>
    <row r="133" spans="1:65" s="2" customFormat="1" ht="21.75" customHeight="1">
      <c r="A133" s="35"/>
      <c r="B133" s="36"/>
      <c r="C133" s="233" t="s">
        <v>82</v>
      </c>
      <c r="D133" s="233" t="s">
        <v>216</v>
      </c>
      <c r="E133" s="234" t="s">
        <v>331</v>
      </c>
      <c r="F133" s="235" t="s">
        <v>332</v>
      </c>
      <c r="G133" s="236" t="s">
        <v>237</v>
      </c>
      <c r="H133" s="237">
        <v>4.68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220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220</v>
      </c>
      <c r="BM133" s="245" t="s">
        <v>220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332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3" s="12" customFormat="1" ht="22.8" customHeight="1">
      <c r="A135" s="12"/>
      <c r="B135" s="217"/>
      <c r="C135" s="218"/>
      <c r="D135" s="219" t="s">
        <v>72</v>
      </c>
      <c r="E135" s="231" t="s">
        <v>468</v>
      </c>
      <c r="F135" s="231" t="s">
        <v>469</v>
      </c>
      <c r="G135" s="218"/>
      <c r="H135" s="218"/>
      <c r="I135" s="221"/>
      <c r="J135" s="232">
        <f>BK135</f>
        <v>0</v>
      </c>
      <c r="K135" s="218"/>
      <c r="L135" s="223"/>
      <c r="M135" s="224"/>
      <c r="N135" s="225"/>
      <c r="O135" s="225"/>
      <c r="P135" s="226">
        <f>SUM(P136:P141)</f>
        <v>0</v>
      </c>
      <c r="Q135" s="225"/>
      <c r="R135" s="226">
        <f>SUM(R136:R141)</f>
        <v>0</v>
      </c>
      <c r="S135" s="225"/>
      <c r="T135" s="227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8" t="s">
        <v>80</v>
      </c>
      <c r="AT135" s="229" t="s">
        <v>72</v>
      </c>
      <c r="AU135" s="229" t="s">
        <v>80</v>
      </c>
      <c r="AY135" s="228" t="s">
        <v>213</v>
      </c>
      <c r="BK135" s="230">
        <f>SUM(BK136:BK141)</f>
        <v>0</v>
      </c>
    </row>
    <row r="136" spans="1:65" s="2" customFormat="1" ht="44.25" customHeight="1">
      <c r="A136" s="35"/>
      <c r="B136" s="36"/>
      <c r="C136" s="233" t="s">
        <v>224</v>
      </c>
      <c r="D136" s="233" t="s">
        <v>216</v>
      </c>
      <c r="E136" s="234" t="s">
        <v>470</v>
      </c>
      <c r="F136" s="235" t="s">
        <v>471</v>
      </c>
      <c r="G136" s="236" t="s">
        <v>237</v>
      </c>
      <c r="H136" s="237">
        <v>55.9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227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471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44.25" customHeight="1">
      <c r="A138" s="35"/>
      <c r="B138" s="36"/>
      <c r="C138" s="233" t="s">
        <v>220</v>
      </c>
      <c r="D138" s="233" t="s">
        <v>216</v>
      </c>
      <c r="E138" s="234" t="s">
        <v>472</v>
      </c>
      <c r="F138" s="235" t="s">
        <v>473</v>
      </c>
      <c r="G138" s="236" t="s">
        <v>237</v>
      </c>
      <c r="H138" s="237">
        <v>167.7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230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473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44.25" customHeight="1">
      <c r="A140" s="35"/>
      <c r="B140" s="36"/>
      <c r="C140" s="233" t="s">
        <v>231</v>
      </c>
      <c r="D140" s="233" t="s">
        <v>216</v>
      </c>
      <c r="E140" s="234" t="s">
        <v>474</v>
      </c>
      <c r="F140" s="235" t="s">
        <v>475</v>
      </c>
      <c r="G140" s="236" t="s">
        <v>237</v>
      </c>
      <c r="H140" s="237">
        <v>55.9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234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475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3" s="12" customFormat="1" ht="22.8" customHeight="1">
      <c r="A142" s="12"/>
      <c r="B142" s="217"/>
      <c r="C142" s="218"/>
      <c r="D142" s="219" t="s">
        <v>72</v>
      </c>
      <c r="E142" s="231" t="s">
        <v>333</v>
      </c>
      <c r="F142" s="231" t="s">
        <v>334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SUM(P143:P146)</f>
        <v>0</v>
      </c>
      <c r="Q142" s="225"/>
      <c r="R142" s="226">
        <f>SUM(R143:R146)</f>
        <v>0</v>
      </c>
      <c r="S142" s="225"/>
      <c r="T142" s="227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80</v>
      </c>
      <c r="AT142" s="229" t="s">
        <v>72</v>
      </c>
      <c r="AU142" s="229" t="s">
        <v>80</v>
      </c>
      <c r="AY142" s="228" t="s">
        <v>213</v>
      </c>
      <c r="BK142" s="230">
        <f>SUM(BK143:BK146)</f>
        <v>0</v>
      </c>
    </row>
    <row r="143" spans="1:65" s="2" customFormat="1" ht="21.75" customHeight="1">
      <c r="A143" s="35"/>
      <c r="B143" s="36"/>
      <c r="C143" s="233" t="s">
        <v>227</v>
      </c>
      <c r="D143" s="233" t="s">
        <v>216</v>
      </c>
      <c r="E143" s="234" t="s">
        <v>335</v>
      </c>
      <c r="F143" s="235" t="s">
        <v>336</v>
      </c>
      <c r="G143" s="236" t="s">
        <v>237</v>
      </c>
      <c r="H143" s="237">
        <v>4.35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220</v>
      </c>
      <c r="AT143" s="245" t="s">
        <v>216</v>
      </c>
      <c r="AU143" s="245" t="s">
        <v>82</v>
      </c>
      <c r="AY143" s="14" t="s">
        <v>213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80</v>
      </c>
      <c r="BK143" s="246">
        <f>ROUND(I143*H143,2)</f>
        <v>0</v>
      </c>
      <c r="BL143" s="14" t="s">
        <v>220</v>
      </c>
      <c r="BM143" s="245" t="s">
        <v>238</v>
      </c>
    </row>
    <row r="144" spans="1:47" s="2" customFormat="1" ht="12">
      <c r="A144" s="35"/>
      <c r="B144" s="36"/>
      <c r="C144" s="37"/>
      <c r="D144" s="247" t="s">
        <v>221</v>
      </c>
      <c r="E144" s="37"/>
      <c r="F144" s="248" t="s">
        <v>336</v>
      </c>
      <c r="G144" s="37"/>
      <c r="H144" s="37"/>
      <c r="I144" s="141"/>
      <c r="J144" s="37"/>
      <c r="K144" s="37"/>
      <c r="L144" s="41"/>
      <c r="M144" s="249"/>
      <c r="N144" s="250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221</v>
      </c>
      <c r="AU144" s="14" t="s">
        <v>82</v>
      </c>
    </row>
    <row r="145" spans="1:65" s="2" customFormat="1" ht="21.75" customHeight="1">
      <c r="A145" s="35"/>
      <c r="B145" s="36"/>
      <c r="C145" s="233" t="s">
        <v>239</v>
      </c>
      <c r="D145" s="233" t="s">
        <v>216</v>
      </c>
      <c r="E145" s="234" t="s">
        <v>337</v>
      </c>
      <c r="F145" s="235" t="s">
        <v>338</v>
      </c>
      <c r="G145" s="236" t="s">
        <v>237</v>
      </c>
      <c r="H145" s="237">
        <v>4.35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220</v>
      </c>
      <c r="AT145" s="245" t="s">
        <v>216</v>
      </c>
      <c r="AU145" s="245" t="s">
        <v>82</v>
      </c>
      <c r="AY145" s="14" t="s">
        <v>213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80</v>
      </c>
      <c r="BK145" s="246">
        <f>ROUND(I145*H145,2)</f>
        <v>0</v>
      </c>
      <c r="BL145" s="14" t="s">
        <v>220</v>
      </c>
      <c r="BM145" s="245" t="s">
        <v>242</v>
      </c>
    </row>
    <row r="146" spans="1:47" s="2" customFormat="1" ht="12">
      <c r="A146" s="35"/>
      <c r="B146" s="36"/>
      <c r="C146" s="37"/>
      <c r="D146" s="247" t="s">
        <v>221</v>
      </c>
      <c r="E146" s="37"/>
      <c r="F146" s="248" t="s">
        <v>338</v>
      </c>
      <c r="G146" s="37"/>
      <c r="H146" s="37"/>
      <c r="I146" s="141"/>
      <c r="J146" s="37"/>
      <c r="K146" s="37"/>
      <c r="L146" s="41"/>
      <c r="M146" s="249"/>
      <c r="N146" s="250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221</v>
      </c>
      <c r="AU146" s="14" t="s">
        <v>82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214</v>
      </c>
      <c r="F147" s="231" t="s">
        <v>215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SUM(P148:P161)</f>
        <v>0</v>
      </c>
      <c r="Q147" s="225"/>
      <c r="R147" s="226">
        <f>SUM(R148:R161)</f>
        <v>0</v>
      </c>
      <c r="S147" s="225"/>
      <c r="T147" s="227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80</v>
      </c>
      <c r="AT147" s="229" t="s">
        <v>72</v>
      </c>
      <c r="AU147" s="229" t="s">
        <v>80</v>
      </c>
      <c r="AY147" s="228" t="s">
        <v>213</v>
      </c>
      <c r="BK147" s="230">
        <f>SUM(BK148:BK161)</f>
        <v>0</v>
      </c>
    </row>
    <row r="148" spans="1:65" s="2" customFormat="1" ht="33" customHeight="1">
      <c r="A148" s="35"/>
      <c r="B148" s="36"/>
      <c r="C148" s="233" t="s">
        <v>230</v>
      </c>
      <c r="D148" s="233" t="s">
        <v>216</v>
      </c>
      <c r="E148" s="234" t="s">
        <v>349</v>
      </c>
      <c r="F148" s="235" t="s">
        <v>350</v>
      </c>
      <c r="G148" s="236" t="s">
        <v>237</v>
      </c>
      <c r="H148" s="237">
        <v>6.6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220</v>
      </c>
      <c r="AT148" s="245" t="s">
        <v>216</v>
      </c>
      <c r="AU148" s="245" t="s">
        <v>82</v>
      </c>
      <c r="AY148" s="14" t="s">
        <v>213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80</v>
      </c>
      <c r="BK148" s="246">
        <f>ROUND(I148*H148,2)</f>
        <v>0</v>
      </c>
      <c r="BL148" s="14" t="s">
        <v>220</v>
      </c>
      <c r="BM148" s="245" t="s">
        <v>245</v>
      </c>
    </row>
    <row r="149" spans="1:47" s="2" customFormat="1" ht="12">
      <c r="A149" s="35"/>
      <c r="B149" s="36"/>
      <c r="C149" s="37"/>
      <c r="D149" s="247" t="s">
        <v>221</v>
      </c>
      <c r="E149" s="37"/>
      <c r="F149" s="248" t="s">
        <v>350</v>
      </c>
      <c r="G149" s="37"/>
      <c r="H149" s="37"/>
      <c r="I149" s="141"/>
      <c r="J149" s="37"/>
      <c r="K149" s="37"/>
      <c r="L149" s="41"/>
      <c r="M149" s="249"/>
      <c r="N149" s="250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221</v>
      </c>
      <c r="AU149" s="14" t="s">
        <v>82</v>
      </c>
    </row>
    <row r="150" spans="1:65" s="2" customFormat="1" ht="33" customHeight="1">
      <c r="A150" s="35"/>
      <c r="B150" s="36"/>
      <c r="C150" s="233" t="s">
        <v>246</v>
      </c>
      <c r="D150" s="233" t="s">
        <v>216</v>
      </c>
      <c r="E150" s="234" t="s">
        <v>353</v>
      </c>
      <c r="F150" s="235" t="s">
        <v>354</v>
      </c>
      <c r="G150" s="236" t="s">
        <v>237</v>
      </c>
      <c r="H150" s="237">
        <v>4.778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220</v>
      </c>
      <c r="AT150" s="245" t="s">
        <v>216</v>
      </c>
      <c r="AU150" s="245" t="s">
        <v>82</v>
      </c>
      <c r="AY150" s="14" t="s">
        <v>213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80</v>
      </c>
      <c r="BK150" s="246">
        <f>ROUND(I150*H150,2)</f>
        <v>0</v>
      </c>
      <c r="BL150" s="14" t="s">
        <v>220</v>
      </c>
      <c r="BM150" s="245" t="s">
        <v>249</v>
      </c>
    </row>
    <row r="151" spans="1:47" s="2" customFormat="1" ht="12">
      <c r="A151" s="35"/>
      <c r="B151" s="36"/>
      <c r="C151" s="37"/>
      <c r="D151" s="247" t="s">
        <v>221</v>
      </c>
      <c r="E151" s="37"/>
      <c r="F151" s="248" t="s">
        <v>354</v>
      </c>
      <c r="G151" s="37"/>
      <c r="H151" s="37"/>
      <c r="I151" s="141"/>
      <c r="J151" s="37"/>
      <c r="K151" s="37"/>
      <c r="L151" s="41"/>
      <c r="M151" s="249"/>
      <c r="N151" s="250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221</v>
      </c>
      <c r="AU151" s="14" t="s">
        <v>82</v>
      </c>
    </row>
    <row r="152" spans="1:65" s="2" customFormat="1" ht="44.25" customHeight="1">
      <c r="A152" s="35"/>
      <c r="B152" s="36"/>
      <c r="C152" s="233" t="s">
        <v>234</v>
      </c>
      <c r="D152" s="233" t="s">
        <v>216</v>
      </c>
      <c r="E152" s="234" t="s">
        <v>476</v>
      </c>
      <c r="F152" s="235" t="s">
        <v>477</v>
      </c>
      <c r="G152" s="236" t="s">
        <v>219</v>
      </c>
      <c r="H152" s="237">
        <v>4.927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220</v>
      </c>
      <c r="AT152" s="245" t="s">
        <v>216</v>
      </c>
      <c r="AU152" s="245" t="s">
        <v>82</v>
      </c>
      <c r="AY152" s="14" t="s">
        <v>213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80</v>
      </c>
      <c r="BK152" s="246">
        <f>ROUND(I152*H152,2)</f>
        <v>0</v>
      </c>
      <c r="BL152" s="14" t="s">
        <v>220</v>
      </c>
      <c r="BM152" s="245" t="s">
        <v>255</v>
      </c>
    </row>
    <row r="153" spans="1:47" s="2" customFormat="1" ht="12">
      <c r="A153" s="35"/>
      <c r="B153" s="36"/>
      <c r="C153" s="37"/>
      <c r="D153" s="247" t="s">
        <v>221</v>
      </c>
      <c r="E153" s="37"/>
      <c r="F153" s="248" t="s">
        <v>477</v>
      </c>
      <c r="G153" s="37"/>
      <c r="H153" s="37"/>
      <c r="I153" s="141"/>
      <c r="J153" s="37"/>
      <c r="K153" s="37"/>
      <c r="L153" s="41"/>
      <c r="M153" s="249"/>
      <c r="N153" s="250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221</v>
      </c>
      <c r="AU153" s="14" t="s">
        <v>82</v>
      </c>
    </row>
    <row r="154" spans="1:65" s="2" customFormat="1" ht="21.75" customHeight="1">
      <c r="A154" s="35"/>
      <c r="B154" s="36"/>
      <c r="C154" s="233" t="s">
        <v>256</v>
      </c>
      <c r="D154" s="233" t="s">
        <v>216</v>
      </c>
      <c r="E154" s="234" t="s">
        <v>478</v>
      </c>
      <c r="F154" s="235" t="s">
        <v>479</v>
      </c>
      <c r="G154" s="236" t="s">
        <v>219</v>
      </c>
      <c r="H154" s="237">
        <v>0.996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220</v>
      </c>
      <c r="AT154" s="245" t="s">
        <v>216</v>
      </c>
      <c r="AU154" s="245" t="s">
        <v>82</v>
      </c>
      <c r="AY154" s="14" t="s">
        <v>213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80</v>
      </c>
      <c r="BK154" s="246">
        <f>ROUND(I154*H154,2)</f>
        <v>0</v>
      </c>
      <c r="BL154" s="14" t="s">
        <v>220</v>
      </c>
      <c r="BM154" s="245" t="s">
        <v>259</v>
      </c>
    </row>
    <row r="155" spans="1:47" s="2" customFormat="1" ht="12">
      <c r="A155" s="35"/>
      <c r="B155" s="36"/>
      <c r="C155" s="37"/>
      <c r="D155" s="247" t="s">
        <v>221</v>
      </c>
      <c r="E155" s="37"/>
      <c r="F155" s="248" t="s">
        <v>479</v>
      </c>
      <c r="G155" s="37"/>
      <c r="H155" s="37"/>
      <c r="I155" s="141"/>
      <c r="J155" s="37"/>
      <c r="K155" s="37"/>
      <c r="L155" s="41"/>
      <c r="M155" s="249"/>
      <c r="N155" s="250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221</v>
      </c>
      <c r="AU155" s="14" t="s">
        <v>82</v>
      </c>
    </row>
    <row r="156" spans="1:65" s="2" customFormat="1" ht="21.75" customHeight="1">
      <c r="A156" s="35"/>
      <c r="B156" s="36"/>
      <c r="C156" s="233" t="s">
        <v>238</v>
      </c>
      <c r="D156" s="233" t="s">
        <v>216</v>
      </c>
      <c r="E156" s="234" t="s">
        <v>480</v>
      </c>
      <c r="F156" s="235" t="s">
        <v>481</v>
      </c>
      <c r="G156" s="236" t="s">
        <v>283</v>
      </c>
      <c r="H156" s="237">
        <v>4.8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220</v>
      </c>
      <c r="AT156" s="245" t="s">
        <v>216</v>
      </c>
      <c r="AU156" s="245" t="s">
        <v>82</v>
      </c>
      <c r="AY156" s="14" t="s">
        <v>213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80</v>
      </c>
      <c r="BK156" s="246">
        <f>ROUND(I156*H156,2)</f>
        <v>0</v>
      </c>
      <c r="BL156" s="14" t="s">
        <v>220</v>
      </c>
      <c r="BM156" s="245" t="s">
        <v>262</v>
      </c>
    </row>
    <row r="157" spans="1:47" s="2" customFormat="1" ht="12">
      <c r="A157" s="35"/>
      <c r="B157" s="36"/>
      <c r="C157" s="37"/>
      <c r="D157" s="247" t="s">
        <v>221</v>
      </c>
      <c r="E157" s="37"/>
      <c r="F157" s="248" t="s">
        <v>481</v>
      </c>
      <c r="G157" s="37"/>
      <c r="H157" s="37"/>
      <c r="I157" s="141"/>
      <c r="J157" s="37"/>
      <c r="K157" s="37"/>
      <c r="L157" s="41"/>
      <c r="M157" s="249"/>
      <c r="N157" s="250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221</v>
      </c>
      <c r="AU157" s="14" t="s">
        <v>82</v>
      </c>
    </row>
    <row r="158" spans="1:65" s="2" customFormat="1" ht="21.75" customHeight="1">
      <c r="A158" s="35"/>
      <c r="B158" s="36"/>
      <c r="C158" s="233" t="s">
        <v>263</v>
      </c>
      <c r="D158" s="233" t="s">
        <v>216</v>
      </c>
      <c r="E158" s="234" t="s">
        <v>482</v>
      </c>
      <c r="F158" s="235" t="s">
        <v>483</v>
      </c>
      <c r="G158" s="236" t="s">
        <v>219</v>
      </c>
      <c r="H158" s="237">
        <v>0.813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220</v>
      </c>
      <c r="AT158" s="245" t="s">
        <v>216</v>
      </c>
      <c r="AU158" s="245" t="s">
        <v>82</v>
      </c>
      <c r="AY158" s="14" t="s">
        <v>213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80</v>
      </c>
      <c r="BK158" s="246">
        <f>ROUND(I158*H158,2)</f>
        <v>0</v>
      </c>
      <c r="BL158" s="14" t="s">
        <v>220</v>
      </c>
      <c r="BM158" s="245" t="s">
        <v>266</v>
      </c>
    </row>
    <row r="159" spans="1:47" s="2" customFormat="1" ht="12">
      <c r="A159" s="35"/>
      <c r="B159" s="36"/>
      <c r="C159" s="37"/>
      <c r="D159" s="247" t="s">
        <v>221</v>
      </c>
      <c r="E159" s="37"/>
      <c r="F159" s="248" t="s">
        <v>483</v>
      </c>
      <c r="G159" s="37"/>
      <c r="H159" s="37"/>
      <c r="I159" s="141"/>
      <c r="J159" s="37"/>
      <c r="K159" s="37"/>
      <c r="L159" s="41"/>
      <c r="M159" s="249"/>
      <c r="N159" s="250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221</v>
      </c>
      <c r="AU159" s="14" t="s">
        <v>82</v>
      </c>
    </row>
    <row r="160" spans="1:65" s="2" customFormat="1" ht="33" customHeight="1">
      <c r="A160" s="35"/>
      <c r="B160" s="36"/>
      <c r="C160" s="233" t="s">
        <v>242</v>
      </c>
      <c r="D160" s="233" t="s">
        <v>216</v>
      </c>
      <c r="E160" s="234" t="s">
        <v>240</v>
      </c>
      <c r="F160" s="235" t="s">
        <v>241</v>
      </c>
      <c r="G160" s="236" t="s">
        <v>237</v>
      </c>
      <c r="H160" s="237">
        <v>3.546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220</v>
      </c>
      <c r="AT160" s="245" t="s">
        <v>216</v>
      </c>
      <c r="AU160" s="245" t="s">
        <v>82</v>
      </c>
      <c r="AY160" s="14" t="s">
        <v>213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80</v>
      </c>
      <c r="BK160" s="246">
        <f>ROUND(I160*H160,2)</f>
        <v>0</v>
      </c>
      <c r="BL160" s="14" t="s">
        <v>220</v>
      </c>
      <c r="BM160" s="245" t="s">
        <v>269</v>
      </c>
    </row>
    <row r="161" spans="1:47" s="2" customFormat="1" ht="12">
      <c r="A161" s="35"/>
      <c r="B161" s="36"/>
      <c r="C161" s="37"/>
      <c r="D161" s="247" t="s">
        <v>221</v>
      </c>
      <c r="E161" s="37"/>
      <c r="F161" s="248" t="s">
        <v>241</v>
      </c>
      <c r="G161" s="37"/>
      <c r="H161" s="37"/>
      <c r="I161" s="141"/>
      <c r="J161" s="37"/>
      <c r="K161" s="37"/>
      <c r="L161" s="41"/>
      <c r="M161" s="249"/>
      <c r="N161" s="250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221</v>
      </c>
      <c r="AU161" s="14" t="s">
        <v>82</v>
      </c>
    </row>
    <row r="162" spans="1:63" s="12" customFormat="1" ht="22.8" customHeight="1">
      <c r="A162" s="12"/>
      <c r="B162" s="217"/>
      <c r="C162" s="218"/>
      <c r="D162" s="219" t="s">
        <v>72</v>
      </c>
      <c r="E162" s="231" t="s">
        <v>360</v>
      </c>
      <c r="F162" s="231" t="s">
        <v>361</v>
      </c>
      <c r="G162" s="218"/>
      <c r="H162" s="218"/>
      <c r="I162" s="221"/>
      <c r="J162" s="232">
        <f>BK162</f>
        <v>0</v>
      </c>
      <c r="K162" s="218"/>
      <c r="L162" s="223"/>
      <c r="M162" s="224"/>
      <c r="N162" s="225"/>
      <c r="O162" s="225"/>
      <c r="P162" s="226">
        <f>SUM(P163:P170)</f>
        <v>0</v>
      </c>
      <c r="Q162" s="225"/>
      <c r="R162" s="226">
        <f>SUM(R163:R170)</f>
        <v>0</v>
      </c>
      <c r="S162" s="225"/>
      <c r="T162" s="227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8" t="s">
        <v>80</v>
      </c>
      <c r="AT162" s="229" t="s">
        <v>72</v>
      </c>
      <c r="AU162" s="229" t="s">
        <v>80</v>
      </c>
      <c r="AY162" s="228" t="s">
        <v>213</v>
      </c>
      <c r="BK162" s="230">
        <f>SUM(BK163:BK170)</f>
        <v>0</v>
      </c>
    </row>
    <row r="163" spans="1:65" s="2" customFormat="1" ht="44.25" customHeight="1">
      <c r="A163" s="35"/>
      <c r="B163" s="36"/>
      <c r="C163" s="233" t="s">
        <v>8</v>
      </c>
      <c r="D163" s="233" t="s">
        <v>216</v>
      </c>
      <c r="E163" s="234" t="s">
        <v>484</v>
      </c>
      <c r="F163" s="235" t="s">
        <v>485</v>
      </c>
      <c r="G163" s="236" t="s">
        <v>219</v>
      </c>
      <c r="H163" s="237">
        <v>0.664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220</v>
      </c>
      <c r="AT163" s="245" t="s">
        <v>216</v>
      </c>
      <c r="AU163" s="245" t="s">
        <v>82</v>
      </c>
      <c r="AY163" s="14" t="s">
        <v>213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80</v>
      </c>
      <c r="BK163" s="246">
        <f>ROUND(I163*H163,2)</f>
        <v>0</v>
      </c>
      <c r="BL163" s="14" t="s">
        <v>220</v>
      </c>
      <c r="BM163" s="245" t="s">
        <v>272</v>
      </c>
    </row>
    <row r="164" spans="1:47" s="2" customFormat="1" ht="12">
      <c r="A164" s="35"/>
      <c r="B164" s="36"/>
      <c r="C164" s="37"/>
      <c r="D164" s="247" t="s">
        <v>221</v>
      </c>
      <c r="E164" s="37"/>
      <c r="F164" s="248" t="s">
        <v>485</v>
      </c>
      <c r="G164" s="37"/>
      <c r="H164" s="37"/>
      <c r="I164" s="141"/>
      <c r="J164" s="37"/>
      <c r="K164" s="37"/>
      <c r="L164" s="41"/>
      <c r="M164" s="249"/>
      <c r="N164" s="250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221</v>
      </c>
      <c r="AU164" s="14" t="s">
        <v>82</v>
      </c>
    </row>
    <row r="165" spans="1:65" s="2" customFormat="1" ht="33" customHeight="1">
      <c r="A165" s="35"/>
      <c r="B165" s="36"/>
      <c r="C165" s="233" t="s">
        <v>245</v>
      </c>
      <c r="D165" s="233" t="s">
        <v>216</v>
      </c>
      <c r="E165" s="234" t="s">
        <v>426</v>
      </c>
      <c r="F165" s="235" t="s">
        <v>427</v>
      </c>
      <c r="G165" s="236" t="s">
        <v>289</v>
      </c>
      <c r="H165" s="237">
        <v>4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220</v>
      </c>
      <c r="AT165" s="245" t="s">
        <v>216</v>
      </c>
      <c r="AU165" s="245" t="s">
        <v>82</v>
      </c>
      <c r="AY165" s="14" t="s">
        <v>213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80</v>
      </c>
      <c r="BK165" s="246">
        <f>ROUND(I165*H165,2)</f>
        <v>0</v>
      </c>
      <c r="BL165" s="14" t="s">
        <v>220</v>
      </c>
      <c r="BM165" s="245" t="s">
        <v>275</v>
      </c>
    </row>
    <row r="166" spans="1:47" s="2" customFormat="1" ht="12">
      <c r="A166" s="35"/>
      <c r="B166" s="36"/>
      <c r="C166" s="37"/>
      <c r="D166" s="247" t="s">
        <v>221</v>
      </c>
      <c r="E166" s="37"/>
      <c r="F166" s="248" t="s">
        <v>427</v>
      </c>
      <c r="G166" s="37"/>
      <c r="H166" s="37"/>
      <c r="I166" s="141"/>
      <c r="J166" s="37"/>
      <c r="K166" s="37"/>
      <c r="L166" s="41"/>
      <c r="M166" s="249"/>
      <c r="N166" s="250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221</v>
      </c>
      <c r="AU166" s="14" t="s">
        <v>82</v>
      </c>
    </row>
    <row r="167" spans="1:65" s="2" customFormat="1" ht="21.75" customHeight="1">
      <c r="A167" s="35"/>
      <c r="B167" s="36"/>
      <c r="C167" s="233" t="s">
        <v>280</v>
      </c>
      <c r="D167" s="233" t="s">
        <v>216</v>
      </c>
      <c r="E167" s="234" t="s">
        <v>243</v>
      </c>
      <c r="F167" s="235" t="s">
        <v>244</v>
      </c>
      <c r="G167" s="236" t="s">
        <v>237</v>
      </c>
      <c r="H167" s="237">
        <v>7.98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220</v>
      </c>
      <c r="AT167" s="245" t="s">
        <v>216</v>
      </c>
      <c r="AU167" s="245" t="s">
        <v>82</v>
      </c>
      <c r="AY167" s="14" t="s">
        <v>213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80</v>
      </c>
      <c r="BK167" s="246">
        <f>ROUND(I167*H167,2)</f>
        <v>0</v>
      </c>
      <c r="BL167" s="14" t="s">
        <v>220</v>
      </c>
      <c r="BM167" s="245" t="s">
        <v>284</v>
      </c>
    </row>
    <row r="168" spans="1:47" s="2" customFormat="1" ht="12">
      <c r="A168" s="35"/>
      <c r="B168" s="36"/>
      <c r="C168" s="37"/>
      <c r="D168" s="247" t="s">
        <v>221</v>
      </c>
      <c r="E168" s="37"/>
      <c r="F168" s="248" t="s">
        <v>244</v>
      </c>
      <c r="G168" s="37"/>
      <c r="H168" s="37"/>
      <c r="I168" s="141"/>
      <c r="J168" s="37"/>
      <c r="K168" s="37"/>
      <c r="L168" s="41"/>
      <c r="M168" s="249"/>
      <c r="N168" s="250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221</v>
      </c>
      <c r="AU168" s="14" t="s">
        <v>82</v>
      </c>
    </row>
    <row r="169" spans="1:65" s="2" customFormat="1" ht="33" customHeight="1">
      <c r="A169" s="35"/>
      <c r="B169" s="36"/>
      <c r="C169" s="233" t="s">
        <v>249</v>
      </c>
      <c r="D169" s="233" t="s">
        <v>216</v>
      </c>
      <c r="E169" s="234" t="s">
        <v>247</v>
      </c>
      <c r="F169" s="235" t="s">
        <v>248</v>
      </c>
      <c r="G169" s="236" t="s">
        <v>237</v>
      </c>
      <c r="H169" s="237">
        <v>173.847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220</v>
      </c>
      <c r="AT169" s="245" t="s">
        <v>216</v>
      </c>
      <c r="AU169" s="245" t="s">
        <v>82</v>
      </c>
      <c r="AY169" s="14" t="s">
        <v>213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80</v>
      </c>
      <c r="BK169" s="246">
        <f>ROUND(I169*H169,2)</f>
        <v>0</v>
      </c>
      <c r="BL169" s="14" t="s">
        <v>220</v>
      </c>
      <c r="BM169" s="245" t="s">
        <v>290</v>
      </c>
    </row>
    <row r="170" spans="1:47" s="2" customFormat="1" ht="12">
      <c r="A170" s="35"/>
      <c r="B170" s="36"/>
      <c r="C170" s="37"/>
      <c r="D170" s="247" t="s">
        <v>221</v>
      </c>
      <c r="E170" s="37"/>
      <c r="F170" s="248" t="s">
        <v>248</v>
      </c>
      <c r="G170" s="37"/>
      <c r="H170" s="37"/>
      <c r="I170" s="141"/>
      <c r="J170" s="37"/>
      <c r="K170" s="37"/>
      <c r="L170" s="41"/>
      <c r="M170" s="249"/>
      <c r="N170" s="250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221</v>
      </c>
      <c r="AU170" s="14" t="s">
        <v>82</v>
      </c>
    </row>
    <row r="171" spans="1:63" s="12" customFormat="1" ht="22.8" customHeight="1">
      <c r="A171" s="12"/>
      <c r="B171" s="217"/>
      <c r="C171" s="218"/>
      <c r="D171" s="219" t="s">
        <v>72</v>
      </c>
      <c r="E171" s="231" t="s">
        <v>250</v>
      </c>
      <c r="F171" s="231" t="s">
        <v>251</v>
      </c>
      <c r="G171" s="218"/>
      <c r="H171" s="218"/>
      <c r="I171" s="221"/>
      <c r="J171" s="232">
        <f>BK171</f>
        <v>0</v>
      </c>
      <c r="K171" s="218"/>
      <c r="L171" s="223"/>
      <c r="M171" s="224"/>
      <c r="N171" s="225"/>
      <c r="O171" s="225"/>
      <c r="P171" s="226">
        <f>SUM(P172:P185)</f>
        <v>0</v>
      </c>
      <c r="Q171" s="225"/>
      <c r="R171" s="226">
        <f>SUM(R172:R185)</f>
        <v>0</v>
      </c>
      <c r="S171" s="225"/>
      <c r="T171" s="227">
        <f>SUM(T172:T185)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8" t="s">
        <v>80</v>
      </c>
      <c r="AT171" s="229" t="s">
        <v>72</v>
      </c>
      <c r="AU171" s="229" t="s">
        <v>80</v>
      </c>
      <c r="AY171" s="228" t="s">
        <v>213</v>
      </c>
      <c r="BK171" s="230">
        <f>SUM(BK172:BK185)</f>
        <v>0</v>
      </c>
    </row>
    <row r="172" spans="1:65" s="2" customFormat="1" ht="33" customHeight="1">
      <c r="A172" s="35"/>
      <c r="B172" s="36"/>
      <c r="C172" s="233" t="s">
        <v>293</v>
      </c>
      <c r="D172" s="233" t="s">
        <v>216</v>
      </c>
      <c r="E172" s="234" t="s">
        <v>486</v>
      </c>
      <c r="F172" s="235" t="s">
        <v>487</v>
      </c>
      <c r="G172" s="236" t="s">
        <v>254</v>
      </c>
      <c r="H172" s="237">
        <v>25.837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220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220</v>
      </c>
      <c r="BM172" s="245" t="s">
        <v>296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487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21.75" customHeight="1">
      <c r="A174" s="35"/>
      <c r="B174" s="36"/>
      <c r="C174" s="233" t="s">
        <v>255</v>
      </c>
      <c r="D174" s="233" t="s">
        <v>216</v>
      </c>
      <c r="E174" s="234" t="s">
        <v>257</v>
      </c>
      <c r="F174" s="235" t="s">
        <v>258</v>
      </c>
      <c r="G174" s="236" t="s">
        <v>254</v>
      </c>
      <c r="H174" s="237">
        <v>25.837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220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220</v>
      </c>
      <c r="BM174" s="245" t="s">
        <v>303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258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5" s="2" customFormat="1" ht="33" customHeight="1">
      <c r="A176" s="35"/>
      <c r="B176" s="36"/>
      <c r="C176" s="233" t="s">
        <v>7</v>
      </c>
      <c r="D176" s="233" t="s">
        <v>216</v>
      </c>
      <c r="E176" s="234" t="s">
        <v>260</v>
      </c>
      <c r="F176" s="235" t="s">
        <v>261</v>
      </c>
      <c r="G176" s="236" t="s">
        <v>254</v>
      </c>
      <c r="H176" s="237">
        <v>258.37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220</v>
      </c>
      <c r="AT176" s="245" t="s">
        <v>216</v>
      </c>
      <c r="AU176" s="245" t="s">
        <v>82</v>
      </c>
      <c r="AY176" s="14" t="s">
        <v>213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80</v>
      </c>
      <c r="BK176" s="246">
        <f>ROUND(I176*H176,2)</f>
        <v>0</v>
      </c>
      <c r="BL176" s="14" t="s">
        <v>220</v>
      </c>
      <c r="BM176" s="245" t="s">
        <v>306</v>
      </c>
    </row>
    <row r="177" spans="1:47" s="2" customFormat="1" ht="12">
      <c r="A177" s="35"/>
      <c r="B177" s="36"/>
      <c r="C177" s="37"/>
      <c r="D177" s="247" t="s">
        <v>221</v>
      </c>
      <c r="E177" s="37"/>
      <c r="F177" s="248" t="s">
        <v>261</v>
      </c>
      <c r="G177" s="37"/>
      <c r="H177" s="37"/>
      <c r="I177" s="141"/>
      <c r="J177" s="37"/>
      <c r="K177" s="37"/>
      <c r="L177" s="41"/>
      <c r="M177" s="249"/>
      <c r="N177" s="250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221</v>
      </c>
      <c r="AU177" s="14" t="s">
        <v>82</v>
      </c>
    </row>
    <row r="178" spans="1:65" s="2" customFormat="1" ht="33" customHeight="1">
      <c r="A178" s="35"/>
      <c r="B178" s="36"/>
      <c r="C178" s="233" t="s">
        <v>259</v>
      </c>
      <c r="D178" s="233" t="s">
        <v>216</v>
      </c>
      <c r="E178" s="234" t="s">
        <v>264</v>
      </c>
      <c r="F178" s="235" t="s">
        <v>265</v>
      </c>
      <c r="G178" s="236" t="s">
        <v>254</v>
      </c>
      <c r="H178" s="237">
        <v>5.963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220</v>
      </c>
      <c r="AT178" s="245" t="s">
        <v>216</v>
      </c>
      <c r="AU178" s="245" t="s">
        <v>82</v>
      </c>
      <c r="AY178" s="14" t="s">
        <v>213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80</v>
      </c>
      <c r="BK178" s="246">
        <f>ROUND(I178*H178,2)</f>
        <v>0</v>
      </c>
      <c r="BL178" s="14" t="s">
        <v>220</v>
      </c>
      <c r="BM178" s="245" t="s">
        <v>355</v>
      </c>
    </row>
    <row r="179" spans="1:47" s="2" customFormat="1" ht="12">
      <c r="A179" s="35"/>
      <c r="B179" s="36"/>
      <c r="C179" s="37"/>
      <c r="D179" s="247" t="s">
        <v>221</v>
      </c>
      <c r="E179" s="37"/>
      <c r="F179" s="248" t="s">
        <v>265</v>
      </c>
      <c r="G179" s="37"/>
      <c r="H179" s="37"/>
      <c r="I179" s="141"/>
      <c r="J179" s="37"/>
      <c r="K179" s="37"/>
      <c r="L179" s="41"/>
      <c r="M179" s="249"/>
      <c r="N179" s="250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221</v>
      </c>
      <c r="AU179" s="14" t="s">
        <v>82</v>
      </c>
    </row>
    <row r="180" spans="1:65" s="2" customFormat="1" ht="33" customHeight="1">
      <c r="A180" s="35"/>
      <c r="B180" s="36"/>
      <c r="C180" s="233" t="s">
        <v>356</v>
      </c>
      <c r="D180" s="233" t="s">
        <v>216</v>
      </c>
      <c r="E180" s="234" t="s">
        <v>267</v>
      </c>
      <c r="F180" s="235" t="s">
        <v>268</v>
      </c>
      <c r="G180" s="236" t="s">
        <v>254</v>
      </c>
      <c r="H180" s="237">
        <v>18.584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220</v>
      </c>
      <c r="AT180" s="245" t="s">
        <v>216</v>
      </c>
      <c r="AU180" s="245" t="s">
        <v>82</v>
      </c>
      <c r="AY180" s="14" t="s">
        <v>213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80</v>
      </c>
      <c r="BK180" s="246">
        <f>ROUND(I180*H180,2)</f>
        <v>0</v>
      </c>
      <c r="BL180" s="14" t="s">
        <v>220</v>
      </c>
      <c r="BM180" s="245" t="s">
        <v>359</v>
      </c>
    </row>
    <row r="181" spans="1:47" s="2" customFormat="1" ht="12">
      <c r="A181" s="35"/>
      <c r="B181" s="36"/>
      <c r="C181" s="37"/>
      <c r="D181" s="247" t="s">
        <v>221</v>
      </c>
      <c r="E181" s="37"/>
      <c r="F181" s="248" t="s">
        <v>268</v>
      </c>
      <c r="G181" s="37"/>
      <c r="H181" s="37"/>
      <c r="I181" s="141"/>
      <c r="J181" s="37"/>
      <c r="K181" s="37"/>
      <c r="L181" s="41"/>
      <c r="M181" s="249"/>
      <c r="N181" s="250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221</v>
      </c>
      <c r="AU181" s="14" t="s">
        <v>82</v>
      </c>
    </row>
    <row r="182" spans="1:65" s="2" customFormat="1" ht="33" customHeight="1">
      <c r="A182" s="35"/>
      <c r="B182" s="36"/>
      <c r="C182" s="233" t="s">
        <v>262</v>
      </c>
      <c r="D182" s="233" t="s">
        <v>216</v>
      </c>
      <c r="E182" s="234" t="s">
        <v>270</v>
      </c>
      <c r="F182" s="235" t="s">
        <v>271</v>
      </c>
      <c r="G182" s="236" t="s">
        <v>254</v>
      </c>
      <c r="H182" s="237">
        <v>0.902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220</v>
      </c>
      <c r="AT182" s="245" t="s">
        <v>216</v>
      </c>
      <c r="AU182" s="245" t="s">
        <v>82</v>
      </c>
      <c r="AY182" s="14" t="s">
        <v>213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80</v>
      </c>
      <c r="BK182" s="246">
        <f>ROUND(I182*H182,2)</f>
        <v>0</v>
      </c>
      <c r="BL182" s="14" t="s">
        <v>220</v>
      </c>
      <c r="BM182" s="245" t="s">
        <v>362</v>
      </c>
    </row>
    <row r="183" spans="1:47" s="2" customFormat="1" ht="12">
      <c r="A183" s="35"/>
      <c r="B183" s="36"/>
      <c r="C183" s="37"/>
      <c r="D183" s="247" t="s">
        <v>221</v>
      </c>
      <c r="E183" s="37"/>
      <c r="F183" s="248" t="s">
        <v>271</v>
      </c>
      <c r="G183" s="37"/>
      <c r="H183" s="37"/>
      <c r="I183" s="141"/>
      <c r="J183" s="37"/>
      <c r="K183" s="37"/>
      <c r="L183" s="41"/>
      <c r="M183" s="249"/>
      <c r="N183" s="250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221</v>
      </c>
      <c r="AU183" s="14" t="s">
        <v>82</v>
      </c>
    </row>
    <row r="184" spans="1:65" s="2" customFormat="1" ht="33" customHeight="1">
      <c r="A184" s="35"/>
      <c r="B184" s="36"/>
      <c r="C184" s="233" t="s">
        <v>363</v>
      </c>
      <c r="D184" s="233" t="s">
        <v>216</v>
      </c>
      <c r="E184" s="234" t="s">
        <v>273</v>
      </c>
      <c r="F184" s="235" t="s">
        <v>274</v>
      </c>
      <c r="G184" s="236" t="s">
        <v>254</v>
      </c>
      <c r="H184" s="237">
        <v>0.387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220</v>
      </c>
      <c r="AT184" s="245" t="s">
        <v>216</v>
      </c>
      <c r="AU184" s="245" t="s">
        <v>82</v>
      </c>
      <c r="AY184" s="14" t="s">
        <v>213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80</v>
      </c>
      <c r="BK184" s="246">
        <f>ROUND(I184*H184,2)</f>
        <v>0</v>
      </c>
      <c r="BL184" s="14" t="s">
        <v>220</v>
      </c>
      <c r="BM184" s="245" t="s">
        <v>364</v>
      </c>
    </row>
    <row r="185" spans="1:47" s="2" customFormat="1" ht="12">
      <c r="A185" s="35"/>
      <c r="B185" s="36"/>
      <c r="C185" s="37"/>
      <c r="D185" s="247" t="s">
        <v>221</v>
      </c>
      <c r="E185" s="37"/>
      <c r="F185" s="248" t="s">
        <v>274</v>
      </c>
      <c r="G185" s="37"/>
      <c r="H185" s="37"/>
      <c r="I185" s="141"/>
      <c r="J185" s="37"/>
      <c r="K185" s="37"/>
      <c r="L185" s="41"/>
      <c r="M185" s="249"/>
      <c r="N185" s="250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221</v>
      </c>
      <c r="AU185" s="14" t="s">
        <v>82</v>
      </c>
    </row>
    <row r="186" spans="1:63" s="12" customFormat="1" ht="25.9" customHeight="1">
      <c r="A186" s="12"/>
      <c r="B186" s="217"/>
      <c r="C186" s="218"/>
      <c r="D186" s="219" t="s">
        <v>72</v>
      </c>
      <c r="E186" s="220" t="s">
        <v>276</v>
      </c>
      <c r="F186" s="220" t="s">
        <v>277</v>
      </c>
      <c r="G186" s="218"/>
      <c r="H186" s="218"/>
      <c r="I186" s="221"/>
      <c r="J186" s="222">
        <f>BK186</f>
        <v>0</v>
      </c>
      <c r="K186" s="218"/>
      <c r="L186" s="223"/>
      <c r="M186" s="224"/>
      <c r="N186" s="225"/>
      <c r="O186" s="225"/>
      <c r="P186" s="226">
        <f>P187+P190+P199</f>
        <v>0</v>
      </c>
      <c r="Q186" s="225"/>
      <c r="R186" s="226">
        <f>R187+R190+R199</f>
        <v>0</v>
      </c>
      <c r="S186" s="225"/>
      <c r="T186" s="227">
        <f>T187+T190+T199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8" t="s">
        <v>82</v>
      </c>
      <c r="AT186" s="229" t="s">
        <v>72</v>
      </c>
      <c r="AU186" s="229" t="s">
        <v>73</v>
      </c>
      <c r="AY186" s="228" t="s">
        <v>213</v>
      </c>
      <c r="BK186" s="230">
        <f>BK187+BK190+BK199</f>
        <v>0</v>
      </c>
    </row>
    <row r="187" spans="1:63" s="12" customFormat="1" ht="22.8" customHeight="1">
      <c r="A187" s="12"/>
      <c r="B187" s="217"/>
      <c r="C187" s="218"/>
      <c r="D187" s="219" t="s">
        <v>72</v>
      </c>
      <c r="E187" s="231" t="s">
        <v>278</v>
      </c>
      <c r="F187" s="231" t="s">
        <v>279</v>
      </c>
      <c r="G187" s="218"/>
      <c r="H187" s="218"/>
      <c r="I187" s="221"/>
      <c r="J187" s="232">
        <f>BK187</f>
        <v>0</v>
      </c>
      <c r="K187" s="218"/>
      <c r="L187" s="223"/>
      <c r="M187" s="224"/>
      <c r="N187" s="225"/>
      <c r="O187" s="225"/>
      <c r="P187" s="226">
        <f>SUM(P188:P189)</f>
        <v>0</v>
      </c>
      <c r="Q187" s="225"/>
      <c r="R187" s="226">
        <f>SUM(R188:R189)</f>
        <v>0</v>
      </c>
      <c r="S187" s="225"/>
      <c r="T187" s="22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8" t="s">
        <v>82</v>
      </c>
      <c r="AT187" s="229" t="s">
        <v>72</v>
      </c>
      <c r="AU187" s="229" t="s">
        <v>80</v>
      </c>
      <c r="AY187" s="228" t="s">
        <v>213</v>
      </c>
      <c r="BK187" s="230">
        <f>SUM(BK188:BK189)</f>
        <v>0</v>
      </c>
    </row>
    <row r="188" spans="1:65" s="2" customFormat="1" ht="21.75" customHeight="1">
      <c r="A188" s="35"/>
      <c r="B188" s="36"/>
      <c r="C188" s="233" t="s">
        <v>266</v>
      </c>
      <c r="D188" s="233" t="s">
        <v>216</v>
      </c>
      <c r="E188" s="234" t="s">
        <v>281</v>
      </c>
      <c r="F188" s="235" t="s">
        <v>282</v>
      </c>
      <c r="G188" s="236" t="s">
        <v>283</v>
      </c>
      <c r="H188" s="237">
        <v>9.05</v>
      </c>
      <c r="I188" s="238"/>
      <c r="J188" s="239">
        <f>ROUND(I188*H188,2)</f>
        <v>0</v>
      </c>
      <c r="K188" s="240"/>
      <c r="L188" s="41"/>
      <c r="M188" s="241" t="s">
        <v>1</v>
      </c>
      <c r="N188" s="242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245</v>
      </c>
      <c r="AT188" s="245" t="s">
        <v>216</v>
      </c>
      <c r="AU188" s="245" t="s">
        <v>82</v>
      </c>
      <c r="AY188" s="14" t="s">
        <v>213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80</v>
      </c>
      <c r="BK188" s="246">
        <f>ROUND(I188*H188,2)</f>
        <v>0</v>
      </c>
      <c r="BL188" s="14" t="s">
        <v>245</v>
      </c>
      <c r="BM188" s="245" t="s">
        <v>367</v>
      </c>
    </row>
    <row r="189" spans="1:47" s="2" customFormat="1" ht="12">
      <c r="A189" s="35"/>
      <c r="B189" s="36"/>
      <c r="C189" s="37"/>
      <c r="D189" s="247" t="s">
        <v>221</v>
      </c>
      <c r="E189" s="37"/>
      <c r="F189" s="248" t="s">
        <v>282</v>
      </c>
      <c r="G189" s="37"/>
      <c r="H189" s="37"/>
      <c r="I189" s="141"/>
      <c r="J189" s="37"/>
      <c r="K189" s="37"/>
      <c r="L189" s="41"/>
      <c r="M189" s="249"/>
      <c r="N189" s="250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221</v>
      </c>
      <c r="AU189" s="14" t="s">
        <v>82</v>
      </c>
    </row>
    <row r="190" spans="1:63" s="12" customFormat="1" ht="22.8" customHeight="1">
      <c r="A190" s="12"/>
      <c r="B190" s="217"/>
      <c r="C190" s="218"/>
      <c r="D190" s="219" t="s">
        <v>72</v>
      </c>
      <c r="E190" s="231" t="s">
        <v>285</v>
      </c>
      <c r="F190" s="231" t="s">
        <v>286</v>
      </c>
      <c r="G190" s="218"/>
      <c r="H190" s="218"/>
      <c r="I190" s="221"/>
      <c r="J190" s="232">
        <f>BK190</f>
        <v>0</v>
      </c>
      <c r="K190" s="218"/>
      <c r="L190" s="223"/>
      <c r="M190" s="224"/>
      <c r="N190" s="225"/>
      <c r="O190" s="225"/>
      <c r="P190" s="226">
        <f>SUM(P191:P198)</f>
        <v>0</v>
      </c>
      <c r="Q190" s="225"/>
      <c r="R190" s="226">
        <f>SUM(R191:R198)</f>
        <v>0</v>
      </c>
      <c r="S190" s="225"/>
      <c r="T190" s="227">
        <f>SUM(T191:T198)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8" t="s">
        <v>82</v>
      </c>
      <c r="AT190" s="229" t="s">
        <v>72</v>
      </c>
      <c r="AU190" s="229" t="s">
        <v>80</v>
      </c>
      <c r="AY190" s="228" t="s">
        <v>213</v>
      </c>
      <c r="BK190" s="230">
        <f>SUM(BK191:BK198)</f>
        <v>0</v>
      </c>
    </row>
    <row r="191" spans="1:65" s="2" customFormat="1" ht="21.75" customHeight="1">
      <c r="A191" s="35"/>
      <c r="B191" s="36"/>
      <c r="C191" s="233" t="s">
        <v>368</v>
      </c>
      <c r="D191" s="233" t="s">
        <v>216</v>
      </c>
      <c r="E191" s="234" t="s">
        <v>414</v>
      </c>
      <c r="F191" s="235" t="s">
        <v>415</v>
      </c>
      <c r="G191" s="236" t="s">
        <v>289</v>
      </c>
      <c r="H191" s="237">
        <v>2.45</v>
      </c>
      <c r="I191" s="238"/>
      <c r="J191" s="239">
        <f>ROUND(I191*H191,2)</f>
        <v>0</v>
      </c>
      <c r="K191" s="240"/>
      <c r="L191" s="41"/>
      <c r="M191" s="241" t="s">
        <v>1</v>
      </c>
      <c r="N191" s="242" t="s">
        <v>38</v>
      </c>
      <c r="O191" s="88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5" t="s">
        <v>245</v>
      </c>
      <c r="AT191" s="245" t="s">
        <v>216</v>
      </c>
      <c r="AU191" s="245" t="s">
        <v>82</v>
      </c>
      <c r="AY191" s="14" t="s">
        <v>213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4" t="s">
        <v>80</v>
      </c>
      <c r="BK191" s="246">
        <f>ROUND(I191*H191,2)</f>
        <v>0</v>
      </c>
      <c r="BL191" s="14" t="s">
        <v>245</v>
      </c>
      <c r="BM191" s="245" t="s">
        <v>371</v>
      </c>
    </row>
    <row r="192" spans="1:47" s="2" customFormat="1" ht="12">
      <c r="A192" s="35"/>
      <c r="B192" s="36"/>
      <c r="C192" s="37"/>
      <c r="D192" s="247" t="s">
        <v>221</v>
      </c>
      <c r="E192" s="37"/>
      <c r="F192" s="248" t="s">
        <v>415</v>
      </c>
      <c r="G192" s="37"/>
      <c r="H192" s="37"/>
      <c r="I192" s="141"/>
      <c r="J192" s="37"/>
      <c r="K192" s="37"/>
      <c r="L192" s="41"/>
      <c r="M192" s="249"/>
      <c r="N192" s="250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221</v>
      </c>
      <c r="AU192" s="14" t="s">
        <v>82</v>
      </c>
    </row>
    <row r="193" spans="1:65" s="2" customFormat="1" ht="44.25" customHeight="1">
      <c r="A193" s="35"/>
      <c r="B193" s="36"/>
      <c r="C193" s="233" t="s">
        <v>269</v>
      </c>
      <c r="D193" s="233" t="s">
        <v>216</v>
      </c>
      <c r="E193" s="234" t="s">
        <v>417</v>
      </c>
      <c r="F193" s="235" t="s">
        <v>418</v>
      </c>
      <c r="G193" s="236" t="s">
        <v>289</v>
      </c>
      <c r="H193" s="237">
        <v>7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245</v>
      </c>
      <c r="AT193" s="245" t="s">
        <v>216</v>
      </c>
      <c r="AU193" s="245" t="s">
        <v>82</v>
      </c>
      <c r="AY193" s="14" t="s">
        <v>213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80</v>
      </c>
      <c r="BK193" s="246">
        <f>ROUND(I193*H193,2)</f>
        <v>0</v>
      </c>
      <c r="BL193" s="14" t="s">
        <v>245</v>
      </c>
      <c r="BM193" s="245" t="s">
        <v>372</v>
      </c>
    </row>
    <row r="194" spans="1:47" s="2" customFormat="1" ht="12">
      <c r="A194" s="35"/>
      <c r="B194" s="36"/>
      <c r="C194" s="37"/>
      <c r="D194" s="247" t="s">
        <v>221</v>
      </c>
      <c r="E194" s="37"/>
      <c r="F194" s="248" t="s">
        <v>418</v>
      </c>
      <c r="G194" s="37"/>
      <c r="H194" s="37"/>
      <c r="I194" s="141"/>
      <c r="J194" s="37"/>
      <c r="K194" s="37"/>
      <c r="L194" s="41"/>
      <c r="M194" s="249"/>
      <c r="N194" s="250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221</v>
      </c>
      <c r="AU194" s="14" t="s">
        <v>82</v>
      </c>
    </row>
    <row r="195" spans="1:65" s="2" customFormat="1" ht="44.25" customHeight="1">
      <c r="A195" s="35"/>
      <c r="B195" s="36"/>
      <c r="C195" s="233" t="s">
        <v>373</v>
      </c>
      <c r="D195" s="233" t="s">
        <v>216</v>
      </c>
      <c r="E195" s="234" t="s">
        <v>421</v>
      </c>
      <c r="F195" s="235" t="s">
        <v>422</v>
      </c>
      <c r="G195" s="236" t="s">
        <v>289</v>
      </c>
      <c r="H195" s="237">
        <v>2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245</v>
      </c>
      <c r="AT195" s="245" t="s">
        <v>216</v>
      </c>
      <c r="AU195" s="245" t="s">
        <v>82</v>
      </c>
      <c r="AY195" s="14" t="s">
        <v>213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80</v>
      </c>
      <c r="BK195" s="246">
        <f>ROUND(I195*H195,2)</f>
        <v>0</v>
      </c>
      <c r="BL195" s="14" t="s">
        <v>245</v>
      </c>
      <c r="BM195" s="245" t="s">
        <v>374</v>
      </c>
    </row>
    <row r="196" spans="1:47" s="2" customFormat="1" ht="12">
      <c r="A196" s="35"/>
      <c r="B196" s="36"/>
      <c r="C196" s="37"/>
      <c r="D196" s="247" t="s">
        <v>221</v>
      </c>
      <c r="E196" s="37"/>
      <c r="F196" s="248" t="s">
        <v>422</v>
      </c>
      <c r="G196" s="37"/>
      <c r="H196" s="37"/>
      <c r="I196" s="141"/>
      <c r="J196" s="37"/>
      <c r="K196" s="37"/>
      <c r="L196" s="41"/>
      <c r="M196" s="249"/>
      <c r="N196" s="250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221</v>
      </c>
      <c r="AU196" s="14" t="s">
        <v>82</v>
      </c>
    </row>
    <row r="197" spans="1:65" s="2" customFormat="1" ht="21.75" customHeight="1">
      <c r="A197" s="35"/>
      <c r="B197" s="36"/>
      <c r="C197" s="233" t="s">
        <v>272</v>
      </c>
      <c r="D197" s="233" t="s">
        <v>216</v>
      </c>
      <c r="E197" s="234" t="s">
        <v>287</v>
      </c>
      <c r="F197" s="235" t="s">
        <v>288</v>
      </c>
      <c r="G197" s="236" t="s">
        <v>289</v>
      </c>
      <c r="H197" s="237">
        <v>2</v>
      </c>
      <c r="I197" s="238"/>
      <c r="J197" s="239">
        <f>ROUND(I197*H197,2)</f>
        <v>0</v>
      </c>
      <c r="K197" s="240"/>
      <c r="L197" s="41"/>
      <c r="M197" s="241" t="s">
        <v>1</v>
      </c>
      <c r="N197" s="242" t="s">
        <v>38</v>
      </c>
      <c r="O197" s="8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245</v>
      </c>
      <c r="AT197" s="245" t="s">
        <v>216</v>
      </c>
      <c r="AU197" s="245" t="s">
        <v>82</v>
      </c>
      <c r="AY197" s="14" t="s">
        <v>213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4" t="s">
        <v>80</v>
      </c>
      <c r="BK197" s="246">
        <f>ROUND(I197*H197,2)</f>
        <v>0</v>
      </c>
      <c r="BL197" s="14" t="s">
        <v>245</v>
      </c>
      <c r="BM197" s="245" t="s">
        <v>375</v>
      </c>
    </row>
    <row r="198" spans="1:47" s="2" customFormat="1" ht="12">
      <c r="A198" s="35"/>
      <c r="B198" s="36"/>
      <c r="C198" s="37"/>
      <c r="D198" s="247" t="s">
        <v>221</v>
      </c>
      <c r="E198" s="37"/>
      <c r="F198" s="248" t="s">
        <v>288</v>
      </c>
      <c r="G198" s="37"/>
      <c r="H198" s="37"/>
      <c r="I198" s="141"/>
      <c r="J198" s="37"/>
      <c r="K198" s="37"/>
      <c r="L198" s="41"/>
      <c r="M198" s="249"/>
      <c r="N198" s="250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221</v>
      </c>
      <c r="AU198" s="14" t="s">
        <v>82</v>
      </c>
    </row>
    <row r="199" spans="1:63" s="12" customFormat="1" ht="22.8" customHeight="1">
      <c r="A199" s="12"/>
      <c r="B199" s="217"/>
      <c r="C199" s="218"/>
      <c r="D199" s="219" t="s">
        <v>72</v>
      </c>
      <c r="E199" s="231" t="s">
        <v>291</v>
      </c>
      <c r="F199" s="231" t="s">
        <v>292</v>
      </c>
      <c r="G199" s="218"/>
      <c r="H199" s="218"/>
      <c r="I199" s="221"/>
      <c r="J199" s="232">
        <f>BK199</f>
        <v>0</v>
      </c>
      <c r="K199" s="218"/>
      <c r="L199" s="223"/>
      <c r="M199" s="224"/>
      <c r="N199" s="225"/>
      <c r="O199" s="225"/>
      <c r="P199" s="226">
        <f>SUM(P200:P203)</f>
        <v>0</v>
      </c>
      <c r="Q199" s="225"/>
      <c r="R199" s="226">
        <f>SUM(R200:R203)</f>
        <v>0</v>
      </c>
      <c r="S199" s="225"/>
      <c r="T199" s="227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8" t="s">
        <v>82</v>
      </c>
      <c r="AT199" s="229" t="s">
        <v>72</v>
      </c>
      <c r="AU199" s="229" t="s">
        <v>80</v>
      </c>
      <c r="AY199" s="228" t="s">
        <v>213</v>
      </c>
      <c r="BK199" s="230">
        <f>SUM(BK200:BK203)</f>
        <v>0</v>
      </c>
    </row>
    <row r="200" spans="1:65" s="2" customFormat="1" ht="21.75" customHeight="1">
      <c r="A200" s="35"/>
      <c r="B200" s="36"/>
      <c r="C200" s="233" t="s">
        <v>376</v>
      </c>
      <c r="D200" s="233" t="s">
        <v>216</v>
      </c>
      <c r="E200" s="234" t="s">
        <v>488</v>
      </c>
      <c r="F200" s="235" t="s">
        <v>489</v>
      </c>
      <c r="G200" s="236" t="s">
        <v>283</v>
      </c>
      <c r="H200" s="237">
        <v>5.33</v>
      </c>
      <c r="I200" s="238"/>
      <c r="J200" s="239">
        <f>ROUND(I200*H200,2)</f>
        <v>0</v>
      </c>
      <c r="K200" s="240"/>
      <c r="L200" s="41"/>
      <c r="M200" s="241" t="s">
        <v>1</v>
      </c>
      <c r="N200" s="242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245</v>
      </c>
      <c r="AT200" s="245" t="s">
        <v>216</v>
      </c>
      <c r="AU200" s="245" t="s">
        <v>82</v>
      </c>
      <c r="AY200" s="14" t="s">
        <v>213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80</v>
      </c>
      <c r="BK200" s="246">
        <f>ROUND(I200*H200,2)</f>
        <v>0</v>
      </c>
      <c r="BL200" s="14" t="s">
        <v>245</v>
      </c>
      <c r="BM200" s="245" t="s">
        <v>377</v>
      </c>
    </row>
    <row r="201" spans="1:47" s="2" customFormat="1" ht="12">
      <c r="A201" s="35"/>
      <c r="B201" s="36"/>
      <c r="C201" s="37"/>
      <c r="D201" s="247" t="s">
        <v>221</v>
      </c>
      <c r="E201" s="37"/>
      <c r="F201" s="248" t="s">
        <v>489</v>
      </c>
      <c r="G201" s="37"/>
      <c r="H201" s="37"/>
      <c r="I201" s="141"/>
      <c r="J201" s="37"/>
      <c r="K201" s="37"/>
      <c r="L201" s="41"/>
      <c r="M201" s="249"/>
      <c r="N201" s="250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221</v>
      </c>
      <c r="AU201" s="14" t="s">
        <v>82</v>
      </c>
    </row>
    <row r="202" spans="1:65" s="2" customFormat="1" ht="21.75" customHeight="1">
      <c r="A202" s="35"/>
      <c r="B202" s="36"/>
      <c r="C202" s="233" t="s">
        <v>275</v>
      </c>
      <c r="D202" s="233" t="s">
        <v>216</v>
      </c>
      <c r="E202" s="234" t="s">
        <v>490</v>
      </c>
      <c r="F202" s="235" t="s">
        <v>491</v>
      </c>
      <c r="G202" s="236" t="s">
        <v>283</v>
      </c>
      <c r="H202" s="237">
        <v>1.1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245</v>
      </c>
      <c r="AT202" s="245" t="s">
        <v>216</v>
      </c>
      <c r="AU202" s="245" t="s">
        <v>82</v>
      </c>
      <c r="AY202" s="14" t="s">
        <v>213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80</v>
      </c>
      <c r="BK202" s="246">
        <f>ROUND(I202*H202,2)</f>
        <v>0</v>
      </c>
      <c r="BL202" s="14" t="s">
        <v>245</v>
      </c>
      <c r="BM202" s="245" t="s">
        <v>380</v>
      </c>
    </row>
    <row r="203" spans="1:47" s="2" customFormat="1" ht="12">
      <c r="A203" s="35"/>
      <c r="B203" s="36"/>
      <c r="C203" s="37"/>
      <c r="D203" s="247" t="s">
        <v>221</v>
      </c>
      <c r="E203" s="37"/>
      <c r="F203" s="248" t="s">
        <v>491</v>
      </c>
      <c r="G203" s="37"/>
      <c r="H203" s="37"/>
      <c r="I203" s="141"/>
      <c r="J203" s="37"/>
      <c r="K203" s="37"/>
      <c r="L203" s="41"/>
      <c r="M203" s="249"/>
      <c r="N203" s="250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221</v>
      </c>
      <c r="AU203" s="14" t="s">
        <v>82</v>
      </c>
    </row>
    <row r="204" spans="1:63" s="12" customFormat="1" ht="25.9" customHeight="1">
      <c r="A204" s="12"/>
      <c r="B204" s="217"/>
      <c r="C204" s="218"/>
      <c r="D204" s="219" t="s">
        <v>72</v>
      </c>
      <c r="E204" s="220" t="s">
        <v>297</v>
      </c>
      <c r="F204" s="220" t="s">
        <v>463</v>
      </c>
      <c r="G204" s="218"/>
      <c r="H204" s="218"/>
      <c r="I204" s="221"/>
      <c r="J204" s="222">
        <f>BK204</f>
        <v>0</v>
      </c>
      <c r="K204" s="218"/>
      <c r="L204" s="223"/>
      <c r="M204" s="224"/>
      <c r="N204" s="225"/>
      <c r="O204" s="225"/>
      <c r="P204" s="226">
        <f>SUM(P205:P206)</f>
        <v>0</v>
      </c>
      <c r="Q204" s="225"/>
      <c r="R204" s="226">
        <f>SUM(R205:R206)</f>
        <v>0</v>
      </c>
      <c r="S204" s="225"/>
      <c r="T204" s="227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8" t="s">
        <v>220</v>
      </c>
      <c r="AT204" s="229" t="s">
        <v>72</v>
      </c>
      <c r="AU204" s="229" t="s">
        <v>73</v>
      </c>
      <c r="AY204" s="228" t="s">
        <v>213</v>
      </c>
      <c r="BK204" s="230">
        <f>SUM(BK205:BK206)</f>
        <v>0</v>
      </c>
    </row>
    <row r="205" spans="1:65" s="2" customFormat="1" ht="21.75" customHeight="1">
      <c r="A205" s="35"/>
      <c r="B205" s="36"/>
      <c r="C205" s="233" t="s">
        <v>381</v>
      </c>
      <c r="D205" s="233" t="s">
        <v>216</v>
      </c>
      <c r="E205" s="234" t="s">
        <v>304</v>
      </c>
      <c r="F205" s="235" t="s">
        <v>492</v>
      </c>
      <c r="G205" s="236" t="s">
        <v>301</v>
      </c>
      <c r="H205" s="237">
        <v>6</v>
      </c>
      <c r="I205" s="238"/>
      <c r="J205" s="239">
        <f>ROUND(I205*H205,2)</f>
        <v>0</v>
      </c>
      <c r="K205" s="240"/>
      <c r="L205" s="41"/>
      <c r="M205" s="241" t="s">
        <v>1</v>
      </c>
      <c r="N205" s="242" t="s">
        <v>38</v>
      </c>
      <c r="O205" s="8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302</v>
      </c>
      <c r="AT205" s="245" t="s">
        <v>216</v>
      </c>
      <c r="AU205" s="245" t="s">
        <v>80</v>
      </c>
      <c r="AY205" s="14" t="s">
        <v>213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80</v>
      </c>
      <c r="BK205" s="246">
        <f>ROUND(I205*H205,2)</f>
        <v>0</v>
      </c>
      <c r="BL205" s="14" t="s">
        <v>302</v>
      </c>
      <c r="BM205" s="245" t="s">
        <v>382</v>
      </c>
    </row>
    <row r="206" spans="1:47" s="2" customFormat="1" ht="12">
      <c r="A206" s="35"/>
      <c r="B206" s="36"/>
      <c r="C206" s="37"/>
      <c r="D206" s="247" t="s">
        <v>221</v>
      </c>
      <c r="E206" s="37"/>
      <c r="F206" s="248" t="s">
        <v>492</v>
      </c>
      <c r="G206" s="37"/>
      <c r="H206" s="37"/>
      <c r="I206" s="141"/>
      <c r="J206" s="37"/>
      <c r="K206" s="37"/>
      <c r="L206" s="41"/>
      <c r="M206" s="251"/>
      <c r="N206" s="252"/>
      <c r="O206" s="253"/>
      <c r="P206" s="253"/>
      <c r="Q206" s="253"/>
      <c r="R206" s="253"/>
      <c r="S206" s="253"/>
      <c r="T206" s="254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221</v>
      </c>
      <c r="AU206" s="14" t="s">
        <v>80</v>
      </c>
    </row>
    <row r="207" spans="1:31" s="2" customFormat="1" ht="6.95" customHeight="1">
      <c r="A207" s="35"/>
      <c r="B207" s="63"/>
      <c r="C207" s="64"/>
      <c r="D207" s="64"/>
      <c r="E207" s="64"/>
      <c r="F207" s="64"/>
      <c r="G207" s="64"/>
      <c r="H207" s="64"/>
      <c r="I207" s="180"/>
      <c r="J207" s="64"/>
      <c r="K207" s="64"/>
      <c r="L207" s="41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password="CC35" sheet="1" objects="1" scenarios="1" formatColumns="0" formatRows="0" autoFilter="0"/>
  <autoFilter ref="C127:K20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493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ROUND((SUM(BE123:BE178)),2)</f>
        <v>0</v>
      </c>
      <c r="G33" s="35"/>
      <c r="H33" s="35"/>
      <c r="I33" s="159">
        <v>0.21</v>
      </c>
      <c r="J33" s="158">
        <f>ROUND(((SUM(BE123:BE178))*I33),2)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ROUND((SUM(BF123:BF178)),2)</f>
        <v>0</v>
      </c>
      <c r="G34" s="35"/>
      <c r="H34" s="35"/>
      <c r="I34" s="159">
        <v>0.15</v>
      </c>
      <c r="J34" s="158">
        <f>ROUND(((SUM(BF123:BF178))*I34),2)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ROUND((SUM(BG123:BG178)),2)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ROUND((SUM(BH123:BH178)),2)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ROUND((SUM(BI123:BI178)),2)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2019-138-08 -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192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0"/>
      <c r="C99" s="191"/>
      <c r="D99" s="192" t="s">
        <v>193</v>
      </c>
      <c r="E99" s="193"/>
      <c r="F99" s="193"/>
      <c r="G99" s="193"/>
      <c r="H99" s="193"/>
      <c r="I99" s="194"/>
      <c r="J99" s="195">
        <f>J144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98"/>
      <c r="D100" s="199" t="s">
        <v>494</v>
      </c>
      <c r="E100" s="200"/>
      <c r="F100" s="200"/>
      <c r="G100" s="200"/>
      <c r="H100" s="200"/>
      <c r="I100" s="201"/>
      <c r="J100" s="202">
        <f>J145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194</v>
      </c>
      <c r="E101" s="200"/>
      <c r="F101" s="200"/>
      <c r="G101" s="200"/>
      <c r="H101" s="200"/>
      <c r="I101" s="201"/>
      <c r="J101" s="202">
        <f>J148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495</v>
      </c>
      <c r="E102" s="200"/>
      <c r="F102" s="200"/>
      <c r="G102" s="200"/>
      <c r="H102" s="200"/>
      <c r="I102" s="201"/>
      <c r="J102" s="202">
        <f>J163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456</v>
      </c>
      <c r="E103" s="193"/>
      <c r="F103" s="193"/>
      <c r="G103" s="193"/>
      <c r="H103" s="193"/>
      <c r="I103" s="194"/>
      <c r="J103" s="195">
        <f>J176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198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 xml:space="preserve">OTEVŘENÝ  pavilon D (zadání) - DO KROSU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183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2019-138-08 - Bourací prá...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20. 12. 2019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30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199</v>
      </c>
      <c r="D122" s="207" t="s">
        <v>58</v>
      </c>
      <c r="E122" s="207" t="s">
        <v>54</v>
      </c>
      <c r="F122" s="207" t="s">
        <v>55</v>
      </c>
      <c r="G122" s="207" t="s">
        <v>200</v>
      </c>
      <c r="H122" s="207" t="s">
        <v>201</v>
      </c>
      <c r="I122" s="208" t="s">
        <v>202</v>
      </c>
      <c r="J122" s="209" t="s">
        <v>187</v>
      </c>
      <c r="K122" s="210" t="s">
        <v>203</v>
      </c>
      <c r="L122" s="211"/>
      <c r="M122" s="97" t="s">
        <v>1</v>
      </c>
      <c r="N122" s="98" t="s">
        <v>37</v>
      </c>
      <c r="O122" s="98" t="s">
        <v>204</v>
      </c>
      <c r="P122" s="98" t="s">
        <v>205</v>
      </c>
      <c r="Q122" s="98" t="s">
        <v>206</v>
      </c>
      <c r="R122" s="98" t="s">
        <v>207</v>
      </c>
      <c r="S122" s="98" t="s">
        <v>208</v>
      </c>
      <c r="T122" s="99" t="s">
        <v>209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210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P124+P144+P176</f>
        <v>0</v>
      </c>
      <c r="Q123" s="101"/>
      <c r="R123" s="214">
        <f>R124+R144+R176</f>
        <v>0</v>
      </c>
      <c r="S123" s="101"/>
      <c r="T123" s="215">
        <f>T124+T144+T176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189</v>
      </c>
      <c r="BK123" s="216">
        <f>BK124+BK144+BK176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211</v>
      </c>
      <c r="F124" s="220" t="s">
        <v>212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</f>
        <v>0</v>
      </c>
      <c r="Q124" s="225"/>
      <c r="R124" s="226">
        <f>R125</f>
        <v>0</v>
      </c>
      <c r="S124" s="225"/>
      <c r="T124" s="227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80</v>
      </c>
      <c r="AT124" s="229" t="s">
        <v>72</v>
      </c>
      <c r="AU124" s="229" t="s">
        <v>73</v>
      </c>
      <c r="AY124" s="228" t="s">
        <v>213</v>
      </c>
      <c r="BK124" s="230">
        <f>BK125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250</v>
      </c>
      <c r="F125" s="231" t="s">
        <v>251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SUM(P126:P143)</f>
        <v>0</v>
      </c>
      <c r="Q125" s="225"/>
      <c r="R125" s="226">
        <f>SUM(R126:R143)</f>
        <v>0</v>
      </c>
      <c r="S125" s="225"/>
      <c r="T125" s="227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80</v>
      </c>
      <c r="AT125" s="229" t="s">
        <v>72</v>
      </c>
      <c r="AU125" s="229" t="s">
        <v>80</v>
      </c>
      <c r="AY125" s="228" t="s">
        <v>213</v>
      </c>
      <c r="BK125" s="230">
        <f>SUM(BK126:BK143)</f>
        <v>0</v>
      </c>
    </row>
    <row r="126" spans="1:65" s="2" customFormat="1" ht="33" customHeight="1">
      <c r="A126" s="35"/>
      <c r="B126" s="36"/>
      <c r="C126" s="233" t="s">
        <v>80</v>
      </c>
      <c r="D126" s="233" t="s">
        <v>216</v>
      </c>
      <c r="E126" s="234" t="s">
        <v>486</v>
      </c>
      <c r="F126" s="235" t="s">
        <v>487</v>
      </c>
      <c r="G126" s="236" t="s">
        <v>254</v>
      </c>
      <c r="H126" s="237">
        <v>41.459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220</v>
      </c>
      <c r="AT126" s="245" t="s">
        <v>216</v>
      </c>
      <c r="AU126" s="245" t="s">
        <v>82</v>
      </c>
      <c r="AY126" s="14" t="s">
        <v>213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80</v>
      </c>
      <c r="BK126" s="246">
        <f>ROUND(I126*H126,2)</f>
        <v>0</v>
      </c>
      <c r="BL126" s="14" t="s">
        <v>220</v>
      </c>
      <c r="BM126" s="245" t="s">
        <v>82</v>
      </c>
    </row>
    <row r="127" spans="1:47" s="2" customFormat="1" ht="12">
      <c r="A127" s="35"/>
      <c r="B127" s="36"/>
      <c r="C127" s="37"/>
      <c r="D127" s="247" t="s">
        <v>221</v>
      </c>
      <c r="E127" s="37"/>
      <c r="F127" s="248" t="s">
        <v>487</v>
      </c>
      <c r="G127" s="37"/>
      <c r="H127" s="37"/>
      <c r="I127" s="141"/>
      <c r="J127" s="37"/>
      <c r="K127" s="37"/>
      <c r="L127" s="41"/>
      <c r="M127" s="249"/>
      <c r="N127" s="250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221</v>
      </c>
      <c r="AU127" s="14" t="s">
        <v>82</v>
      </c>
    </row>
    <row r="128" spans="1:65" s="2" customFormat="1" ht="21.75" customHeight="1">
      <c r="A128" s="35"/>
      <c r="B128" s="36"/>
      <c r="C128" s="233" t="s">
        <v>82</v>
      </c>
      <c r="D128" s="233" t="s">
        <v>216</v>
      </c>
      <c r="E128" s="234" t="s">
        <v>496</v>
      </c>
      <c r="F128" s="235" t="s">
        <v>497</v>
      </c>
      <c r="G128" s="236" t="s">
        <v>283</v>
      </c>
      <c r="H128" s="237">
        <v>11.5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220</v>
      </c>
      <c r="AT128" s="245" t="s">
        <v>216</v>
      </c>
      <c r="AU128" s="245" t="s">
        <v>82</v>
      </c>
      <c r="AY128" s="14" t="s">
        <v>213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80</v>
      </c>
      <c r="BK128" s="246">
        <f>ROUND(I128*H128,2)</f>
        <v>0</v>
      </c>
      <c r="BL128" s="14" t="s">
        <v>220</v>
      </c>
      <c r="BM128" s="245" t="s">
        <v>220</v>
      </c>
    </row>
    <row r="129" spans="1:47" s="2" customFormat="1" ht="12">
      <c r="A129" s="35"/>
      <c r="B129" s="36"/>
      <c r="C129" s="37"/>
      <c r="D129" s="247" t="s">
        <v>221</v>
      </c>
      <c r="E129" s="37"/>
      <c r="F129" s="248" t="s">
        <v>497</v>
      </c>
      <c r="G129" s="37"/>
      <c r="H129" s="37"/>
      <c r="I129" s="141"/>
      <c r="J129" s="37"/>
      <c r="K129" s="37"/>
      <c r="L129" s="41"/>
      <c r="M129" s="249"/>
      <c r="N129" s="250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221</v>
      </c>
      <c r="AU129" s="14" t="s">
        <v>82</v>
      </c>
    </row>
    <row r="130" spans="1:65" s="2" customFormat="1" ht="33" customHeight="1">
      <c r="A130" s="35"/>
      <c r="B130" s="36"/>
      <c r="C130" s="233" t="s">
        <v>224</v>
      </c>
      <c r="D130" s="233" t="s">
        <v>216</v>
      </c>
      <c r="E130" s="234" t="s">
        <v>498</v>
      </c>
      <c r="F130" s="235" t="s">
        <v>499</v>
      </c>
      <c r="G130" s="236" t="s">
        <v>283</v>
      </c>
      <c r="H130" s="237">
        <v>345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220</v>
      </c>
      <c r="AT130" s="245" t="s">
        <v>216</v>
      </c>
      <c r="AU130" s="245" t="s">
        <v>82</v>
      </c>
      <c r="AY130" s="14" t="s">
        <v>213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80</v>
      </c>
      <c r="BK130" s="246">
        <f>ROUND(I130*H130,2)</f>
        <v>0</v>
      </c>
      <c r="BL130" s="14" t="s">
        <v>220</v>
      </c>
      <c r="BM130" s="245" t="s">
        <v>227</v>
      </c>
    </row>
    <row r="131" spans="1:47" s="2" customFormat="1" ht="12">
      <c r="A131" s="35"/>
      <c r="B131" s="36"/>
      <c r="C131" s="37"/>
      <c r="D131" s="247" t="s">
        <v>221</v>
      </c>
      <c r="E131" s="37"/>
      <c r="F131" s="248" t="s">
        <v>499</v>
      </c>
      <c r="G131" s="37"/>
      <c r="H131" s="37"/>
      <c r="I131" s="141"/>
      <c r="J131" s="37"/>
      <c r="K131" s="37"/>
      <c r="L131" s="41"/>
      <c r="M131" s="249"/>
      <c r="N131" s="250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221</v>
      </c>
      <c r="AU131" s="14" t="s">
        <v>82</v>
      </c>
    </row>
    <row r="132" spans="1:65" s="2" customFormat="1" ht="21.75" customHeight="1">
      <c r="A132" s="35"/>
      <c r="B132" s="36"/>
      <c r="C132" s="233" t="s">
        <v>220</v>
      </c>
      <c r="D132" s="233" t="s">
        <v>216</v>
      </c>
      <c r="E132" s="234" t="s">
        <v>257</v>
      </c>
      <c r="F132" s="235" t="s">
        <v>258</v>
      </c>
      <c r="G132" s="236" t="s">
        <v>254</v>
      </c>
      <c r="H132" s="237">
        <v>41.459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220</v>
      </c>
      <c r="AT132" s="245" t="s">
        <v>216</v>
      </c>
      <c r="AU132" s="245" t="s">
        <v>82</v>
      </c>
      <c r="AY132" s="14" t="s">
        <v>213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80</v>
      </c>
      <c r="BK132" s="246">
        <f>ROUND(I132*H132,2)</f>
        <v>0</v>
      </c>
      <c r="BL132" s="14" t="s">
        <v>220</v>
      </c>
      <c r="BM132" s="245" t="s">
        <v>230</v>
      </c>
    </row>
    <row r="133" spans="1:47" s="2" customFormat="1" ht="12">
      <c r="A133" s="35"/>
      <c r="B133" s="36"/>
      <c r="C133" s="37"/>
      <c r="D133" s="247" t="s">
        <v>221</v>
      </c>
      <c r="E133" s="37"/>
      <c r="F133" s="248" t="s">
        <v>258</v>
      </c>
      <c r="G133" s="37"/>
      <c r="H133" s="37"/>
      <c r="I133" s="141"/>
      <c r="J133" s="37"/>
      <c r="K133" s="37"/>
      <c r="L133" s="41"/>
      <c r="M133" s="249"/>
      <c r="N133" s="250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221</v>
      </c>
      <c r="AU133" s="14" t="s">
        <v>82</v>
      </c>
    </row>
    <row r="134" spans="1:65" s="2" customFormat="1" ht="33" customHeight="1">
      <c r="A134" s="35"/>
      <c r="B134" s="36"/>
      <c r="C134" s="233" t="s">
        <v>231</v>
      </c>
      <c r="D134" s="233" t="s">
        <v>216</v>
      </c>
      <c r="E134" s="234" t="s">
        <v>260</v>
      </c>
      <c r="F134" s="235" t="s">
        <v>261</v>
      </c>
      <c r="G134" s="236" t="s">
        <v>254</v>
      </c>
      <c r="H134" s="237">
        <v>414.59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220</v>
      </c>
      <c r="AT134" s="245" t="s">
        <v>216</v>
      </c>
      <c r="AU134" s="245" t="s">
        <v>82</v>
      </c>
      <c r="AY134" s="14" t="s">
        <v>213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80</v>
      </c>
      <c r="BK134" s="246">
        <f>ROUND(I134*H134,2)</f>
        <v>0</v>
      </c>
      <c r="BL134" s="14" t="s">
        <v>220</v>
      </c>
      <c r="BM134" s="245" t="s">
        <v>234</v>
      </c>
    </row>
    <row r="135" spans="1:47" s="2" customFormat="1" ht="12">
      <c r="A135" s="35"/>
      <c r="B135" s="36"/>
      <c r="C135" s="37"/>
      <c r="D135" s="247" t="s">
        <v>221</v>
      </c>
      <c r="E135" s="37"/>
      <c r="F135" s="248" t="s">
        <v>261</v>
      </c>
      <c r="G135" s="37"/>
      <c r="H135" s="37"/>
      <c r="I135" s="141"/>
      <c r="J135" s="37"/>
      <c r="K135" s="37"/>
      <c r="L135" s="41"/>
      <c r="M135" s="249"/>
      <c r="N135" s="250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221</v>
      </c>
      <c r="AU135" s="14" t="s">
        <v>82</v>
      </c>
    </row>
    <row r="136" spans="1:65" s="2" customFormat="1" ht="33" customHeight="1">
      <c r="A136" s="35"/>
      <c r="B136" s="36"/>
      <c r="C136" s="233" t="s">
        <v>227</v>
      </c>
      <c r="D136" s="233" t="s">
        <v>216</v>
      </c>
      <c r="E136" s="234" t="s">
        <v>378</v>
      </c>
      <c r="F136" s="235" t="s">
        <v>379</v>
      </c>
      <c r="G136" s="236" t="s">
        <v>254</v>
      </c>
      <c r="H136" s="237">
        <v>37.155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220</v>
      </c>
      <c r="AT136" s="245" t="s">
        <v>216</v>
      </c>
      <c r="AU136" s="245" t="s">
        <v>82</v>
      </c>
      <c r="AY136" s="14" t="s">
        <v>213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80</v>
      </c>
      <c r="BK136" s="246">
        <f>ROUND(I136*H136,2)</f>
        <v>0</v>
      </c>
      <c r="BL136" s="14" t="s">
        <v>220</v>
      </c>
      <c r="BM136" s="245" t="s">
        <v>238</v>
      </c>
    </row>
    <row r="137" spans="1:47" s="2" customFormat="1" ht="12">
      <c r="A137" s="35"/>
      <c r="B137" s="36"/>
      <c r="C137" s="37"/>
      <c r="D137" s="247" t="s">
        <v>221</v>
      </c>
      <c r="E137" s="37"/>
      <c r="F137" s="248" t="s">
        <v>379</v>
      </c>
      <c r="G137" s="37"/>
      <c r="H137" s="37"/>
      <c r="I137" s="141"/>
      <c r="J137" s="37"/>
      <c r="K137" s="37"/>
      <c r="L137" s="41"/>
      <c r="M137" s="249"/>
      <c r="N137" s="250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221</v>
      </c>
      <c r="AU137" s="14" t="s">
        <v>82</v>
      </c>
    </row>
    <row r="138" spans="1:65" s="2" customFormat="1" ht="33" customHeight="1">
      <c r="A138" s="35"/>
      <c r="B138" s="36"/>
      <c r="C138" s="233" t="s">
        <v>239</v>
      </c>
      <c r="D138" s="233" t="s">
        <v>216</v>
      </c>
      <c r="E138" s="234" t="s">
        <v>270</v>
      </c>
      <c r="F138" s="235" t="s">
        <v>271</v>
      </c>
      <c r="G138" s="236" t="s">
        <v>254</v>
      </c>
      <c r="H138" s="237">
        <v>2.72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220</v>
      </c>
      <c r="AT138" s="245" t="s">
        <v>216</v>
      </c>
      <c r="AU138" s="245" t="s">
        <v>82</v>
      </c>
      <c r="AY138" s="14" t="s">
        <v>213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80</v>
      </c>
      <c r="BK138" s="246">
        <f>ROUND(I138*H138,2)</f>
        <v>0</v>
      </c>
      <c r="BL138" s="14" t="s">
        <v>220</v>
      </c>
      <c r="BM138" s="245" t="s">
        <v>242</v>
      </c>
    </row>
    <row r="139" spans="1:47" s="2" customFormat="1" ht="12">
      <c r="A139" s="35"/>
      <c r="B139" s="36"/>
      <c r="C139" s="37"/>
      <c r="D139" s="247" t="s">
        <v>221</v>
      </c>
      <c r="E139" s="37"/>
      <c r="F139" s="248" t="s">
        <v>271</v>
      </c>
      <c r="G139" s="37"/>
      <c r="H139" s="37"/>
      <c r="I139" s="141"/>
      <c r="J139" s="37"/>
      <c r="K139" s="37"/>
      <c r="L139" s="41"/>
      <c r="M139" s="249"/>
      <c r="N139" s="250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221</v>
      </c>
      <c r="AU139" s="14" t="s">
        <v>82</v>
      </c>
    </row>
    <row r="140" spans="1:65" s="2" customFormat="1" ht="33" customHeight="1">
      <c r="A140" s="35"/>
      <c r="B140" s="36"/>
      <c r="C140" s="233" t="s">
        <v>230</v>
      </c>
      <c r="D140" s="233" t="s">
        <v>216</v>
      </c>
      <c r="E140" s="234" t="s">
        <v>500</v>
      </c>
      <c r="F140" s="235" t="s">
        <v>501</v>
      </c>
      <c r="G140" s="236" t="s">
        <v>254</v>
      </c>
      <c r="H140" s="237">
        <v>0.071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220</v>
      </c>
      <c r="AT140" s="245" t="s">
        <v>216</v>
      </c>
      <c r="AU140" s="245" t="s">
        <v>82</v>
      </c>
      <c r="AY140" s="14" t="s">
        <v>213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80</v>
      </c>
      <c r="BK140" s="246">
        <f>ROUND(I140*H140,2)</f>
        <v>0</v>
      </c>
      <c r="BL140" s="14" t="s">
        <v>220</v>
      </c>
      <c r="BM140" s="245" t="s">
        <v>245</v>
      </c>
    </row>
    <row r="141" spans="1:47" s="2" customFormat="1" ht="12">
      <c r="A141" s="35"/>
      <c r="B141" s="36"/>
      <c r="C141" s="37"/>
      <c r="D141" s="247" t="s">
        <v>221</v>
      </c>
      <c r="E141" s="37"/>
      <c r="F141" s="248" t="s">
        <v>501</v>
      </c>
      <c r="G141" s="37"/>
      <c r="H141" s="37"/>
      <c r="I141" s="141"/>
      <c r="J141" s="37"/>
      <c r="K141" s="37"/>
      <c r="L141" s="41"/>
      <c r="M141" s="249"/>
      <c r="N141" s="250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221</v>
      </c>
      <c r="AU141" s="14" t="s">
        <v>82</v>
      </c>
    </row>
    <row r="142" spans="1:65" s="2" customFormat="1" ht="33" customHeight="1">
      <c r="A142" s="35"/>
      <c r="B142" s="36"/>
      <c r="C142" s="233" t="s">
        <v>246</v>
      </c>
      <c r="D142" s="233" t="s">
        <v>216</v>
      </c>
      <c r="E142" s="234" t="s">
        <v>273</v>
      </c>
      <c r="F142" s="235" t="s">
        <v>274</v>
      </c>
      <c r="G142" s="236" t="s">
        <v>254</v>
      </c>
      <c r="H142" s="237">
        <v>1.513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220</v>
      </c>
      <c r="AT142" s="245" t="s">
        <v>216</v>
      </c>
      <c r="AU142" s="245" t="s">
        <v>82</v>
      </c>
      <c r="AY142" s="14" t="s">
        <v>213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80</v>
      </c>
      <c r="BK142" s="246">
        <f>ROUND(I142*H142,2)</f>
        <v>0</v>
      </c>
      <c r="BL142" s="14" t="s">
        <v>220</v>
      </c>
      <c r="BM142" s="245" t="s">
        <v>249</v>
      </c>
    </row>
    <row r="143" spans="1:47" s="2" customFormat="1" ht="12">
      <c r="A143" s="35"/>
      <c r="B143" s="36"/>
      <c r="C143" s="37"/>
      <c r="D143" s="247" t="s">
        <v>221</v>
      </c>
      <c r="E143" s="37"/>
      <c r="F143" s="248" t="s">
        <v>274</v>
      </c>
      <c r="G143" s="37"/>
      <c r="H143" s="37"/>
      <c r="I143" s="141"/>
      <c r="J143" s="37"/>
      <c r="K143" s="37"/>
      <c r="L143" s="41"/>
      <c r="M143" s="249"/>
      <c r="N143" s="250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221</v>
      </c>
      <c r="AU143" s="14" t="s">
        <v>82</v>
      </c>
    </row>
    <row r="144" spans="1:63" s="12" customFormat="1" ht="25.9" customHeight="1">
      <c r="A144" s="12"/>
      <c r="B144" s="217"/>
      <c r="C144" s="218"/>
      <c r="D144" s="219" t="s">
        <v>72</v>
      </c>
      <c r="E144" s="220" t="s">
        <v>276</v>
      </c>
      <c r="F144" s="220" t="s">
        <v>277</v>
      </c>
      <c r="G144" s="218"/>
      <c r="H144" s="218"/>
      <c r="I144" s="221"/>
      <c r="J144" s="222">
        <f>BK144</f>
        <v>0</v>
      </c>
      <c r="K144" s="218"/>
      <c r="L144" s="223"/>
      <c r="M144" s="224"/>
      <c r="N144" s="225"/>
      <c r="O144" s="225"/>
      <c r="P144" s="226">
        <f>P145+P148+P163</f>
        <v>0</v>
      </c>
      <c r="Q144" s="225"/>
      <c r="R144" s="226">
        <f>R145+R148+R163</f>
        <v>0</v>
      </c>
      <c r="S144" s="225"/>
      <c r="T144" s="227">
        <f>T145+T148+T163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8" t="s">
        <v>82</v>
      </c>
      <c r="AT144" s="229" t="s">
        <v>72</v>
      </c>
      <c r="AU144" s="229" t="s">
        <v>73</v>
      </c>
      <c r="AY144" s="228" t="s">
        <v>213</v>
      </c>
      <c r="BK144" s="230">
        <f>BK145+BK148+BK163</f>
        <v>0</v>
      </c>
    </row>
    <row r="145" spans="1:63" s="12" customFormat="1" ht="22.8" customHeight="1">
      <c r="A145" s="12"/>
      <c r="B145" s="217"/>
      <c r="C145" s="218"/>
      <c r="D145" s="219" t="s">
        <v>72</v>
      </c>
      <c r="E145" s="231" t="s">
        <v>502</v>
      </c>
      <c r="F145" s="231" t="s">
        <v>503</v>
      </c>
      <c r="G145" s="218"/>
      <c r="H145" s="218"/>
      <c r="I145" s="221"/>
      <c r="J145" s="232">
        <f>BK145</f>
        <v>0</v>
      </c>
      <c r="K145" s="218"/>
      <c r="L145" s="223"/>
      <c r="M145" s="224"/>
      <c r="N145" s="225"/>
      <c r="O145" s="225"/>
      <c r="P145" s="226">
        <f>SUM(P146:P147)</f>
        <v>0</v>
      </c>
      <c r="Q145" s="225"/>
      <c r="R145" s="226">
        <f>SUM(R146:R147)</f>
        <v>0</v>
      </c>
      <c r="S145" s="225"/>
      <c r="T145" s="227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8" t="s">
        <v>82</v>
      </c>
      <c r="AT145" s="229" t="s">
        <v>72</v>
      </c>
      <c r="AU145" s="229" t="s">
        <v>80</v>
      </c>
      <c r="AY145" s="228" t="s">
        <v>213</v>
      </c>
      <c r="BK145" s="230">
        <f>SUM(BK146:BK147)</f>
        <v>0</v>
      </c>
    </row>
    <row r="146" spans="1:65" s="2" customFormat="1" ht="44.25" customHeight="1">
      <c r="A146" s="35"/>
      <c r="B146" s="36"/>
      <c r="C146" s="233" t="s">
        <v>234</v>
      </c>
      <c r="D146" s="233" t="s">
        <v>216</v>
      </c>
      <c r="E146" s="234" t="s">
        <v>504</v>
      </c>
      <c r="F146" s="235" t="s">
        <v>505</v>
      </c>
      <c r="G146" s="236" t="s">
        <v>237</v>
      </c>
      <c r="H146" s="237">
        <v>543.9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245</v>
      </c>
      <c r="AT146" s="245" t="s">
        <v>216</v>
      </c>
      <c r="AU146" s="245" t="s">
        <v>82</v>
      </c>
      <c r="AY146" s="14" t="s">
        <v>213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80</v>
      </c>
      <c r="BK146" s="246">
        <f>ROUND(I146*H146,2)</f>
        <v>0</v>
      </c>
      <c r="BL146" s="14" t="s">
        <v>245</v>
      </c>
      <c r="BM146" s="245" t="s">
        <v>255</v>
      </c>
    </row>
    <row r="147" spans="1:47" s="2" customFormat="1" ht="12">
      <c r="A147" s="35"/>
      <c r="B147" s="36"/>
      <c r="C147" s="37"/>
      <c r="D147" s="247" t="s">
        <v>221</v>
      </c>
      <c r="E147" s="37"/>
      <c r="F147" s="248" t="s">
        <v>505</v>
      </c>
      <c r="G147" s="37"/>
      <c r="H147" s="37"/>
      <c r="I147" s="141"/>
      <c r="J147" s="37"/>
      <c r="K147" s="37"/>
      <c r="L147" s="41"/>
      <c r="M147" s="249"/>
      <c r="N147" s="250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221</v>
      </c>
      <c r="AU147" s="14" t="s">
        <v>82</v>
      </c>
    </row>
    <row r="148" spans="1:63" s="12" customFormat="1" ht="22.8" customHeight="1">
      <c r="A148" s="12"/>
      <c r="B148" s="217"/>
      <c r="C148" s="218"/>
      <c r="D148" s="219" t="s">
        <v>72</v>
      </c>
      <c r="E148" s="231" t="s">
        <v>278</v>
      </c>
      <c r="F148" s="231" t="s">
        <v>279</v>
      </c>
      <c r="G148" s="218"/>
      <c r="H148" s="218"/>
      <c r="I148" s="221"/>
      <c r="J148" s="232">
        <f>BK148</f>
        <v>0</v>
      </c>
      <c r="K148" s="218"/>
      <c r="L148" s="223"/>
      <c r="M148" s="224"/>
      <c r="N148" s="225"/>
      <c r="O148" s="225"/>
      <c r="P148" s="226">
        <f>SUM(P149:P162)</f>
        <v>0</v>
      </c>
      <c r="Q148" s="225"/>
      <c r="R148" s="226">
        <f>SUM(R149:R162)</f>
        <v>0</v>
      </c>
      <c r="S148" s="225"/>
      <c r="T148" s="227">
        <f>SUM(T149:T162)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8" t="s">
        <v>82</v>
      </c>
      <c r="AT148" s="229" t="s">
        <v>72</v>
      </c>
      <c r="AU148" s="229" t="s">
        <v>80</v>
      </c>
      <c r="AY148" s="228" t="s">
        <v>213</v>
      </c>
      <c r="BK148" s="230">
        <f>SUM(BK149:BK162)</f>
        <v>0</v>
      </c>
    </row>
    <row r="149" spans="1:65" s="2" customFormat="1" ht="21.75" customHeight="1">
      <c r="A149" s="35"/>
      <c r="B149" s="36"/>
      <c r="C149" s="233" t="s">
        <v>256</v>
      </c>
      <c r="D149" s="233" t="s">
        <v>216</v>
      </c>
      <c r="E149" s="234" t="s">
        <v>506</v>
      </c>
      <c r="F149" s="235" t="s">
        <v>507</v>
      </c>
      <c r="G149" s="236" t="s">
        <v>283</v>
      </c>
      <c r="H149" s="237">
        <v>82.4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245</v>
      </c>
      <c r="AT149" s="245" t="s">
        <v>216</v>
      </c>
      <c r="AU149" s="245" t="s">
        <v>82</v>
      </c>
      <c r="AY149" s="14" t="s">
        <v>213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80</v>
      </c>
      <c r="BK149" s="246">
        <f>ROUND(I149*H149,2)</f>
        <v>0</v>
      </c>
      <c r="BL149" s="14" t="s">
        <v>245</v>
      </c>
      <c r="BM149" s="245" t="s">
        <v>259</v>
      </c>
    </row>
    <row r="150" spans="1:47" s="2" customFormat="1" ht="12">
      <c r="A150" s="35"/>
      <c r="B150" s="36"/>
      <c r="C150" s="37"/>
      <c r="D150" s="247" t="s">
        <v>221</v>
      </c>
      <c r="E150" s="37"/>
      <c r="F150" s="248" t="s">
        <v>507</v>
      </c>
      <c r="G150" s="37"/>
      <c r="H150" s="37"/>
      <c r="I150" s="141"/>
      <c r="J150" s="37"/>
      <c r="K150" s="37"/>
      <c r="L150" s="41"/>
      <c r="M150" s="249"/>
      <c r="N150" s="250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221</v>
      </c>
      <c r="AU150" s="14" t="s">
        <v>82</v>
      </c>
    </row>
    <row r="151" spans="1:65" s="2" customFormat="1" ht="21.75" customHeight="1">
      <c r="A151" s="35"/>
      <c r="B151" s="36"/>
      <c r="C151" s="233" t="s">
        <v>238</v>
      </c>
      <c r="D151" s="233" t="s">
        <v>216</v>
      </c>
      <c r="E151" s="234" t="s">
        <v>508</v>
      </c>
      <c r="F151" s="235" t="s">
        <v>509</v>
      </c>
      <c r="G151" s="236" t="s">
        <v>283</v>
      </c>
      <c r="H151" s="237">
        <v>63.05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245</v>
      </c>
      <c r="AT151" s="245" t="s">
        <v>216</v>
      </c>
      <c r="AU151" s="245" t="s">
        <v>82</v>
      </c>
      <c r="AY151" s="14" t="s">
        <v>213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80</v>
      </c>
      <c r="BK151" s="246">
        <f>ROUND(I151*H151,2)</f>
        <v>0</v>
      </c>
      <c r="BL151" s="14" t="s">
        <v>245</v>
      </c>
      <c r="BM151" s="245" t="s">
        <v>262</v>
      </c>
    </row>
    <row r="152" spans="1:47" s="2" customFormat="1" ht="12">
      <c r="A152" s="35"/>
      <c r="B152" s="36"/>
      <c r="C152" s="37"/>
      <c r="D152" s="247" t="s">
        <v>221</v>
      </c>
      <c r="E152" s="37"/>
      <c r="F152" s="248" t="s">
        <v>509</v>
      </c>
      <c r="G152" s="37"/>
      <c r="H152" s="37"/>
      <c r="I152" s="141"/>
      <c r="J152" s="37"/>
      <c r="K152" s="37"/>
      <c r="L152" s="41"/>
      <c r="M152" s="249"/>
      <c r="N152" s="250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221</v>
      </c>
      <c r="AU152" s="14" t="s">
        <v>82</v>
      </c>
    </row>
    <row r="153" spans="1:65" s="2" customFormat="1" ht="21.75" customHeight="1">
      <c r="A153" s="35"/>
      <c r="B153" s="36"/>
      <c r="C153" s="233" t="s">
        <v>263</v>
      </c>
      <c r="D153" s="233" t="s">
        <v>216</v>
      </c>
      <c r="E153" s="234" t="s">
        <v>510</v>
      </c>
      <c r="F153" s="235" t="s">
        <v>511</v>
      </c>
      <c r="G153" s="236" t="s">
        <v>283</v>
      </c>
      <c r="H153" s="237">
        <v>82.4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245</v>
      </c>
      <c r="AT153" s="245" t="s">
        <v>216</v>
      </c>
      <c r="AU153" s="245" t="s">
        <v>82</v>
      </c>
      <c r="AY153" s="14" t="s">
        <v>213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80</v>
      </c>
      <c r="BK153" s="246">
        <f>ROUND(I153*H153,2)</f>
        <v>0</v>
      </c>
      <c r="BL153" s="14" t="s">
        <v>245</v>
      </c>
      <c r="BM153" s="245" t="s">
        <v>266</v>
      </c>
    </row>
    <row r="154" spans="1:47" s="2" customFormat="1" ht="12">
      <c r="A154" s="35"/>
      <c r="B154" s="36"/>
      <c r="C154" s="37"/>
      <c r="D154" s="247" t="s">
        <v>221</v>
      </c>
      <c r="E154" s="37"/>
      <c r="F154" s="248" t="s">
        <v>511</v>
      </c>
      <c r="G154" s="37"/>
      <c r="H154" s="37"/>
      <c r="I154" s="141"/>
      <c r="J154" s="37"/>
      <c r="K154" s="37"/>
      <c r="L154" s="41"/>
      <c r="M154" s="249"/>
      <c r="N154" s="250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221</v>
      </c>
      <c r="AU154" s="14" t="s">
        <v>82</v>
      </c>
    </row>
    <row r="155" spans="1:65" s="2" customFormat="1" ht="21.75" customHeight="1">
      <c r="A155" s="35"/>
      <c r="B155" s="36"/>
      <c r="C155" s="233" t="s">
        <v>242</v>
      </c>
      <c r="D155" s="233" t="s">
        <v>216</v>
      </c>
      <c r="E155" s="234" t="s">
        <v>512</v>
      </c>
      <c r="F155" s="235" t="s">
        <v>513</v>
      </c>
      <c r="G155" s="236" t="s">
        <v>283</v>
      </c>
      <c r="H155" s="237">
        <v>94.85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245</v>
      </c>
      <c r="AT155" s="245" t="s">
        <v>216</v>
      </c>
      <c r="AU155" s="245" t="s">
        <v>82</v>
      </c>
      <c r="AY155" s="14" t="s">
        <v>213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80</v>
      </c>
      <c r="BK155" s="246">
        <f>ROUND(I155*H155,2)</f>
        <v>0</v>
      </c>
      <c r="BL155" s="14" t="s">
        <v>245</v>
      </c>
      <c r="BM155" s="245" t="s">
        <v>269</v>
      </c>
    </row>
    <row r="156" spans="1:47" s="2" customFormat="1" ht="12">
      <c r="A156" s="35"/>
      <c r="B156" s="36"/>
      <c r="C156" s="37"/>
      <c r="D156" s="247" t="s">
        <v>221</v>
      </c>
      <c r="E156" s="37"/>
      <c r="F156" s="248" t="s">
        <v>513</v>
      </c>
      <c r="G156" s="37"/>
      <c r="H156" s="37"/>
      <c r="I156" s="141"/>
      <c r="J156" s="37"/>
      <c r="K156" s="37"/>
      <c r="L156" s="41"/>
      <c r="M156" s="249"/>
      <c r="N156" s="250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221</v>
      </c>
      <c r="AU156" s="14" t="s">
        <v>82</v>
      </c>
    </row>
    <row r="157" spans="1:65" s="2" customFormat="1" ht="16.5" customHeight="1">
      <c r="A157" s="35"/>
      <c r="B157" s="36"/>
      <c r="C157" s="233" t="s">
        <v>8</v>
      </c>
      <c r="D157" s="233" t="s">
        <v>216</v>
      </c>
      <c r="E157" s="234" t="s">
        <v>514</v>
      </c>
      <c r="F157" s="235" t="s">
        <v>515</v>
      </c>
      <c r="G157" s="236" t="s">
        <v>283</v>
      </c>
      <c r="H157" s="237">
        <v>160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245</v>
      </c>
      <c r="AT157" s="245" t="s">
        <v>216</v>
      </c>
      <c r="AU157" s="245" t="s">
        <v>82</v>
      </c>
      <c r="AY157" s="14" t="s">
        <v>213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80</v>
      </c>
      <c r="BK157" s="246">
        <f>ROUND(I157*H157,2)</f>
        <v>0</v>
      </c>
      <c r="BL157" s="14" t="s">
        <v>245</v>
      </c>
      <c r="BM157" s="245" t="s">
        <v>272</v>
      </c>
    </row>
    <row r="158" spans="1:47" s="2" customFormat="1" ht="12">
      <c r="A158" s="35"/>
      <c r="B158" s="36"/>
      <c r="C158" s="37"/>
      <c r="D158" s="247" t="s">
        <v>221</v>
      </c>
      <c r="E158" s="37"/>
      <c r="F158" s="248" t="s">
        <v>515</v>
      </c>
      <c r="G158" s="37"/>
      <c r="H158" s="37"/>
      <c r="I158" s="141"/>
      <c r="J158" s="37"/>
      <c r="K158" s="37"/>
      <c r="L158" s="41"/>
      <c r="M158" s="249"/>
      <c r="N158" s="250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221</v>
      </c>
      <c r="AU158" s="14" t="s">
        <v>82</v>
      </c>
    </row>
    <row r="159" spans="1:65" s="2" customFormat="1" ht="21.75" customHeight="1">
      <c r="A159" s="35"/>
      <c r="B159" s="36"/>
      <c r="C159" s="233" t="s">
        <v>245</v>
      </c>
      <c r="D159" s="233" t="s">
        <v>216</v>
      </c>
      <c r="E159" s="234" t="s">
        <v>516</v>
      </c>
      <c r="F159" s="235" t="s">
        <v>517</v>
      </c>
      <c r="G159" s="236" t="s">
        <v>283</v>
      </c>
      <c r="H159" s="237">
        <v>84.25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245</v>
      </c>
      <c r="AT159" s="245" t="s">
        <v>216</v>
      </c>
      <c r="AU159" s="245" t="s">
        <v>82</v>
      </c>
      <c r="AY159" s="14" t="s">
        <v>213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80</v>
      </c>
      <c r="BK159" s="246">
        <f>ROUND(I159*H159,2)</f>
        <v>0</v>
      </c>
      <c r="BL159" s="14" t="s">
        <v>245</v>
      </c>
      <c r="BM159" s="245" t="s">
        <v>275</v>
      </c>
    </row>
    <row r="160" spans="1:47" s="2" customFormat="1" ht="12">
      <c r="A160" s="35"/>
      <c r="B160" s="36"/>
      <c r="C160" s="37"/>
      <c r="D160" s="247" t="s">
        <v>221</v>
      </c>
      <c r="E160" s="37"/>
      <c r="F160" s="248" t="s">
        <v>517</v>
      </c>
      <c r="G160" s="37"/>
      <c r="H160" s="37"/>
      <c r="I160" s="141"/>
      <c r="J160" s="37"/>
      <c r="K160" s="37"/>
      <c r="L160" s="41"/>
      <c r="M160" s="249"/>
      <c r="N160" s="250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221</v>
      </c>
      <c r="AU160" s="14" t="s">
        <v>82</v>
      </c>
    </row>
    <row r="161" spans="1:65" s="2" customFormat="1" ht="16.5" customHeight="1">
      <c r="A161" s="35"/>
      <c r="B161" s="36"/>
      <c r="C161" s="233" t="s">
        <v>280</v>
      </c>
      <c r="D161" s="233" t="s">
        <v>216</v>
      </c>
      <c r="E161" s="234" t="s">
        <v>518</v>
      </c>
      <c r="F161" s="235" t="s">
        <v>519</v>
      </c>
      <c r="G161" s="236" t="s">
        <v>283</v>
      </c>
      <c r="H161" s="237">
        <v>74.25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245</v>
      </c>
      <c r="AT161" s="245" t="s">
        <v>216</v>
      </c>
      <c r="AU161" s="245" t="s">
        <v>82</v>
      </c>
      <c r="AY161" s="14" t="s">
        <v>213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80</v>
      </c>
      <c r="BK161" s="246">
        <f>ROUND(I161*H161,2)</f>
        <v>0</v>
      </c>
      <c r="BL161" s="14" t="s">
        <v>245</v>
      </c>
      <c r="BM161" s="245" t="s">
        <v>284</v>
      </c>
    </row>
    <row r="162" spans="1:47" s="2" customFormat="1" ht="12">
      <c r="A162" s="35"/>
      <c r="B162" s="36"/>
      <c r="C162" s="37"/>
      <c r="D162" s="247" t="s">
        <v>221</v>
      </c>
      <c r="E162" s="37"/>
      <c r="F162" s="248" t="s">
        <v>519</v>
      </c>
      <c r="G162" s="37"/>
      <c r="H162" s="37"/>
      <c r="I162" s="141"/>
      <c r="J162" s="37"/>
      <c r="K162" s="37"/>
      <c r="L162" s="41"/>
      <c r="M162" s="249"/>
      <c r="N162" s="250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221</v>
      </c>
      <c r="AU162" s="14" t="s">
        <v>82</v>
      </c>
    </row>
    <row r="163" spans="1:63" s="12" customFormat="1" ht="22.8" customHeight="1">
      <c r="A163" s="12"/>
      <c r="B163" s="217"/>
      <c r="C163" s="218"/>
      <c r="D163" s="219" t="s">
        <v>72</v>
      </c>
      <c r="E163" s="231" t="s">
        <v>520</v>
      </c>
      <c r="F163" s="231" t="s">
        <v>521</v>
      </c>
      <c r="G163" s="218"/>
      <c r="H163" s="218"/>
      <c r="I163" s="221"/>
      <c r="J163" s="232">
        <f>BK163</f>
        <v>0</v>
      </c>
      <c r="K163" s="218"/>
      <c r="L163" s="223"/>
      <c r="M163" s="224"/>
      <c r="N163" s="225"/>
      <c r="O163" s="225"/>
      <c r="P163" s="226">
        <f>SUM(P164:P175)</f>
        <v>0</v>
      </c>
      <c r="Q163" s="225"/>
      <c r="R163" s="226">
        <f>SUM(R164:R175)</f>
        <v>0</v>
      </c>
      <c r="S163" s="225"/>
      <c r="T163" s="227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8" t="s">
        <v>82</v>
      </c>
      <c r="AT163" s="229" t="s">
        <v>72</v>
      </c>
      <c r="AU163" s="229" t="s">
        <v>80</v>
      </c>
      <c r="AY163" s="228" t="s">
        <v>213</v>
      </c>
      <c r="BK163" s="230">
        <f>SUM(BK164:BK175)</f>
        <v>0</v>
      </c>
    </row>
    <row r="164" spans="1:65" s="2" customFormat="1" ht="21.75" customHeight="1">
      <c r="A164" s="35"/>
      <c r="B164" s="36"/>
      <c r="C164" s="233" t="s">
        <v>249</v>
      </c>
      <c r="D164" s="233" t="s">
        <v>216</v>
      </c>
      <c r="E164" s="234" t="s">
        <v>522</v>
      </c>
      <c r="F164" s="235" t="s">
        <v>523</v>
      </c>
      <c r="G164" s="236" t="s">
        <v>237</v>
      </c>
      <c r="H164" s="237">
        <v>543.9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245</v>
      </c>
      <c r="AT164" s="245" t="s">
        <v>216</v>
      </c>
      <c r="AU164" s="245" t="s">
        <v>82</v>
      </c>
      <c r="AY164" s="14" t="s">
        <v>213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80</v>
      </c>
      <c r="BK164" s="246">
        <f>ROUND(I164*H164,2)</f>
        <v>0</v>
      </c>
      <c r="BL164" s="14" t="s">
        <v>245</v>
      </c>
      <c r="BM164" s="245" t="s">
        <v>290</v>
      </c>
    </row>
    <row r="165" spans="1:47" s="2" customFormat="1" ht="12">
      <c r="A165" s="35"/>
      <c r="B165" s="36"/>
      <c r="C165" s="37"/>
      <c r="D165" s="247" t="s">
        <v>221</v>
      </c>
      <c r="E165" s="37"/>
      <c r="F165" s="248" t="s">
        <v>523</v>
      </c>
      <c r="G165" s="37"/>
      <c r="H165" s="37"/>
      <c r="I165" s="141"/>
      <c r="J165" s="37"/>
      <c r="K165" s="37"/>
      <c r="L165" s="41"/>
      <c r="M165" s="249"/>
      <c r="N165" s="250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221</v>
      </c>
      <c r="AU165" s="14" t="s">
        <v>82</v>
      </c>
    </row>
    <row r="166" spans="1:65" s="2" customFormat="1" ht="21.75" customHeight="1">
      <c r="A166" s="35"/>
      <c r="B166" s="36"/>
      <c r="C166" s="233" t="s">
        <v>293</v>
      </c>
      <c r="D166" s="233" t="s">
        <v>216</v>
      </c>
      <c r="E166" s="234" t="s">
        <v>524</v>
      </c>
      <c r="F166" s="235" t="s">
        <v>525</v>
      </c>
      <c r="G166" s="236" t="s">
        <v>237</v>
      </c>
      <c r="H166" s="237">
        <v>543.9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245</v>
      </c>
      <c r="AT166" s="245" t="s">
        <v>216</v>
      </c>
      <c r="AU166" s="245" t="s">
        <v>82</v>
      </c>
      <c r="AY166" s="14" t="s">
        <v>213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80</v>
      </c>
      <c r="BK166" s="246">
        <f>ROUND(I166*H166,2)</f>
        <v>0</v>
      </c>
      <c r="BL166" s="14" t="s">
        <v>245</v>
      </c>
      <c r="BM166" s="245" t="s">
        <v>296</v>
      </c>
    </row>
    <row r="167" spans="1:47" s="2" customFormat="1" ht="12">
      <c r="A167" s="35"/>
      <c r="B167" s="36"/>
      <c r="C167" s="37"/>
      <c r="D167" s="247" t="s">
        <v>221</v>
      </c>
      <c r="E167" s="37"/>
      <c r="F167" s="248" t="s">
        <v>525</v>
      </c>
      <c r="G167" s="37"/>
      <c r="H167" s="37"/>
      <c r="I167" s="141"/>
      <c r="J167" s="37"/>
      <c r="K167" s="37"/>
      <c r="L167" s="41"/>
      <c r="M167" s="249"/>
      <c r="N167" s="250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221</v>
      </c>
      <c r="AU167" s="14" t="s">
        <v>82</v>
      </c>
    </row>
    <row r="168" spans="1:65" s="2" customFormat="1" ht="21.75" customHeight="1">
      <c r="A168" s="35"/>
      <c r="B168" s="36"/>
      <c r="C168" s="233" t="s">
        <v>255</v>
      </c>
      <c r="D168" s="233" t="s">
        <v>216</v>
      </c>
      <c r="E168" s="234" t="s">
        <v>526</v>
      </c>
      <c r="F168" s="235" t="s">
        <v>527</v>
      </c>
      <c r="G168" s="236" t="s">
        <v>283</v>
      </c>
      <c r="H168" s="237">
        <v>90.7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245</v>
      </c>
      <c r="AT168" s="245" t="s">
        <v>216</v>
      </c>
      <c r="AU168" s="245" t="s">
        <v>82</v>
      </c>
      <c r="AY168" s="14" t="s">
        <v>213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80</v>
      </c>
      <c r="BK168" s="246">
        <f>ROUND(I168*H168,2)</f>
        <v>0</v>
      </c>
      <c r="BL168" s="14" t="s">
        <v>245</v>
      </c>
      <c r="BM168" s="245" t="s">
        <v>303</v>
      </c>
    </row>
    <row r="169" spans="1:47" s="2" customFormat="1" ht="12">
      <c r="A169" s="35"/>
      <c r="B169" s="36"/>
      <c r="C169" s="37"/>
      <c r="D169" s="247" t="s">
        <v>221</v>
      </c>
      <c r="E169" s="37"/>
      <c r="F169" s="248" t="s">
        <v>527</v>
      </c>
      <c r="G169" s="37"/>
      <c r="H169" s="37"/>
      <c r="I169" s="141"/>
      <c r="J169" s="37"/>
      <c r="K169" s="37"/>
      <c r="L169" s="41"/>
      <c r="M169" s="249"/>
      <c r="N169" s="250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221</v>
      </c>
      <c r="AU169" s="14" t="s">
        <v>82</v>
      </c>
    </row>
    <row r="170" spans="1:65" s="2" customFormat="1" ht="21.75" customHeight="1">
      <c r="A170" s="35"/>
      <c r="B170" s="36"/>
      <c r="C170" s="233" t="s">
        <v>7</v>
      </c>
      <c r="D170" s="233" t="s">
        <v>216</v>
      </c>
      <c r="E170" s="234" t="s">
        <v>528</v>
      </c>
      <c r="F170" s="235" t="s">
        <v>525</v>
      </c>
      <c r="G170" s="236" t="s">
        <v>283</v>
      </c>
      <c r="H170" s="237">
        <v>90.7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245</v>
      </c>
      <c r="AT170" s="245" t="s">
        <v>216</v>
      </c>
      <c r="AU170" s="245" t="s">
        <v>82</v>
      </c>
      <c r="AY170" s="14" t="s">
        <v>213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80</v>
      </c>
      <c r="BK170" s="246">
        <f>ROUND(I170*H170,2)</f>
        <v>0</v>
      </c>
      <c r="BL170" s="14" t="s">
        <v>245</v>
      </c>
      <c r="BM170" s="245" t="s">
        <v>306</v>
      </c>
    </row>
    <row r="171" spans="1:47" s="2" customFormat="1" ht="12">
      <c r="A171" s="35"/>
      <c r="B171" s="36"/>
      <c r="C171" s="37"/>
      <c r="D171" s="247" t="s">
        <v>221</v>
      </c>
      <c r="E171" s="37"/>
      <c r="F171" s="248" t="s">
        <v>525</v>
      </c>
      <c r="G171" s="37"/>
      <c r="H171" s="37"/>
      <c r="I171" s="141"/>
      <c r="J171" s="37"/>
      <c r="K171" s="37"/>
      <c r="L171" s="41"/>
      <c r="M171" s="249"/>
      <c r="N171" s="250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221</v>
      </c>
      <c r="AU171" s="14" t="s">
        <v>82</v>
      </c>
    </row>
    <row r="172" spans="1:65" s="2" customFormat="1" ht="21.75" customHeight="1">
      <c r="A172" s="35"/>
      <c r="B172" s="36"/>
      <c r="C172" s="233" t="s">
        <v>259</v>
      </c>
      <c r="D172" s="233" t="s">
        <v>216</v>
      </c>
      <c r="E172" s="234" t="s">
        <v>529</v>
      </c>
      <c r="F172" s="235" t="s">
        <v>530</v>
      </c>
      <c r="G172" s="236" t="s">
        <v>237</v>
      </c>
      <c r="H172" s="237">
        <v>543.9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245</v>
      </c>
      <c r="AT172" s="245" t="s">
        <v>216</v>
      </c>
      <c r="AU172" s="245" t="s">
        <v>82</v>
      </c>
      <c r="AY172" s="14" t="s">
        <v>213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80</v>
      </c>
      <c r="BK172" s="246">
        <f>ROUND(I172*H172,2)</f>
        <v>0</v>
      </c>
      <c r="BL172" s="14" t="s">
        <v>245</v>
      </c>
      <c r="BM172" s="245" t="s">
        <v>355</v>
      </c>
    </row>
    <row r="173" spans="1:47" s="2" customFormat="1" ht="12">
      <c r="A173" s="35"/>
      <c r="B173" s="36"/>
      <c r="C173" s="37"/>
      <c r="D173" s="247" t="s">
        <v>221</v>
      </c>
      <c r="E173" s="37"/>
      <c r="F173" s="248" t="s">
        <v>530</v>
      </c>
      <c r="G173" s="37"/>
      <c r="H173" s="37"/>
      <c r="I173" s="141"/>
      <c r="J173" s="37"/>
      <c r="K173" s="37"/>
      <c r="L173" s="41"/>
      <c r="M173" s="249"/>
      <c r="N173" s="250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221</v>
      </c>
      <c r="AU173" s="14" t="s">
        <v>82</v>
      </c>
    </row>
    <row r="174" spans="1:65" s="2" customFormat="1" ht="16.5" customHeight="1">
      <c r="A174" s="35"/>
      <c r="B174" s="36"/>
      <c r="C174" s="233" t="s">
        <v>356</v>
      </c>
      <c r="D174" s="233" t="s">
        <v>216</v>
      </c>
      <c r="E174" s="234" t="s">
        <v>531</v>
      </c>
      <c r="F174" s="235" t="s">
        <v>532</v>
      </c>
      <c r="G174" s="236" t="s">
        <v>237</v>
      </c>
      <c r="H174" s="237">
        <v>625.485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245</v>
      </c>
      <c r="AT174" s="245" t="s">
        <v>216</v>
      </c>
      <c r="AU174" s="245" t="s">
        <v>82</v>
      </c>
      <c r="AY174" s="14" t="s">
        <v>213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80</v>
      </c>
      <c r="BK174" s="246">
        <f>ROUND(I174*H174,2)</f>
        <v>0</v>
      </c>
      <c r="BL174" s="14" t="s">
        <v>245</v>
      </c>
      <c r="BM174" s="245" t="s">
        <v>359</v>
      </c>
    </row>
    <row r="175" spans="1:47" s="2" customFormat="1" ht="12">
      <c r="A175" s="35"/>
      <c r="B175" s="36"/>
      <c r="C175" s="37"/>
      <c r="D175" s="247" t="s">
        <v>221</v>
      </c>
      <c r="E175" s="37"/>
      <c r="F175" s="248" t="s">
        <v>532</v>
      </c>
      <c r="G175" s="37"/>
      <c r="H175" s="37"/>
      <c r="I175" s="141"/>
      <c r="J175" s="37"/>
      <c r="K175" s="37"/>
      <c r="L175" s="41"/>
      <c r="M175" s="249"/>
      <c r="N175" s="250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221</v>
      </c>
      <c r="AU175" s="14" t="s">
        <v>82</v>
      </c>
    </row>
    <row r="176" spans="1:63" s="12" customFormat="1" ht="25.9" customHeight="1">
      <c r="A176" s="12"/>
      <c r="B176" s="217"/>
      <c r="C176" s="218"/>
      <c r="D176" s="219" t="s">
        <v>72</v>
      </c>
      <c r="E176" s="220" t="s">
        <v>297</v>
      </c>
      <c r="F176" s="220" t="s">
        <v>463</v>
      </c>
      <c r="G176" s="218"/>
      <c r="H176" s="218"/>
      <c r="I176" s="221"/>
      <c r="J176" s="222">
        <f>BK176</f>
        <v>0</v>
      </c>
      <c r="K176" s="218"/>
      <c r="L176" s="223"/>
      <c r="M176" s="224"/>
      <c r="N176" s="225"/>
      <c r="O176" s="225"/>
      <c r="P176" s="226">
        <f>SUM(P177:P178)</f>
        <v>0</v>
      </c>
      <c r="Q176" s="225"/>
      <c r="R176" s="226">
        <f>SUM(R177:R178)</f>
        <v>0</v>
      </c>
      <c r="S176" s="225"/>
      <c r="T176" s="227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8" t="s">
        <v>220</v>
      </c>
      <c r="AT176" s="229" t="s">
        <v>72</v>
      </c>
      <c r="AU176" s="229" t="s">
        <v>73</v>
      </c>
      <c r="AY176" s="228" t="s">
        <v>213</v>
      </c>
      <c r="BK176" s="230">
        <f>SUM(BK177:BK178)</f>
        <v>0</v>
      </c>
    </row>
    <row r="177" spans="1:65" s="2" customFormat="1" ht="21.75" customHeight="1">
      <c r="A177" s="35"/>
      <c r="B177" s="36"/>
      <c r="C177" s="233" t="s">
        <v>262</v>
      </c>
      <c r="D177" s="233" t="s">
        <v>216</v>
      </c>
      <c r="E177" s="234" t="s">
        <v>533</v>
      </c>
      <c r="F177" s="235" t="s">
        <v>534</v>
      </c>
      <c r="G177" s="236" t="s">
        <v>301</v>
      </c>
      <c r="H177" s="237">
        <v>100</v>
      </c>
      <c r="I177" s="238"/>
      <c r="J177" s="239">
        <f>ROUND(I177*H177,2)</f>
        <v>0</v>
      </c>
      <c r="K177" s="240"/>
      <c r="L177" s="41"/>
      <c r="M177" s="241" t="s">
        <v>1</v>
      </c>
      <c r="N177" s="242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302</v>
      </c>
      <c r="AT177" s="245" t="s">
        <v>216</v>
      </c>
      <c r="AU177" s="245" t="s">
        <v>80</v>
      </c>
      <c r="AY177" s="14" t="s">
        <v>213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80</v>
      </c>
      <c r="BK177" s="246">
        <f>ROUND(I177*H177,2)</f>
        <v>0</v>
      </c>
      <c r="BL177" s="14" t="s">
        <v>302</v>
      </c>
      <c r="BM177" s="245" t="s">
        <v>362</v>
      </c>
    </row>
    <row r="178" spans="1:47" s="2" customFormat="1" ht="12">
      <c r="A178" s="35"/>
      <c r="B178" s="36"/>
      <c r="C178" s="37"/>
      <c r="D178" s="247" t="s">
        <v>221</v>
      </c>
      <c r="E178" s="37"/>
      <c r="F178" s="248" t="s">
        <v>534</v>
      </c>
      <c r="G178" s="37"/>
      <c r="H178" s="37"/>
      <c r="I178" s="141"/>
      <c r="J178" s="37"/>
      <c r="K178" s="37"/>
      <c r="L178" s="41"/>
      <c r="M178" s="251"/>
      <c r="N178" s="252"/>
      <c r="O178" s="253"/>
      <c r="P178" s="253"/>
      <c r="Q178" s="253"/>
      <c r="R178" s="253"/>
      <c r="S178" s="253"/>
      <c r="T178" s="254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221</v>
      </c>
      <c r="AU178" s="14" t="s">
        <v>80</v>
      </c>
    </row>
    <row r="179" spans="1:31" s="2" customFormat="1" ht="6.95" customHeight="1">
      <c r="A179" s="35"/>
      <c r="B179" s="63"/>
      <c r="C179" s="64"/>
      <c r="D179" s="64"/>
      <c r="E179" s="64"/>
      <c r="F179" s="64"/>
      <c r="G179" s="64"/>
      <c r="H179" s="64"/>
      <c r="I179" s="180"/>
      <c r="J179" s="64"/>
      <c r="K179" s="64"/>
      <c r="L179" s="41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password="CC35" sheet="1" objects="1" scenarios="1" formatColumns="0" formatRows="0" autoFilter="0"/>
  <autoFilter ref="C122:K17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82</v>
      </c>
    </row>
    <row r="4" spans="2:46" s="1" customFormat="1" ht="24.95" customHeight="1">
      <c r="B4" s="17"/>
      <c r="D4" s="137" t="s">
        <v>182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 xml:space="preserve">OTEVŘENÝ  pavilon D (zadání) - DO KROSU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183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535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20. 12. 2019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30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ROUND((SUM(BE120:BE136)),2)</f>
        <v>0</v>
      </c>
      <c r="G33" s="35"/>
      <c r="H33" s="35"/>
      <c r="I33" s="159">
        <v>0.21</v>
      </c>
      <c r="J33" s="158">
        <f>ROUND(((SUM(BE120:BE136))*I33),2)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ROUND((SUM(BF120:BF136)),2)</f>
        <v>0</v>
      </c>
      <c r="G34" s="35"/>
      <c r="H34" s="35"/>
      <c r="I34" s="159">
        <v>0.15</v>
      </c>
      <c r="J34" s="158">
        <f>ROUND(((SUM(BF120:BF136))*I34),2)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ROUND((SUM(BG120:BG136)),2)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ROUND((SUM(BH120:BH136)),2)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ROUND((SUM(BI120:BI136)),2)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185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 xml:space="preserve">OTEVŘENÝ  pavilon D (zadání) - DO KROSU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183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2019-138-09 - Bourací prá...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20. 12. 2019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186</v>
      </c>
      <c r="D94" s="186"/>
      <c r="E94" s="186"/>
      <c r="F94" s="186"/>
      <c r="G94" s="186"/>
      <c r="H94" s="186"/>
      <c r="I94" s="187"/>
      <c r="J94" s="188" t="s">
        <v>187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188</v>
      </c>
      <c r="D96" s="37"/>
      <c r="E96" s="37"/>
      <c r="F96" s="37"/>
      <c r="G96" s="37"/>
      <c r="H96" s="37"/>
      <c r="I96" s="141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189</v>
      </c>
    </row>
    <row r="97" spans="1:31" s="9" customFormat="1" ht="24.95" customHeight="1">
      <c r="A97" s="9"/>
      <c r="B97" s="190"/>
      <c r="C97" s="191"/>
      <c r="D97" s="192" t="s">
        <v>190</v>
      </c>
      <c r="E97" s="193"/>
      <c r="F97" s="193"/>
      <c r="G97" s="193"/>
      <c r="H97" s="193"/>
      <c r="I97" s="194"/>
      <c r="J97" s="195">
        <f>J121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192</v>
      </c>
      <c r="E98" s="200"/>
      <c r="F98" s="200"/>
      <c r="G98" s="200"/>
      <c r="H98" s="200"/>
      <c r="I98" s="201"/>
      <c r="J98" s="202">
        <f>J122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0"/>
      <c r="C99" s="191"/>
      <c r="D99" s="192" t="s">
        <v>193</v>
      </c>
      <c r="E99" s="193"/>
      <c r="F99" s="193"/>
      <c r="G99" s="193"/>
      <c r="H99" s="193"/>
      <c r="I99" s="194"/>
      <c r="J99" s="195">
        <f>J131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7"/>
      <c r="C100" s="198"/>
      <c r="D100" s="199" t="s">
        <v>195</v>
      </c>
      <c r="E100" s="200"/>
      <c r="F100" s="200"/>
      <c r="G100" s="200"/>
      <c r="H100" s="200"/>
      <c r="I100" s="201"/>
      <c r="J100" s="202">
        <f>J132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141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180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183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198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84" t="str">
        <f>E7</f>
        <v xml:space="preserve">OTEVŘENÝ  pavilon D (zadání) - DO KROSU</v>
      </c>
      <c r="F110" s="29"/>
      <c r="G110" s="29"/>
      <c r="H110" s="29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183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2019-138-09 - Bourací prá...</v>
      </c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144" t="s">
        <v>22</v>
      </c>
      <c r="J114" s="76" t="str">
        <f>IF(J12="","",J12)</f>
        <v>20. 12. 2019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 xml:space="preserve"> </v>
      </c>
      <c r="G116" s="37"/>
      <c r="H116" s="37"/>
      <c r="I116" s="144" t="s">
        <v>29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144" t="s">
        <v>30</v>
      </c>
      <c r="J117" s="33" t="str">
        <f>E24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204"/>
      <c r="B119" s="205"/>
      <c r="C119" s="206" t="s">
        <v>199</v>
      </c>
      <c r="D119" s="207" t="s">
        <v>58</v>
      </c>
      <c r="E119" s="207" t="s">
        <v>54</v>
      </c>
      <c r="F119" s="207" t="s">
        <v>55</v>
      </c>
      <c r="G119" s="207" t="s">
        <v>200</v>
      </c>
      <c r="H119" s="207" t="s">
        <v>201</v>
      </c>
      <c r="I119" s="208" t="s">
        <v>202</v>
      </c>
      <c r="J119" s="209" t="s">
        <v>187</v>
      </c>
      <c r="K119" s="210" t="s">
        <v>203</v>
      </c>
      <c r="L119" s="211"/>
      <c r="M119" s="97" t="s">
        <v>1</v>
      </c>
      <c r="N119" s="98" t="s">
        <v>37</v>
      </c>
      <c r="O119" s="98" t="s">
        <v>204</v>
      </c>
      <c r="P119" s="98" t="s">
        <v>205</v>
      </c>
      <c r="Q119" s="98" t="s">
        <v>206</v>
      </c>
      <c r="R119" s="98" t="s">
        <v>207</v>
      </c>
      <c r="S119" s="98" t="s">
        <v>208</v>
      </c>
      <c r="T119" s="99" t="s">
        <v>209</v>
      </c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pans="1:63" s="2" customFormat="1" ht="22.8" customHeight="1">
      <c r="A120" s="35"/>
      <c r="B120" s="36"/>
      <c r="C120" s="104" t="s">
        <v>210</v>
      </c>
      <c r="D120" s="37"/>
      <c r="E120" s="37"/>
      <c r="F120" s="37"/>
      <c r="G120" s="37"/>
      <c r="H120" s="37"/>
      <c r="I120" s="141"/>
      <c r="J120" s="212">
        <f>BK120</f>
        <v>0</v>
      </c>
      <c r="K120" s="37"/>
      <c r="L120" s="41"/>
      <c r="M120" s="100"/>
      <c r="N120" s="213"/>
      <c r="O120" s="101"/>
      <c r="P120" s="214">
        <f>P121+P131</f>
        <v>0</v>
      </c>
      <c r="Q120" s="101"/>
      <c r="R120" s="214">
        <f>R121+R131</f>
        <v>0</v>
      </c>
      <c r="S120" s="101"/>
      <c r="T120" s="215">
        <f>T121+T131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72</v>
      </c>
      <c r="AU120" s="14" t="s">
        <v>189</v>
      </c>
      <c r="BK120" s="216">
        <f>BK121+BK131</f>
        <v>0</v>
      </c>
    </row>
    <row r="121" spans="1:63" s="12" customFormat="1" ht="25.9" customHeight="1">
      <c r="A121" s="12"/>
      <c r="B121" s="217"/>
      <c r="C121" s="218"/>
      <c r="D121" s="219" t="s">
        <v>72</v>
      </c>
      <c r="E121" s="220" t="s">
        <v>211</v>
      </c>
      <c r="F121" s="220" t="s">
        <v>212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</f>
        <v>0</v>
      </c>
      <c r="Q121" s="225"/>
      <c r="R121" s="226">
        <f>R122</f>
        <v>0</v>
      </c>
      <c r="S121" s="225"/>
      <c r="T121" s="227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80</v>
      </c>
      <c r="AT121" s="229" t="s">
        <v>72</v>
      </c>
      <c r="AU121" s="229" t="s">
        <v>73</v>
      </c>
      <c r="AY121" s="228" t="s">
        <v>213</v>
      </c>
      <c r="BK121" s="230">
        <f>BK122</f>
        <v>0</v>
      </c>
    </row>
    <row r="122" spans="1:63" s="12" customFormat="1" ht="22.8" customHeight="1">
      <c r="A122" s="12"/>
      <c r="B122" s="217"/>
      <c r="C122" s="218"/>
      <c r="D122" s="219" t="s">
        <v>72</v>
      </c>
      <c r="E122" s="231" t="s">
        <v>250</v>
      </c>
      <c r="F122" s="231" t="s">
        <v>251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SUM(P123:P130)</f>
        <v>0</v>
      </c>
      <c r="Q122" s="225"/>
      <c r="R122" s="226">
        <f>SUM(R123:R130)</f>
        <v>0</v>
      </c>
      <c r="S122" s="225"/>
      <c r="T122" s="227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80</v>
      </c>
      <c r="AT122" s="229" t="s">
        <v>72</v>
      </c>
      <c r="AU122" s="229" t="s">
        <v>80</v>
      </c>
      <c r="AY122" s="228" t="s">
        <v>213</v>
      </c>
      <c r="BK122" s="230">
        <f>SUM(BK123:BK130)</f>
        <v>0</v>
      </c>
    </row>
    <row r="123" spans="1:65" s="2" customFormat="1" ht="33" customHeight="1">
      <c r="A123" s="35"/>
      <c r="B123" s="36"/>
      <c r="C123" s="233" t="s">
        <v>80</v>
      </c>
      <c r="D123" s="233" t="s">
        <v>216</v>
      </c>
      <c r="E123" s="234" t="s">
        <v>486</v>
      </c>
      <c r="F123" s="235" t="s">
        <v>487</v>
      </c>
      <c r="G123" s="236" t="s">
        <v>254</v>
      </c>
      <c r="H123" s="237">
        <v>2.731</v>
      </c>
      <c r="I123" s="238"/>
      <c r="J123" s="239">
        <f>ROUND(I123*H123,2)</f>
        <v>0</v>
      </c>
      <c r="K123" s="240"/>
      <c r="L123" s="41"/>
      <c r="M123" s="241" t="s">
        <v>1</v>
      </c>
      <c r="N123" s="242" t="s">
        <v>38</v>
      </c>
      <c r="O123" s="8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5" t="s">
        <v>220</v>
      </c>
      <c r="AT123" s="245" t="s">
        <v>216</v>
      </c>
      <c r="AU123" s="245" t="s">
        <v>82</v>
      </c>
      <c r="AY123" s="14" t="s">
        <v>213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4" t="s">
        <v>80</v>
      </c>
      <c r="BK123" s="246">
        <f>ROUND(I123*H123,2)</f>
        <v>0</v>
      </c>
      <c r="BL123" s="14" t="s">
        <v>220</v>
      </c>
      <c r="BM123" s="245" t="s">
        <v>82</v>
      </c>
    </row>
    <row r="124" spans="1:47" s="2" customFormat="1" ht="12">
      <c r="A124" s="35"/>
      <c r="B124" s="36"/>
      <c r="C124" s="37"/>
      <c r="D124" s="247" t="s">
        <v>221</v>
      </c>
      <c r="E124" s="37"/>
      <c r="F124" s="248" t="s">
        <v>487</v>
      </c>
      <c r="G124" s="37"/>
      <c r="H124" s="37"/>
      <c r="I124" s="141"/>
      <c r="J124" s="37"/>
      <c r="K124" s="37"/>
      <c r="L124" s="41"/>
      <c r="M124" s="249"/>
      <c r="N124" s="250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221</v>
      </c>
      <c r="AU124" s="14" t="s">
        <v>82</v>
      </c>
    </row>
    <row r="125" spans="1:65" s="2" customFormat="1" ht="21.75" customHeight="1">
      <c r="A125" s="35"/>
      <c r="B125" s="36"/>
      <c r="C125" s="233" t="s">
        <v>82</v>
      </c>
      <c r="D125" s="233" t="s">
        <v>216</v>
      </c>
      <c r="E125" s="234" t="s">
        <v>257</v>
      </c>
      <c r="F125" s="235" t="s">
        <v>258</v>
      </c>
      <c r="G125" s="236" t="s">
        <v>254</v>
      </c>
      <c r="H125" s="237">
        <v>2.731</v>
      </c>
      <c r="I125" s="238"/>
      <c r="J125" s="239">
        <f>ROUND(I125*H125,2)</f>
        <v>0</v>
      </c>
      <c r="K125" s="240"/>
      <c r="L125" s="41"/>
      <c r="M125" s="241" t="s">
        <v>1</v>
      </c>
      <c r="N125" s="242" t="s">
        <v>38</v>
      </c>
      <c r="O125" s="8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5" t="s">
        <v>220</v>
      </c>
      <c r="AT125" s="245" t="s">
        <v>216</v>
      </c>
      <c r="AU125" s="245" t="s">
        <v>82</v>
      </c>
      <c r="AY125" s="14" t="s">
        <v>213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4" t="s">
        <v>80</v>
      </c>
      <c r="BK125" s="246">
        <f>ROUND(I125*H125,2)</f>
        <v>0</v>
      </c>
      <c r="BL125" s="14" t="s">
        <v>220</v>
      </c>
      <c r="BM125" s="245" t="s">
        <v>220</v>
      </c>
    </row>
    <row r="126" spans="1:47" s="2" customFormat="1" ht="12">
      <c r="A126" s="35"/>
      <c r="B126" s="36"/>
      <c r="C126" s="37"/>
      <c r="D126" s="247" t="s">
        <v>221</v>
      </c>
      <c r="E126" s="37"/>
      <c r="F126" s="248" t="s">
        <v>258</v>
      </c>
      <c r="G126" s="37"/>
      <c r="H126" s="37"/>
      <c r="I126" s="141"/>
      <c r="J126" s="37"/>
      <c r="K126" s="37"/>
      <c r="L126" s="41"/>
      <c r="M126" s="249"/>
      <c r="N126" s="250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221</v>
      </c>
      <c r="AU126" s="14" t="s">
        <v>82</v>
      </c>
    </row>
    <row r="127" spans="1:65" s="2" customFormat="1" ht="33" customHeight="1">
      <c r="A127" s="35"/>
      <c r="B127" s="36"/>
      <c r="C127" s="233" t="s">
        <v>224</v>
      </c>
      <c r="D127" s="233" t="s">
        <v>216</v>
      </c>
      <c r="E127" s="234" t="s">
        <v>260</v>
      </c>
      <c r="F127" s="235" t="s">
        <v>261</v>
      </c>
      <c r="G127" s="236" t="s">
        <v>254</v>
      </c>
      <c r="H127" s="237">
        <v>27.31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220</v>
      </c>
      <c r="AT127" s="245" t="s">
        <v>216</v>
      </c>
      <c r="AU127" s="245" t="s">
        <v>82</v>
      </c>
      <c r="AY127" s="14" t="s">
        <v>213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80</v>
      </c>
      <c r="BK127" s="246">
        <f>ROUND(I127*H127,2)</f>
        <v>0</v>
      </c>
      <c r="BL127" s="14" t="s">
        <v>220</v>
      </c>
      <c r="BM127" s="245" t="s">
        <v>227</v>
      </c>
    </row>
    <row r="128" spans="1:47" s="2" customFormat="1" ht="12">
      <c r="A128" s="35"/>
      <c r="B128" s="36"/>
      <c r="C128" s="37"/>
      <c r="D128" s="247" t="s">
        <v>221</v>
      </c>
      <c r="E128" s="37"/>
      <c r="F128" s="248" t="s">
        <v>261</v>
      </c>
      <c r="G128" s="37"/>
      <c r="H128" s="37"/>
      <c r="I128" s="141"/>
      <c r="J128" s="37"/>
      <c r="K128" s="37"/>
      <c r="L128" s="41"/>
      <c r="M128" s="249"/>
      <c r="N128" s="250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221</v>
      </c>
      <c r="AU128" s="14" t="s">
        <v>82</v>
      </c>
    </row>
    <row r="129" spans="1:65" s="2" customFormat="1" ht="33" customHeight="1">
      <c r="A129" s="35"/>
      <c r="B129" s="36"/>
      <c r="C129" s="233" t="s">
        <v>220</v>
      </c>
      <c r="D129" s="233" t="s">
        <v>216</v>
      </c>
      <c r="E129" s="234" t="s">
        <v>270</v>
      </c>
      <c r="F129" s="235" t="s">
        <v>271</v>
      </c>
      <c r="G129" s="236" t="s">
        <v>254</v>
      </c>
      <c r="H129" s="237">
        <v>2.731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220</v>
      </c>
      <c r="AT129" s="245" t="s">
        <v>216</v>
      </c>
      <c r="AU129" s="245" t="s">
        <v>82</v>
      </c>
      <c r="AY129" s="14" t="s">
        <v>213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80</v>
      </c>
      <c r="BK129" s="246">
        <f>ROUND(I129*H129,2)</f>
        <v>0</v>
      </c>
      <c r="BL129" s="14" t="s">
        <v>220</v>
      </c>
      <c r="BM129" s="245" t="s">
        <v>230</v>
      </c>
    </row>
    <row r="130" spans="1:47" s="2" customFormat="1" ht="12">
      <c r="A130" s="35"/>
      <c r="B130" s="36"/>
      <c r="C130" s="37"/>
      <c r="D130" s="247" t="s">
        <v>221</v>
      </c>
      <c r="E130" s="37"/>
      <c r="F130" s="248" t="s">
        <v>271</v>
      </c>
      <c r="G130" s="37"/>
      <c r="H130" s="37"/>
      <c r="I130" s="141"/>
      <c r="J130" s="37"/>
      <c r="K130" s="37"/>
      <c r="L130" s="41"/>
      <c r="M130" s="249"/>
      <c r="N130" s="250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221</v>
      </c>
      <c r="AU130" s="14" t="s">
        <v>82</v>
      </c>
    </row>
    <row r="131" spans="1:63" s="12" customFormat="1" ht="25.9" customHeight="1">
      <c r="A131" s="12"/>
      <c r="B131" s="217"/>
      <c r="C131" s="218"/>
      <c r="D131" s="219" t="s">
        <v>72</v>
      </c>
      <c r="E131" s="220" t="s">
        <v>276</v>
      </c>
      <c r="F131" s="220" t="s">
        <v>277</v>
      </c>
      <c r="G131" s="218"/>
      <c r="H131" s="218"/>
      <c r="I131" s="221"/>
      <c r="J131" s="222">
        <f>BK131</f>
        <v>0</v>
      </c>
      <c r="K131" s="218"/>
      <c r="L131" s="223"/>
      <c r="M131" s="224"/>
      <c r="N131" s="225"/>
      <c r="O131" s="225"/>
      <c r="P131" s="226">
        <f>P132</f>
        <v>0</v>
      </c>
      <c r="Q131" s="225"/>
      <c r="R131" s="226">
        <f>R132</f>
        <v>0</v>
      </c>
      <c r="S131" s="225"/>
      <c r="T131" s="22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82</v>
      </c>
      <c r="AT131" s="229" t="s">
        <v>72</v>
      </c>
      <c r="AU131" s="229" t="s">
        <v>73</v>
      </c>
      <c r="AY131" s="228" t="s">
        <v>213</v>
      </c>
      <c r="BK131" s="230">
        <f>BK132</f>
        <v>0</v>
      </c>
    </row>
    <row r="132" spans="1:63" s="12" customFormat="1" ht="22.8" customHeight="1">
      <c r="A132" s="12"/>
      <c r="B132" s="217"/>
      <c r="C132" s="218"/>
      <c r="D132" s="219" t="s">
        <v>72</v>
      </c>
      <c r="E132" s="231" t="s">
        <v>285</v>
      </c>
      <c r="F132" s="231" t="s">
        <v>286</v>
      </c>
      <c r="G132" s="218"/>
      <c r="H132" s="218"/>
      <c r="I132" s="221"/>
      <c r="J132" s="232">
        <f>BK132</f>
        <v>0</v>
      </c>
      <c r="K132" s="218"/>
      <c r="L132" s="223"/>
      <c r="M132" s="224"/>
      <c r="N132" s="225"/>
      <c r="O132" s="225"/>
      <c r="P132" s="226">
        <f>SUM(P133:P136)</f>
        <v>0</v>
      </c>
      <c r="Q132" s="225"/>
      <c r="R132" s="226">
        <f>SUM(R133:R136)</f>
        <v>0</v>
      </c>
      <c r="S132" s="225"/>
      <c r="T132" s="227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82</v>
      </c>
      <c r="AT132" s="229" t="s">
        <v>72</v>
      </c>
      <c r="AU132" s="229" t="s">
        <v>80</v>
      </c>
      <c r="AY132" s="228" t="s">
        <v>213</v>
      </c>
      <c r="BK132" s="230">
        <f>SUM(BK133:BK136)</f>
        <v>0</v>
      </c>
    </row>
    <row r="133" spans="1:65" s="2" customFormat="1" ht="16.5" customHeight="1">
      <c r="A133" s="35"/>
      <c r="B133" s="36"/>
      <c r="C133" s="233" t="s">
        <v>231</v>
      </c>
      <c r="D133" s="233" t="s">
        <v>216</v>
      </c>
      <c r="E133" s="234" t="s">
        <v>536</v>
      </c>
      <c r="F133" s="235" t="s">
        <v>537</v>
      </c>
      <c r="G133" s="236" t="s">
        <v>237</v>
      </c>
      <c r="H133" s="237">
        <v>143.9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245</v>
      </c>
      <c r="AT133" s="245" t="s">
        <v>216</v>
      </c>
      <c r="AU133" s="245" t="s">
        <v>82</v>
      </c>
      <c r="AY133" s="14" t="s">
        <v>213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80</v>
      </c>
      <c r="BK133" s="246">
        <f>ROUND(I133*H133,2)</f>
        <v>0</v>
      </c>
      <c r="BL133" s="14" t="s">
        <v>245</v>
      </c>
      <c r="BM133" s="245" t="s">
        <v>234</v>
      </c>
    </row>
    <row r="134" spans="1:47" s="2" customFormat="1" ht="12">
      <c r="A134" s="35"/>
      <c r="B134" s="36"/>
      <c r="C134" s="37"/>
      <c r="D134" s="247" t="s">
        <v>221</v>
      </c>
      <c r="E134" s="37"/>
      <c r="F134" s="248" t="s">
        <v>537</v>
      </c>
      <c r="G134" s="37"/>
      <c r="H134" s="37"/>
      <c r="I134" s="141"/>
      <c r="J134" s="37"/>
      <c r="K134" s="37"/>
      <c r="L134" s="41"/>
      <c r="M134" s="249"/>
      <c r="N134" s="250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221</v>
      </c>
      <c r="AU134" s="14" t="s">
        <v>82</v>
      </c>
    </row>
    <row r="135" spans="1:65" s="2" customFormat="1" ht="16.5" customHeight="1">
      <c r="A135" s="35"/>
      <c r="B135" s="36"/>
      <c r="C135" s="233" t="s">
        <v>227</v>
      </c>
      <c r="D135" s="233" t="s">
        <v>216</v>
      </c>
      <c r="E135" s="234" t="s">
        <v>538</v>
      </c>
      <c r="F135" s="235" t="s">
        <v>539</v>
      </c>
      <c r="G135" s="236" t="s">
        <v>237</v>
      </c>
      <c r="H135" s="237">
        <v>143.9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245</v>
      </c>
      <c r="AT135" s="245" t="s">
        <v>216</v>
      </c>
      <c r="AU135" s="245" t="s">
        <v>82</v>
      </c>
      <c r="AY135" s="14" t="s">
        <v>213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80</v>
      </c>
      <c r="BK135" s="246">
        <f>ROUND(I135*H135,2)</f>
        <v>0</v>
      </c>
      <c r="BL135" s="14" t="s">
        <v>245</v>
      </c>
      <c r="BM135" s="245" t="s">
        <v>238</v>
      </c>
    </row>
    <row r="136" spans="1:47" s="2" customFormat="1" ht="12">
      <c r="A136" s="35"/>
      <c r="B136" s="36"/>
      <c r="C136" s="37"/>
      <c r="D136" s="247" t="s">
        <v>221</v>
      </c>
      <c r="E136" s="37"/>
      <c r="F136" s="248" t="s">
        <v>539</v>
      </c>
      <c r="G136" s="37"/>
      <c r="H136" s="37"/>
      <c r="I136" s="141"/>
      <c r="J136" s="37"/>
      <c r="K136" s="37"/>
      <c r="L136" s="41"/>
      <c r="M136" s="251"/>
      <c r="N136" s="252"/>
      <c r="O136" s="253"/>
      <c r="P136" s="253"/>
      <c r="Q136" s="253"/>
      <c r="R136" s="253"/>
      <c r="S136" s="253"/>
      <c r="T136" s="254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221</v>
      </c>
      <c r="AU136" s="14" t="s">
        <v>82</v>
      </c>
    </row>
    <row r="137" spans="1:31" s="2" customFormat="1" ht="6.95" customHeight="1">
      <c r="A137" s="35"/>
      <c r="B137" s="63"/>
      <c r="C137" s="64"/>
      <c r="D137" s="64"/>
      <c r="E137" s="64"/>
      <c r="F137" s="64"/>
      <c r="G137" s="64"/>
      <c r="H137" s="64"/>
      <c r="I137" s="180"/>
      <c r="J137" s="64"/>
      <c r="K137" s="64"/>
      <c r="L137" s="41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password="CC35" sheet="1" objects="1" scenarios="1" formatColumns="0" formatRows="0" autoFilter="0"/>
  <autoFilter ref="C119:K13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Homola Oldřich Ing.</dc:creator>
  <cp:keywords/>
  <dc:description/>
  <cp:lastModifiedBy>Homola Oldřich Ing.</cp:lastModifiedBy>
  <dcterms:created xsi:type="dcterms:W3CDTF">2020-02-13T09:36:29Z</dcterms:created>
  <dcterms:modified xsi:type="dcterms:W3CDTF">2020-02-13T09:37:19Z</dcterms:modified>
  <cp:category/>
  <cp:version/>
  <cp:contentType/>
  <cp:contentStatus/>
</cp:coreProperties>
</file>