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S:\02_PROJEKTY\73_PEL\03_VZ\01_DI-01\200611_PEL_DI-01_vyporadani\"/>
    </mc:Choice>
  </mc:AlternateContent>
  <xr:revisionPtr revIDLastSave="0" documentId="13_ncr:1_{6DCE6088-CD5C-4BF6-91BD-440F25828879}" xr6:coauthVersionLast="45" xr6:coauthVersionMax="45" xr10:uidLastSave="{00000000-0000-0000-0000-000000000000}"/>
  <bookViews>
    <workbookView xWindow="-28920" yWindow="-990" windowWidth="29040" windowHeight="17640" xr2:uid="{00000000-000D-0000-FFFF-FFFF00000000}"/>
  </bookViews>
  <sheets>
    <sheet name="Titulka" sheetId="15" r:id="rId1"/>
    <sheet name="Rekapitulace stavby" sheetId="1" r:id="rId2"/>
    <sheet name="001 - Architektonicko-sta..." sheetId="2" r:id="rId3"/>
    <sheet name="Seznam figur" sheetId="16" r:id="rId4"/>
    <sheet name="002 - Zdravotechnika - vo..." sheetId="3" r:id="rId5"/>
    <sheet name="003 - Vzduchotechnika" sheetId="4" r:id="rId6"/>
    <sheet name="004 - Vytápění" sheetId="5" r:id="rId7"/>
    <sheet name="005 - Elektroinstalace - ..." sheetId="6" r:id="rId8"/>
    <sheet name="006 - Elektroinstalace - ..." sheetId="7" r:id="rId9"/>
    <sheet name="007 - Elektrická požární ..." sheetId="8" r:id="rId10"/>
    <sheet name="008 - Medicinální plyny" sheetId="9" r:id="rId11"/>
    <sheet name="009 - Nouzový zvukový systém" sheetId="10" r:id="rId12"/>
    <sheet name="010 - Vestavba čistých pr..." sheetId="11" r:id="rId13"/>
    <sheet name="011 - Měření a regulace" sheetId="12" r:id="rId14"/>
    <sheet name="VON - Vedlejší a ostatní ..." sheetId="13" r:id="rId15"/>
    <sheet name="Všeobecné podmínky" sheetId="17" r:id="rId16"/>
    <sheet name="Způsob stanovení jedn. ceny" sheetId="18" r:id="rId17"/>
    <sheet name="Pokyny pro vyplnění" sheetId="19" r:id="rId18"/>
  </sheets>
  <externalReferences>
    <externalReference r:id="rId19"/>
    <externalReference r:id="rId20"/>
  </externalReferences>
  <definedNames>
    <definedName name="__CENA__" localSheetId="17">#REF!</definedName>
    <definedName name="__CENA__" localSheetId="3">#REF!</definedName>
    <definedName name="__CENA__" localSheetId="0">#REF!</definedName>
    <definedName name="__CENA__" localSheetId="15">[1]Zakazka!$H$9:$H$14366</definedName>
    <definedName name="__CENA__">#REF!</definedName>
    <definedName name="__MAIN__" localSheetId="17">#REF!</definedName>
    <definedName name="__MAIN__" localSheetId="3">#REF!</definedName>
    <definedName name="__MAIN__" localSheetId="0">#REF!</definedName>
    <definedName name="__MAIN__">#REF!</definedName>
    <definedName name="__MAIN2__" localSheetId="3">#REF!</definedName>
    <definedName name="__MAIN2__" localSheetId="0">#REF!</definedName>
    <definedName name="__MAIN2__" localSheetId="15">#REF!</definedName>
    <definedName name="__MAIN2__">#REF!</definedName>
    <definedName name="__MAIN3__" localSheetId="17">#REF!</definedName>
    <definedName name="__SAZBA__" localSheetId="17">#REF!</definedName>
    <definedName name="__SAZBA__" localSheetId="3">#REF!</definedName>
    <definedName name="__SAZBA__" localSheetId="0">#REF!</definedName>
    <definedName name="__SAZBA__" localSheetId="15">[1]Zakazka!#REF!</definedName>
    <definedName name="__SAZBA__">#REF!</definedName>
    <definedName name="__T0__" localSheetId="17">#REF!</definedName>
    <definedName name="__T0__" localSheetId="3">#REF!</definedName>
    <definedName name="__T0__" localSheetId="0">#REF!</definedName>
    <definedName name="__T0__">#REF!</definedName>
    <definedName name="__T1__" localSheetId="17">#REF!</definedName>
    <definedName name="__T1__" localSheetId="3">#REF!</definedName>
    <definedName name="__T1__" localSheetId="0">#REF!</definedName>
    <definedName name="__T1__">#REF!</definedName>
    <definedName name="__T2__" localSheetId="17">#REF!</definedName>
    <definedName name="__T2__" localSheetId="3">#REF!</definedName>
    <definedName name="__T2__" localSheetId="0">#REF!</definedName>
    <definedName name="__T2__">#REF!</definedName>
    <definedName name="__T3__" localSheetId="17">#REF!</definedName>
    <definedName name="__T3__" localSheetId="3">#REF!</definedName>
    <definedName name="__T3__" localSheetId="0">#REF!</definedName>
    <definedName name="__T3__" localSheetId="16">#REF!</definedName>
    <definedName name="__T3__">#REF!</definedName>
    <definedName name="__T4__" localSheetId="17">#REF!</definedName>
    <definedName name="__T4__" localSheetId="3">#REF!</definedName>
    <definedName name="__T4__" localSheetId="0">#REF!</definedName>
    <definedName name="__T4__" localSheetId="16">#REF!</definedName>
    <definedName name="__T4__">#REF!</definedName>
    <definedName name="__T5__" localSheetId="17">#REF!</definedName>
    <definedName name="__T5__" localSheetId="3">#REF!</definedName>
    <definedName name="__T5__" localSheetId="0">#REF!</definedName>
    <definedName name="__T5__" localSheetId="16">#REF!</definedName>
    <definedName name="__T5__">#REF!</definedName>
    <definedName name="__T6__" localSheetId="17">#REF!</definedName>
    <definedName name="__T6__" localSheetId="3">#REF!</definedName>
    <definedName name="__T6__" localSheetId="0">#REF!</definedName>
    <definedName name="__T6__" localSheetId="16">#REF!</definedName>
    <definedName name="__T6__">#REF!</definedName>
    <definedName name="__T7__" localSheetId="17">#REF!</definedName>
    <definedName name="__T7__" localSheetId="3">#REF!</definedName>
    <definedName name="__T7__" localSheetId="0">#REF!</definedName>
    <definedName name="__T7__">#REF!</definedName>
    <definedName name="__TE0__" localSheetId="17">#REF!</definedName>
    <definedName name="__TE1__" localSheetId="17">#REF!</definedName>
    <definedName name="__TE1__" localSheetId="0">'[2]Kryci list'!#REF!</definedName>
    <definedName name="__TE1__" localSheetId="15">'[1]Kryci list'!#REF!</definedName>
    <definedName name="__TE1__">'[2]Kryci list'!#REF!</definedName>
    <definedName name="__TE2__" localSheetId="17">#REF!</definedName>
    <definedName name="__TE3__" localSheetId="17">#REF!</definedName>
    <definedName name="__TE4__" localSheetId="17">#REF!</definedName>
    <definedName name="__TE4__" localSheetId="3">#REF!</definedName>
    <definedName name="__TE4__" localSheetId="0">#REF!</definedName>
    <definedName name="__TE4__">#REF!</definedName>
    <definedName name="__TR0__" localSheetId="3">#REF!</definedName>
    <definedName name="__TR0__" localSheetId="0">#REF!</definedName>
    <definedName name="__TR0__">#REF!</definedName>
    <definedName name="__TR1__" localSheetId="3">#REF!</definedName>
    <definedName name="__TR1__" localSheetId="0">#REF!</definedName>
    <definedName name="__TR1__">#REF!</definedName>
    <definedName name="__TR2__" localSheetId="3">#REF!</definedName>
    <definedName name="__TR2__" localSheetId="0">#REF!</definedName>
    <definedName name="__TR2__">#REF!</definedName>
    <definedName name="__TR3__" localSheetId="3">#REF!</definedName>
    <definedName name="__TR3__" localSheetId="0">#REF!</definedName>
    <definedName name="__TR3__">#REF!</definedName>
    <definedName name="__TR4__" localSheetId="3">#REF!</definedName>
    <definedName name="__TR4__" localSheetId="0">#REF!</definedName>
    <definedName name="__TR4__">#REF!</definedName>
    <definedName name="__TR5__" localSheetId="3">#REF!</definedName>
    <definedName name="__TR5__" localSheetId="0">#REF!</definedName>
    <definedName name="__TR5__">#REF!</definedName>
    <definedName name="_xlnm._FilterDatabase" localSheetId="2" hidden="1">'001 - Architektonicko-sta...'!$C$147:$K$1337</definedName>
    <definedName name="_xlnm._FilterDatabase" localSheetId="4" hidden="1">'002 - Zdravotechnika - vo...'!$C$98:$K$199</definedName>
    <definedName name="_xlnm._FilterDatabase" localSheetId="5" hidden="1">'003 - Vzduchotechnika'!$C$85:$K$152</definedName>
    <definedName name="_xlnm._FilterDatabase" localSheetId="6" hidden="1">'004 - Vytápění'!$C$91:$K$141</definedName>
    <definedName name="_xlnm._FilterDatabase" localSheetId="7" hidden="1">'005 - Elektroinstalace - ...'!$C$90:$K$254</definedName>
    <definedName name="_xlnm._FilterDatabase" localSheetId="8" hidden="1">'006 - Elektroinstalace - ...'!$C$112:$K$367</definedName>
    <definedName name="_xlnm._FilterDatabase" localSheetId="9" hidden="1">'007 - Elektrická požární ...'!$C$82:$K$144</definedName>
    <definedName name="_xlnm._FilterDatabase" localSheetId="10" hidden="1">'008 - Medicinální plyny'!$C$82:$K$122</definedName>
    <definedName name="_xlnm._FilterDatabase" localSheetId="11" hidden="1">'009 - Nouzový zvukový systém'!$C$82:$K$104</definedName>
    <definedName name="_xlnm._FilterDatabase" localSheetId="12" hidden="1">'010 - Vestavba čistých pr...'!$C$85:$K$114</definedName>
    <definedName name="_xlnm._FilterDatabase" localSheetId="13" hidden="1">'011 - Měření a regulace'!$C$103:$K$279</definedName>
    <definedName name="_xlnm._FilterDatabase" localSheetId="14" hidden="1">'VON - Vedlejší a ostatní ...'!$C$79:$K$101</definedName>
    <definedName name="_xlnm._FilterDatabase" localSheetId="15" hidden="1">'Všeobecné podmínky'!$D$1:$D$113</definedName>
    <definedName name="_Pokynyprovyplnění" localSheetId="3">#REF!</definedName>
    <definedName name="_Pokynyprovyplnění">#REF!</definedName>
    <definedName name="f">#REF!</definedName>
    <definedName name="_xlnm.Print_Titles" localSheetId="2">'001 - Architektonicko-sta...'!$147:$147</definedName>
    <definedName name="_xlnm.Print_Titles" localSheetId="4">'002 - Zdravotechnika - vo...'!$98:$98</definedName>
    <definedName name="_xlnm.Print_Titles" localSheetId="5">'003 - Vzduchotechnika'!$85:$85</definedName>
    <definedName name="_xlnm.Print_Titles" localSheetId="6">'004 - Vytápění'!$91:$91</definedName>
    <definedName name="_xlnm.Print_Titles" localSheetId="7">'005 - Elektroinstalace - ...'!$90:$90</definedName>
    <definedName name="_xlnm.Print_Titles" localSheetId="8">'006 - Elektroinstalace - ...'!$112:$112</definedName>
    <definedName name="_xlnm.Print_Titles" localSheetId="9">'007 - Elektrická požární ...'!$82:$82</definedName>
    <definedName name="_xlnm.Print_Titles" localSheetId="10">'008 - Medicinální plyny'!$82:$82</definedName>
    <definedName name="_xlnm.Print_Titles" localSheetId="11">'009 - Nouzový zvukový systém'!$82:$82</definedName>
    <definedName name="_xlnm.Print_Titles" localSheetId="12">'010 - Vestavba čistých pr...'!$85:$85</definedName>
    <definedName name="_xlnm.Print_Titles" localSheetId="13">'011 - Měření a regulace'!$103:$103</definedName>
    <definedName name="_xlnm.Print_Titles" localSheetId="1">'Rekapitulace stavby'!$52:$52</definedName>
    <definedName name="_xlnm.Print_Titles" localSheetId="3">'Seznam figur'!$5:$7</definedName>
    <definedName name="_xlnm.Print_Titles" localSheetId="14">'VON - Vedlejší a ostatní ...'!$79:$79</definedName>
    <definedName name="_xlnm.Print_Titles" localSheetId="15">'Všeobecné podmínky'!$1:$5</definedName>
    <definedName name="_xlnm.Print_Titles" localSheetId="16">'Způsob stanovení jedn. ceny'!$1:$5</definedName>
    <definedName name="_xlnm.Print_Area" localSheetId="2">'001 - Architektonicko-sta...'!$C$4:$J$39,'001 - Architektonicko-sta...'!$C$45:$J$129,'001 - Architektonicko-sta...'!$C$135:$K$1337</definedName>
    <definedName name="_xlnm.Print_Area" localSheetId="4">'002 - Zdravotechnika - vo...'!$C$4:$J$39,'002 - Zdravotechnika - vo...'!$C$45:$J$80,'002 - Zdravotechnika - vo...'!$C$86:$K$199</definedName>
    <definedName name="_xlnm.Print_Area" localSheetId="5">'003 - Vzduchotechnika'!$C$4:$J$39,'003 - Vzduchotechnika'!$C$45:$J$67,'003 - Vzduchotechnika'!$C$73:$K$152</definedName>
    <definedName name="_xlnm.Print_Area" localSheetId="6">'004 - Vytápění'!$C$4:$J$39,'004 - Vytápění'!$C$45:$J$73,'004 - Vytápění'!$C$79:$K$141</definedName>
    <definedName name="_xlnm.Print_Area" localSheetId="7">'005 - Elektroinstalace - ...'!$C$4:$J$39,'005 - Elektroinstalace - ...'!$C$45:$J$72,'005 - Elektroinstalace - ...'!$C$78:$K$254</definedName>
    <definedName name="_xlnm.Print_Area" localSheetId="8">'006 - Elektroinstalace - ...'!$C$4:$J$39,'006 - Elektroinstalace - ...'!$C$45:$J$94,'006 - Elektroinstalace - ...'!$C$100:$K$367</definedName>
    <definedName name="_xlnm.Print_Area" localSheetId="9">'007 - Elektrická požární ...'!$C$4:$J$39,'007 - Elektrická požární ...'!$C$45:$J$64,'007 - Elektrická požární ...'!$C$70:$K$144</definedName>
    <definedName name="_xlnm.Print_Area" localSheetId="10">'008 - Medicinální plyny'!$C$4:$J$39,'008 - Medicinální plyny'!$C$45:$J$64,'008 - Medicinální plyny'!$C$70:$K$122</definedName>
    <definedName name="_xlnm.Print_Area" localSheetId="11">'009 - Nouzový zvukový systém'!$C$4:$J$39,'009 - Nouzový zvukový systém'!$C$45:$J$64,'009 - Nouzový zvukový systém'!$C$70:$K$104</definedName>
    <definedName name="_xlnm.Print_Area" localSheetId="12">'010 - Vestavba čistých pr...'!$C$4:$J$39,'010 - Vestavba čistých pr...'!$C$45:$J$67,'010 - Vestavba čistých pr...'!$C$73:$K$114</definedName>
    <definedName name="_xlnm.Print_Area" localSheetId="13">'011 - Měření a regulace'!$C$4:$J$39,'011 - Měření a regulace'!$C$45:$J$85,'011 - Měření a regulace'!$C$91:$K$279</definedName>
    <definedName name="_xlnm.Print_Area" localSheetId="17">'Pokyny pro vyplnění'!$A$1:$C$11</definedName>
    <definedName name="_xlnm.Print_Area" localSheetId="1">'Rekapitulace stavby'!$D$4:$AO$36,'Rekapitulace stavby'!$C$42:$AQ$67</definedName>
    <definedName name="_xlnm.Print_Area" localSheetId="0">Titulka!$A$1:$J$51</definedName>
    <definedName name="_xlnm.Print_Area" localSheetId="14">'VON - Vedlejší a ostatní ...'!$C$4:$J$39,'VON - Vedlejší a ostatní ...'!$C$45:$J$61,'VON - Vedlejší a ostatní ...'!$C$67:$K$101</definedName>
    <definedName name="_xlnm.Print_Area" localSheetId="15">'Všeobecné podmínky'!$A$1:$C$113</definedName>
  </definedNames>
  <calcPr calcId="191029"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AY66" i="1" s="1"/>
  <c r="J35" i="13"/>
  <c r="AX66" i="1" s="1"/>
  <c r="BI100" i="13"/>
  <c r="BH100" i="13"/>
  <c r="BG100" i="13"/>
  <c r="BF100" i="13"/>
  <c r="T100" i="13"/>
  <c r="R100" i="13"/>
  <c r="P100" i="13"/>
  <c r="BK100" i="13"/>
  <c r="J100" i="13"/>
  <c r="BE100" i="13" s="1"/>
  <c r="BI98" i="13"/>
  <c r="BH98" i="13"/>
  <c r="BG98" i="13"/>
  <c r="BF98" i="13"/>
  <c r="T98" i="13"/>
  <c r="R98" i="13"/>
  <c r="P98" i="13"/>
  <c r="BK98" i="13"/>
  <c r="J98" i="13"/>
  <c r="BE98" i="13"/>
  <c r="BI97" i="13"/>
  <c r="BH97" i="13"/>
  <c r="BG97" i="13"/>
  <c r="BF97" i="13"/>
  <c r="T97" i="13"/>
  <c r="R97" i="13"/>
  <c r="P97" i="13"/>
  <c r="BK97" i="13"/>
  <c r="J97" i="13"/>
  <c r="BE97" i="13" s="1"/>
  <c r="BI95" i="13"/>
  <c r="BH95" i="13"/>
  <c r="BG95" i="13"/>
  <c r="BF95" i="13"/>
  <c r="T95" i="13"/>
  <c r="R95" i="13"/>
  <c r="P95" i="13"/>
  <c r="BK95" i="13"/>
  <c r="J95" i="13"/>
  <c r="BE95" i="13"/>
  <c r="BI93" i="13"/>
  <c r="BH93" i="13"/>
  <c r="BG93" i="13"/>
  <c r="BF93" i="13"/>
  <c r="T93" i="13"/>
  <c r="R93" i="13"/>
  <c r="P93" i="13"/>
  <c r="BK93" i="13"/>
  <c r="J93" i="13"/>
  <c r="BE93" i="13" s="1"/>
  <c r="BI91" i="13"/>
  <c r="BH91" i="13"/>
  <c r="BG91" i="13"/>
  <c r="BF91" i="13"/>
  <c r="T91" i="13"/>
  <c r="R91" i="13"/>
  <c r="P91" i="13"/>
  <c r="BK91" i="13"/>
  <c r="J91" i="13"/>
  <c r="BE91" i="13"/>
  <c r="BI90" i="13"/>
  <c r="BH90" i="13"/>
  <c r="BG90" i="13"/>
  <c r="BF90" i="13"/>
  <c r="T90" i="13"/>
  <c r="R90" i="13"/>
  <c r="P90" i="13"/>
  <c r="BK90" i="13"/>
  <c r="J90" i="13"/>
  <c r="BE90" i="13" s="1"/>
  <c r="BI88" i="13"/>
  <c r="BH88" i="13"/>
  <c r="BG88" i="13"/>
  <c r="BF88" i="13"/>
  <c r="T88" i="13"/>
  <c r="R88" i="13"/>
  <c r="R81" i="13" s="1"/>
  <c r="R80" i="13" s="1"/>
  <c r="P88" i="13"/>
  <c r="BK88" i="13"/>
  <c r="J88" i="13"/>
  <c r="BE88" i="13"/>
  <c r="BI87" i="13"/>
  <c r="BH87" i="13"/>
  <c r="BG87" i="13"/>
  <c r="BF87" i="13"/>
  <c r="T87" i="13"/>
  <c r="R87" i="13"/>
  <c r="P87" i="13"/>
  <c r="BK87" i="13"/>
  <c r="J87" i="13"/>
  <c r="BE87" i="13" s="1"/>
  <c r="BI85" i="13"/>
  <c r="BH85" i="13"/>
  <c r="BG85" i="13"/>
  <c r="BF85" i="13"/>
  <c r="T85" i="13"/>
  <c r="R85" i="13"/>
  <c r="P85" i="13"/>
  <c r="BK85" i="13"/>
  <c r="J85" i="13"/>
  <c r="BE85" i="13"/>
  <c r="BI83" i="13"/>
  <c r="F37" i="13" s="1"/>
  <c r="BD66" i="1" s="1"/>
  <c r="BH83" i="13"/>
  <c r="BG83" i="13"/>
  <c r="BF83" i="13"/>
  <c r="T83" i="13"/>
  <c r="R83" i="13"/>
  <c r="P83" i="13"/>
  <c r="BK83" i="13"/>
  <c r="J83" i="13"/>
  <c r="BE83" i="13" s="1"/>
  <c r="BI82" i="13"/>
  <c r="BH82" i="13"/>
  <c r="BG82" i="13"/>
  <c r="F35" i="13" s="1"/>
  <c r="BB66" i="1" s="1"/>
  <c r="BF82" i="13"/>
  <c r="F34" i="13" s="1"/>
  <c r="BA66" i="1" s="1"/>
  <c r="T82" i="13"/>
  <c r="T81" i="13" s="1"/>
  <c r="T80" i="13" s="1"/>
  <c r="R82" i="13"/>
  <c r="P82" i="13"/>
  <c r="P81" i="13"/>
  <c r="P80" i="13" s="1"/>
  <c r="AU66" i="1" s="1"/>
  <c r="BK82" i="13"/>
  <c r="BK81" i="13" s="1"/>
  <c r="J82" i="13"/>
  <c r="BE82" i="13" s="1"/>
  <c r="J77" i="13"/>
  <c r="J76" i="13"/>
  <c r="F76" i="13"/>
  <c r="F74" i="13"/>
  <c r="E72" i="13"/>
  <c r="J55" i="13"/>
  <c r="J54" i="13"/>
  <c r="F54" i="13"/>
  <c r="F52" i="13"/>
  <c r="E50" i="13"/>
  <c r="J18" i="13"/>
  <c r="E18" i="13"/>
  <c r="F77" i="13" s="1"/>
  <c r="F55" i="13"/>
  <c r="J17" i="13"/>
  <c r="J12" i="13"/>
  <c r="J52" i="13" s="1"/>
  <c r="J74" i="13"/>
  <c r="E7" i="13"/>
  <c r="E70" i="13" s="1"/>
  <c r="J37" i="12"/>
  <c r="J36" i="12"/>
  <c r="AY65" i="1" s="1"/>
  <c r="J35" i="12"/>
  <c r="AX65" i="1" s="1"/>
  <c r="BI279" i="12"/>
  <c r="BH279" i="12"/>
  <c r="BG279" i="12"/>
  <c r="BF279" i="12"/>
  <c r="T279" i="12"/>
  <c r="R279" i="12"/>
  <c r="P279" i="12"/>
  <c r="BK279" i="12"/>
  <c r="J279" i="12"/>
  <c r="BE279" i="12" s="1"/>
  <c r="BI278" i="12"/>
  <c r="BH278" i="12"/>
  <c r="BG278" i="12"/>
  <c r="BF278" i="12"/>
  <c r="T278" i="12"/>
  <c r="R278" i="12"/>
  <c r="P278" i="12"/>
  <c r="BK278" i="12"/>
  <c r="J278" i="12"/>
  <c r="BE278" i="12"/>
  <c r="BI277" i="12"/>
  <c r="BH277" i="12"/>
  <c r="BG277" i="12"/>
  <c r="BF277" i="12"/>
  <c r="T277" i="12"/>
  <c r="R277" i="12"/>
  <c r="P277" i="12"/>
  <c r="BK277" i="12"/>
  <c r="J277" i="12"/>
  <c r="BE277" i="12" s="1"/>
  <c r="BI276" i="12"/>
  <c r="BH276" i="12"/>
  <c r="BG276" i="12"/>
  <c r="BF276" i="12"/>
  <c r="T276" i="12"/>
  <c r="T275" i="12"/>
  <c r="R276" i="12"/>
  <c r="R275" i="12" s="1"/>
  <c r="P276" i="12"/>
  <c r="P275" i="12" s="1"/>
  <c r="BK276" i="12"/>
  <c r="J276" i="12"/>
  <c r="BE276" i="12" s="1"/>
  <c r="BI274" i="12"/>
  <c r="BH274" i="12"/>
  <c r="BG274" i="12"/>
  <c r="BF274" i="12"/>
  <c r="T274" i="12"/>
  <c r="R274" i="12"/>
  <c r="P274" i="12"/>
  <c r="BK274" i="12"/>
  <c r="J274" i="12"/>
  <c r="BE274" i="12" s="1"/>
  <c r="BI273" i="12"/>
  <c r="BH273" i="12"/>
  <c r="BG273" i="12"/>
  <c r="BF273" i="12"/>
  <c r="T273" i="12"/>
  <c r="T272" i="12" s="1"/>
  <c r="R273" i="12"/>
  <c r="R272" i="12" s="1"/>
  <c r="P273" i="12"/>
  <c r="P272" i="12" s="1"/>
  <c r="BK273" i="12"/>
  <c r="BK272" i="12"/>
  <c r="J272" i="12" s="1"/>
  <c r="J83" i="12" s="1"/>
  <c r="J273" i="12"/>
  <c r="BE273" i="12"/>
  <c r="BI271" i="12"/>
  <c r="BH271" i="12"/>
  <c r="BG271" i="12"/>
  <c r="BF271" i="12"/>
  <c r="T271" i="12"/>
  <c r="R271" i="12"/>
  <c r="P271" i="12"/>
  <c r="BK271" i="12"/>
  <c r="J271" i="12"/>
  <c r="BE271" i="12" s="1"/>
  <c r="BI270" i="12"/>
  <c r="BH270" i="12"/>
  <c r="BG270" i="12"/>
  <c r="BF270" i="12"/>
  <c r="T270" i="12"/>
  <c r="R270" i="12"/>
  <c r="P270" i="12"/>
  <c r="BK270" i="12"/>
  <c r="J270" i="12"/>
  <c r="BE270" i="12"/>
  <c r="BI269" i="12"/>
  <c r="BH269" i="12"/>
  <c r="BG269" i="12"/>
  <c r="BF269" i="12"/>
  <c r="T269" i="12"/>
  <c r="R269" i="12"/>
  <c r="P269" i="12"/>
  <c r="BK269" i="12"/>
  <c r="J269" i="12"/>
  <c r="BE269" i="12" s="1"/>
  <c r="BI268" i="12"/>
  <c r="BH268" i="12"/>
  <c r="BG268" i="12"/>
  <c r="BF268" i="12"/>
  <c r="T268" i="12"/>
  <c r="R268" i="12"/>
  <c r="P268" i="12"/>
  <c r="BK268" i="12"/>
  <c r="J268" i="12"/>
  <c r="BE268" i="12" s="1"/>
  <c r="BI267" i="12"/>
  <c r="BH267" i="12"/>
  <c r="BG267" i="12"/>
  <c r="BF267" i="12"/>
  <c r="T267" i="12"/>
  <c r="R267" i="12"/>
  <c r="P267" i="12"/>
  <c r="BK267" i="12"/>
  <c r="J267" i="12"/>
  <c r="BE267" i="12" s="1"/>
  <c r="BI266" i="12"/>
  <c r="BH266" i="12"/>
  <c r="BG266" i="12"/>
  <c r="BF266" i="12"/>
  <c r="T266" i="12"/>
  <c r="R266" i="12"/>
  <c r="P266" i="12"/>
  <c r="BK266" i="12"/>
  <c r="J266" i="12"/>
  <c r="BE266" i="12"/>
  <c r="BI265" i="12"/>
  <c r="BH265" i="12"/>
  <c r="BG265" i="12"/>
  <c r="BF265" i="12"/>
  <c r="T265" i="12"/>
  <c r="R265" i="12"/>
  <c r="P265" i="12"/>
  <c r="BK265" i="12"/>
  <c r="BK262" i="12" s="1"/>
  <c r="J262" i="12" s="1"/>
  <c r="J82" i="12" s="1"/>
  <c r="J265" i="12"/>
  <c r="BE265" i="12" s="1"/>
  <c r="BI264" i="12"/>
  <c r="BH264" i="12"/>
  <c r="BG264" i="12"/>
  <c r="BF264" i="12"/>
  <c r="T264" i="12"/>
  <c r="R264" i="12"/>
  <c r="P264" i="12"/>
  <c r="BK264" i="12"/>
  <c r="J264" i="12"/>
  <c r="BE264" i="12" s="1"/>
  <c r="BI263" i="12"/>
  <c r="BH263" i="12"/>
  <c r="BG263" i="12"/>
  <c r="BF263" i="12"/>
  <c r="T263" i="12"/>
  <c r="T262" i="12" s="1"/>
  <c r="R263" i="12"/>
  <c r="R262" i="12" s="1"/>
  <c r="P263" i="12"/>
  <c r="P262" i="12" s="1"/>
  <c r="BK263" i="12"/>
  <c r="J263" i="12"/>
  <c r="BE263" i="12"/>
  <c r="BI261" i="12"/>
  <c r="BH261" i="12"/>
  <c r="BG261" i="12"/>
  <c r="BF261" i="12"/>
  <c r="T261" i="12"/>
  <c r="R261" i="12"/>
  <c r="P261" i="12"/>
  <c r="BK261" i="12"/>
  <c r="J261" i="12"/>
  <c r="BE261" i="12" s="1"/>
  <c r="BI260" i="12"/>
  <c r="BH260" i="12"/>
  <c r="BG260" i="12"/>
  <c r="BF260" i="12"/>
  <c r="T260" i="12"/>
  <c r="R260" i="12"/>
  <c r="P260" i="12"/>
  <c r="BK260" i="12"/>
  <c r="J260" i="12"/>
  <c r="BE260" i="12"/>
  <c r="BI259" i="12"/>
  <c r="BH259" i="12"/>
  <c r="BG259" i="12"/>
  <c r="BF259" i="12"/>
  <c r="T259" i="12"/>
  <c r="R259" i="12"/>
  <c r="P259" i="12"/>
  <c r="BK259" i="12"/>
  <c r="J259" i="12"/>
  <c r="BE259" i="12" s="1"/>
  <c r="BI258" i="12"/>
  <c r="BH258" i="12"/>
  <c r="BG258" i="12"/>
  <c r="BF258" i="12"/>
  <c r="T258" i="12"/>
  <c r="T257" i="12"/>
  <c r="T256" i="12" s="1"/>
  <c r="R258" i="12"/>
  <c r="R257" i="12"/>
  <c r="R256" i="12" s="1"/>
  <c r="P258" i="12"/>
  <c r="P257" i="12" s="1"/>
  <c r="BK258" i="12"/>
  <c r="J258" i="12"/>
  <c r="BE258" i="12"/>
  <c r="BI255" i="12"/>
  <c r="BH255" i="12"/>
  <c r="BG255" i="12"/>
  <c r="BF255" i="12"/>
  <c r="T255" i="12"/>
  <c r="R255" i="12"/>
  <c r="P255" i="12"/>
  <c r="BK255" i="12"/>
  <c r="J255" i="12"/>
  <c r="BE255" i="12" s="1"/>
  <c r="BI254" i="12"/>
  <c r="BH254" i="12"/>
  <c r="BG254" i="12"/>
  <c r="BF254" i="12"/>
  <c r="T254" i="12"/>
  <c r="T253" i="12"/>
  <c r="T252" i="12" s="1"/>
  <c r="R254" i="12"/>
  <c r="R253" i="12"/>
  <c r="R252" i="12" s="1"/>
  <c r="P254" i="12"/>
  <c r="P253" i="12" s="1"/>
  <c r="P252" i="12" s="1"/>
  <c r="BK254" i="12"/>
  <c r="BK253" i="12" s="1"/>
  <c r="J254" i="12"/>
  <c r="BE254" i="12"/>
  <c r="BI251" i="12"/>
  <c r="BH251" i="12"/>
  <c r="BG251" i="12"/>
  <c r="BF251" i="12"/>
  <c r="T251" i="12"/>
  <c r="R251" i="12"/>
  <c r="P251" i="12"/>
  <c r="BK251" i="12"/>
  <c r="J251" i="12"/>
  <c r="BE251" i="12" s="1"/>
  <c r="BI250" i="12"/>
  <c r="BH250" i="12"/>
  <c r="BG250" i="12"/>
  <c r="BF250" i="12"/>
  <c r="T250" i="12"/>
  <c r="R250" i="12"/>
  <c r="P250" i="12"/>
  <c r="BK250" i="12"/>
  <c r="J250" i="12"/>
  <c r="BE250" i="12" s="1"/>
  <c r="BI249" i="12"/>
  <c r="BH249" i="12"/>
  <c r="BG249" i="12"/>
  <c r="BF249" i="12"/>
  <c r="T249" i="12"/>
  <c r="R249" i="12"/>
  <c r="P249" i="12"/>
  <c r="BK249" i="12"/>
  <c r="J249" i="12"/>
  <c r="BE249" i="12" s="1"/>
  <c r="BI248" i="12"/>
  <c r="BH248" i="12"/>
  <c r="BG248" i="12"/>
  <c r="BF248" i="12"/>
  <c r="T248" i="12"/>
  <c r="T247" i="12" s="1"/>
  <c r="R248" i="12"/>
  <c r="P248" i="12"/>
  <c r="P247" i="12"/>
  <c r="BK248" i="12"/>
  <c r="BK247" i="12" s="1"/>
  <c r="J247" i="12" s="1"/>
  <c r="J77" i="12" s="1"/>
  <c r="J248" i="12"/>
  <c r="BE248" i="12" s="1"/>
  <c r="BI246" i="12"/>
  <c r="BH246" i="12"/>
  <c r="BG246" i="12"/>
  <c r="BF246" i="12"/>
  <c r="T246" i="12"/>
  <c r="R246" i="12"/>
  <c r="P246" i="12"/>
  <c r="BK246" i="12"/>
  <c r="J246" i="12"/>
  <c r="BE246" i="12"/>
  <c r="BI245" i="12"/>
  <c r="BH245" i="12"/>
  <c r="BG245" i="12"/>
  <c r="BF245" i="12"/>
  <c r="T245" i="12"/>
  <c r="R245" i="12"/>
  <c r="P245" i="12"/>
  <c r="BK245" i="12"/>
  <c r="J245" i="12"/>
  <c r="BE245" i="12"/>
  <c r="BI244" i="12"/>
  <c r="BH244" i="12"/>
  <c r="BG244" i="12"/>
  <c r="BF244" i="12"/>
  <c r="T244" i="12"/>
  <c r="R244" i="12"/>
  <c r="R241" i="12" s="1"/>
  <c r="P244" i="12"/>
  <c r="BK244" i="12"/>
  <c r="J244" i="12"/>
  <c r="BE244" i="12" s="1"/>
  <c r="BI243" i="12"/>
  <c r="BH243" i="12"/>
  <c r="BG243" i="12"/>
  <c r="BF243" i="12"/>
  <c r="T243" i="12"/>
  <c r="R243" i="12"/>
  <c r="P243" i="12"/>
  <c r="BK243" i="12"/>
  <c r="J243" i="12"/>
  <c r="BE243" i="12"/>
  <c r="BI242" i="12"/>
  <c r="BH242" i="12"/>
  <c r="BG242" i="12"/>
  <c r="BF242" i="12"/>
  <c r="T242" i="12"/>
  <c r="T241" i="12" s="1"/>
  <c r="R242" i="12"/>
  <c r="P242" i="12"/>
  <c r="P241" i="12"/>
  <c r="BK242" i="12"/>
  <c r="BK241" i="12" s="1"/>
  <c r="J241" i="12" s="1"/>
  <c r="J76" i="12" s="1"/>
  <c r="J242" i="12"/>
  <c r="BE242" i="12" s="1"/>
  <c r="BI240" i="12"/>
  <c r="BH240" i="12"/>
  <c r="BG240" i="12"/>
  <c r="BF240" i="12"/>
  <c r="T240" i="12"/>
  <c r="R240" i="12"/>
  <c r="P240" i="12"/>
  <c r="BK240" i="12"/>
  <c r="J240" i="12"/>
  <c r="BE240" i="12"/>
  <c r="BI239" i="12"/>
  <c r="BH239" i="12"/>
  <c r="BG239" i="12"/>
  <c r="BF239" i="12"/>
  <c r="T239" i="12"/>
  <c r="R239" i="12"/>
  <c r="P239" i="12"/>
  <c r="P236" i="12" s="1"/>
  <c r="BK239" i="12"/>
  <c r="J239" i="12"/>
  <c r="BE239" i="12"/>
  <c r="BI238" i="12"/>
  <c r="BH238" i="12"/>
  <c r="BG238" i="12"/>
  <c r="BF238" i="12"/>
  <c r="T238" i="12"/>
  <c r="T236" i="12" s="1"/>
  <c r="R238" i="12"/>
  <c r="R236" i="12" s="1"/>
  <c r="P238" i="12"/>
  <c r="BK238" i="12"/>
  <c r="J238" i="12"/>
  <c r="BE238" i="12"/>
  <c r="BI237" i="12"/>
  <c r="BH237" i="12"/>
  <c r="BG237" i="12"/>
  <c r="BF237" i="12"/>
  <c r="T237" i="12"/>
  <c r="R237" i="12"/>
  <c r="P237" i="12"/>
  <c r="BK237" i="12"/>
  <c r="BK236" i="12"/>
  <c r="J236" i="12" s="1"/>
  <c r="J75" i="12" s="1"/>
  <c r="J237" i="12"/>
  <c r="BE237" i="12"/>
  <c r="BI234" i="12"/>
  <c r="BH234" i="12"/>
  <c r="BG234" i="12"/>
  <c r="BF234" i="12"/>
  <c r="T234" i="12"/>
  <c r="R234" i="12"/>
  <c r="P234" i="12"/>
  <c r="BK234" i="12"/>
  <c r="J234" i="12"/>
  <c r="BE234" i="12"/>
  <c r="BI232" i="12"/>
  <c r="BH232" i="12"/>
  <c r="BG232" i="12"/>
  <c r="BF232" i="12"/>
  <c r="T232" i="12"/>
  <c r="R232" i="12"/>
  <c r="P232" i="12"/>
  <c r="BK232" i="12"/>
  <c r="J232" i="12"/>
  <c r="BE232" i="12"/>
  <c r="BI231" i="12"/>
  <c r="BH231" i="12"/>
  <c r="BG231" i="12"/>
  <c r="BF231" i="12"/>
  <c r="T231" i="12"/>
  <c r="R231" i="12"/>
  <c r="P231" i="12"/>
  <c r="P226" i="12" s="1"/>
  <c r="BK231" i="12"/>
  <c r="BK226" i="12" s="1"/>
  <c r="J226" i="12" s="1"/>
  <c r="J74" i="12" s="1"/>
  <c r="J231" i="12"/>
  <c r="BE231" i="12"/>
  <c r="BI230" i="12"/>
  <c r="BH230" i="12"/>
  <c r="BG230" i="12"/>
  <c r="BF230" i="12"/>
  <c r="T230" i="12"/>
  <c r="T226" i="12" s="1"/>
  <c r="R230" i="12"/>
  <c r="R226" i="12" s="1"/>
  <c r="P230" i="12"/>
  <c r="BK230" i="12"/>
  <c r="J230" i="12"/>
  <c r="BE230" i="12"/>
  <c r="BI229" i="12"/>
  <c r="BH229" i="12"/>
  <c r="BG229" i="12"/>
  <c r="BF229" i="12"/>
  <c r="T229" i="12"/>
  <c r="R229" i="12"/>
  <c r="P229" i="12"/>
  <c r="BK229" i="12"/>
  <c r="J229" i="12"/>
  <c r="BE229" i="12"/>
  <c r="BI228" i="12"/>
  <c r="BH228" i="12"/>
  <c r="BG228" i="12"/>
  <c r="BF228" i="12"/>
  <c r="T228" i="12"/>
  <c r="R228" i="12"/>
  <c r="P228" i="12"/>
  <c r="BK228" i="12"/>
  <c r="J228" i="12"/>
  <c r="BE228" i="12"/>
  <c r="BI227" i="12"/>
  <c r="BH227" i="12"/>
  <c r="BG227" i="12"/>
  <c r="BF227" i="12"/>
  <c r="T227" i="12"/>
  <c r="R227" i="12"/>
  <c r="P227" i="12"/>
  <c r="BK227" i="12"/>
  <c r="J227" i="12"/>
  <c r="BE227" i="12"/>
  <c r="BI224" i="12"/>
  <c r="BH224" i="12"/>
  <c r="BG224" i="12"/>
  <c r="BF224" i="12"/>
  <c r="T224" i="12"/>
  <c r="R224" i="12"/>
  <c r="P224" i="12"/>
  <c r="BK224" i="12"/>
  <c r="J224" i="12"/>
  <c r="BE224" i="12"/>
  <c r="BI222" i="12"/>
  <c r="BH222" i="12"/>
  <c r="BG222" i="12"/>
  <c r="BF222" i="12"/>
  <c r="T222" i="12"/>
  <c r="R222" i="12"/>
  <c r="P222" i="12"/>
  <c r="BK222" i="12"/>
  <c r="J222" i="12"/>
  <c r="BE222" i="12"/>
  <c r="BI220" i="12"/>
  <c r="BH220" i="12"/>
  <c r="BG220" i="12"/>
  <c r="BF220" i="12"/>
  <c r="T220" i="12"/>
  <c r="R220" i="12"/>
  <c r="P220" i="12"/>
  <c r="BK220" i="12"/>
  <c r="J220" i="12"/>
  <c r="BE220" i="12"/>
  <c r="BI218" i="12"/>
  <c r="BH218" i="12"/>
  <c r="BG218" i="12"/>
  <c r="BF218" i="12"/>
  <c r="T218" i="12"/>
  <c r="R218" i="12"/>
  <c r="P218" i="12"/>
  <c r="BK218" i="12"/>
  <c r="J218" i="12"/>
  <c r="BE218" i="12"/>
  <c r="BI216" i="12"/>
  <c r="BH216" i="12"/>
  <c r="BG216" i="12"/>
  <c r="BF216" i="12"/>
  <c r="T216" i="12"/>
  <c r="R216" i="12"/>
  <c r="P216" i="12"/>
  <c r="BK216" i="12"/>
  <c r="J216" i="12"/>
  <c r="BE216" i="12"/>
  <c r="BI214" i="12"/>
  <c r="BH214" i="12"/>
  <c r="BG214" i="12"/>
  <c r="BF214" i="12"/>
  <c r="T214" i="12"/>
  <c r="T211" i="12" s="1"/>
  <c r="R214" i="12"/>
  <c r="P214" i="12"/>
  <c r="BK214" i="12"/>
  <c r="J214" i="12"/>
  <c r="BE214" i="12"/>
  <c r="BI212" i="12"/>
  <c r="BH212" i="12"/>
  <c r="BG212" i="12"/>
  <c r="BF212" i="12"/>
  <c r="T212" i="12"/>
  <c r="R212" i="12"/>
  <c r="P212" i="12"/>
  <c r="P211" i="12"/>
  <c r="P210" i="12" s="1"/>
  <c r="BK212" i="12"/>
  <c r="J212" i="12"/>
  <c r="BE212" i="12"/>
  <c r="BI209" i="12"/>
  <c r="BH209" i="12"/>
  <c r="BG209" i="12"/>
  <c r="BF209" i="12"/>
  <c r="T209" i="12"/>
  <c r="R209" i="12"/>
  <c r="P209" i="12"/>
  <c r="BK209" i="12"/>
  <c r="J209" i="12"/>
  <c r="BE209" i="12"/>
  <c r="BI208" i="12"/>
  <c r="BH208" i="12"/>
  <c r="BG208" i="12"/>
  <c r="BF208" i="12"/>
  <c r="T208" i="12"/>
  <c r="R208" i="12"/>
  <c r="P208" i="12"/>
  <c r="BK208" i="12"/>
  <c r="J208" i="12"/>
  <c r="BE208" i="12"/>
  <c r="BI207" i="12"/>
  <c r="BH207" i="12"/>
  <c r="BG207" i="12"/>
  <c r="BF207" i="12"/>
  <c r="T207" i="12"/>
  <c r="R207" i="12"/>
  <c r="P207" i="12"/>
  <c r="BK207" i="12"/>
  <c r="J207" i="12"/>
  <c r="BE207" i="12"/>
  <c r="BI206" i="12"/>
  <c r="BH206" i="12"/>
  <c r="BG206" i="12"/>
  <c r="BF206" i="12"/>
  <c r="T206" i="12"/>
  <c r="R206" i="12"/>
  <c r="P206" i="12"/>
  <c r="BK206" i="12"/>
  <c r="J206" i="12"/>
  <c r="BE206" i="12"/>
  <c r="BI205" i="12"/>
  <c r="BH205" i="12"/>
  <c r="BG205" i="12"/>
  <c r="BF205" i="12"/>
  <c r="T205" i="12"/>
  <c r="R205" i="12"/>
  <c r="P205" i="12"/>
  <c r="BK205" i="12"/>
  <c r="J205" i="12"/>
  <c r="BE205" i="12"/>
  <c r="BI204" i="12"/>
  <c r="BH204" i="12"/>
  <c r="BG204" i="12"/>
  <c r="BF204" i="12"/>
  <c r="T204" i="12"/>
  <c r="R204" i="12"/>
  <c r="P204" i="12"/>
  <c r="BK204" i="12"/>
  <c r="J204" i="12"/>
  <c r="BE204" i="12"/>
  <c r="BI203" i="12"/>
  <c r="BH203" i="12"/>
  <c r="BG203" i="12"/>
  <c r="BF203" i="12"/>
  <c r="T203" i="12"/>
  <c r="R203" i="12"/>
  <c r="P203" i="12"/>
  <c r="BK203" i="12"/>
  <c r="J203" i="12"/>
  <c r="BE203" i="12"/>
  <c r="BI202" i="12"/>
  <c r="BH202" i="12"/>
  <c r="BG202" i="12"/>
  <c r="BF202" i="12"/>
  <c r="T202" i="12"/>
  <c r="R202" i="12"/>
  <c r="P202" i="12"/>
  <c r="BK202" i="12"/>
  <c r="J202" i="12"/>
  <c r="BE202" i="12"/>
  <c r="BI201" i="12"/>
  <c r="BH201" i="12"/>
  <c r="BG201" i="12"/>
  <c r="BF201" i="12"/>
  <c r="T201" i="12"/>
  <c r="T198" i="12" s="1"/>
  <c r="R201" i="12"/>
  <c r="P201" i="12"/>
  <c r="BK201" i="12"/>
  <c r="J201" i="12"/>
  <c r="BE201" i="12"/>
  <c r="BI200" i="12"/>
  <c r="BH200" i="12"/>
  <c r="BG200" i="12"/>
  <c r="BF200" i="12"/>
  <c r="T200" i="12"/>
  <c r="R200" i="12"/>
  <c r="P200" i="12"/>
  <c r="BK200" i="12"/>
  <c r="J200" i="12"/>
  <c r="BE200" i="12" s="1"/>
  <c r="BI199" i="12"/>
  <c r="BH199" i="12"/>
  <c r="BG199" i="12"/>
  <c r="BF199" i="12"/>
  <c r="T199" i="12"/>
  <c r="R199" i="12"/>
  <c r="P199" i="12"/>
  <c r="P198" i="12"/>
  <c r="BK199" i="12"/>
  <c r="J199" i="12"/>
  <c r="BE199" i="12"/>
  <c r="BI197" i="12"/>
  <c r="BH197" i="12"/>
  <c r="BG197" i="12"/>
  <c r="BF197" i="12"/>
  <c r="T197" i="12"/>
  <c r="R197" i="12"/>
  <c r="P197" i="12"/>
  <c r="BK197" i="12"/>
  <c r="J197" i="12"/>
  <c r="BE197" i="12"/>
  <c r="BI196" i="12"/>
  <c r="BH196" i="12"/>
  <c r="BG196" i="12"/>
  <c r="BF196" i="12"/>
  <c r="T196" i="12"/>
  <c r="R196" i="12"/>
  <c r="P196" i="12"/>
  <c r="BK196" i="12"/>
  <c r="BK191" i="12" s="1"/>
  <c r="J191" i="12" s="1"/>
  <c r="J70" i="12" s="1"/>
  <c r="J196" i="12"/>
  <c r="BE196" i="12"/>
  <c r="BI195" i="12"/>
  <c r="BH195" i="12"/>
  <c r="BG195" i="12"/>
  <c r="BF195" i="12"/>
  <c r="T195" i="12"/>
  <c r="R195" i="12"/>
  <c r="P195" i="12"/>
  <c r="BK195" i="12"/>
  <c r="J195" i="12"/>
  <c r="BE195" i="12"/>
  <c r="BI194" i="12"/>
  <c r="BH194" i="12"/>
  <c r="BG194" i="12"/>
  <c r="BF194" i="12"/>
  <c r="T194" i="12"/>
  <c r="R194" i="12"/>
  <c r="P194" i="12"/>
  <c r="BK194" i="12"/>
  <c r="J194" i="12"/>
  <c r="BE194" i="12" s="1"/>
  <c r="BI193" i="12"/>
  <c r="BH193" i="12"/>
  <c r="BG193" i="12"/>
  <c r="BF193" i="12"/>
  <c r="T193" i="12"/>
  <c r="R193" i="12"/>
  <c r="P193" i="12"/>
  <c r="BK193" i="12"/>
  <c r="J193" i="12"/>
  <c r="BE193" i="12"/>
  <c r="BI192" i="12"/>
  <c r="BH192" i="12"/>
  <c r="BG192" i="12"/>
  <c r="BF192" i="12"/>
  <c r="T192" i="12"/>
  <c r="T191" i="12" s="1"/>
  <c r="R192" i="12"/>
  <c r="R191" i="12"/>
  <c r="P192" i="12"/>
  <c r="P191" i="12" s="1"/>
  <c r="BK192" i="12"/>
  <c r="J192" i="12"/>
  <c r="BE192" i="12"/>
  <c r="BI190" i="12"/>
  <c r="BH190" i="12"/>
  <c r="BG190" i="12"/>
  <c r="BF190" i="12"/>
  <c r="T190" i="12"/>
  <c r="R190" i="12"/>
  <c r="P190" i="12"/>
  <c r="BK190" i="12"/>
  <c r="J190" i="12"/>
  <c r="BE190" i="12"/>
  <c r="BI189" i="12"/>
  <c r="BH189" i="12"/>
  <c r="BG189" i="12"/>
  <c r="BF189" i="12"/>
  <c r="T189" i="12"/>
  <c r="R189" i="12"/>
  <c r="P189" i="12"/>
  <c r="BK189" i="12"/>
  <c r="J189" i="12"/>
  <c r="BE189" i="12"/>
  <c r="BI188" i="12"/>
  <c r="BH188" i="12"/>
  <c r="BG188" i="12"/>
  <c r="BF188" i="12"/>
  <c r="T188" i="12"/>
  <c r="R188" i="12"/>
  <c r="P188" i="12"/>
  <c r="BK188" i="12"/>
  <c r="J188" i="12"/>
  <c r="BE188" i="12" s="1"/>
  <c r="BI187" i="12"/>
  <c r="BH187" i="12"/>
  <c r="BG187" i="12"/>
  <c r="BF187" i="12"/>
  <c r="T187" i="12"/>
  <c r="R187" i="12"/>
  <c r="P187" i="12"/>
  <c r="BK187" i="12"/>
  <c r="J187" i="12"/>
  <c r="BE187" i="12"/>
  <c r="BI186" i="12"/>
  <c r="BH186" i="12"/>
  <c r="BG186" i="12"/>
  <c r="BF186" i="12"/>
  <c r="T186" i="12"/>
  <c r="R186" i="12"/>
  <c r="P186" i="12"/>
  <c r="BK186" i="12"/>
  <c r="J186" i="12"/>
  <c r="BE186" i="12"/>
  <c r="BI185" i="12"/>
  <c r="BH185" i="12"/>
  <c r="BG185" i="12"/>
  <c r="BF185" i="12"/>
  <c r="T185" i="12"/>
  <c r="T183" i="12" s="1"/>
  <c r="R185" i="12"/>
  <c r="R183" i="12" s="1"/>
  <c r="P185" i="12"/>
  <c r="BK185" i="12"/>
  <c r="J185" i="12"/>
  <c r="BE185" i="12"/>
  <c r="BI184" i="12"/>
  <c r="BH184" i="12"/>
  <c r="BG184" i="12"/>
  <c r="BF184" i="12"/>
  <c r="T184" i="12"/>
  <c r="R184" i="12"/>
  <c r="P184" i="12"/>
  <c r="P183" i="12"/>
  <c r="BK184" i="12"/>
  <c r="BK183" i="12" s="1"/>
  <c r="J184" i="12"/>
  <c r="BE184" i="12"/>
  <c r="BI181" i="12"/>
  <c r="BH181" i="12"/>
  <c r="BG181" i="12"/>
  <c r="BF181" i="12"/>
  <c r="T181" i="12"/>
  <c r="R181" i="12"/>
  <c r="P181" i="12"/>
  <c r="BK181" i="12"/>
  <c r="J181" i="12"/>
  <c r="BE181" i="12"/>
  <c r="BI180" i="12"/>
  <c r="BH180" i="12"/>
  <c r="BG180" i="12"/>
  <c r="BF180" i="12"/>
  <c r="T180" i="12"/>
  <c r="R180" i="12"/>
  <c r="P180" i="12"/>
  <c r="BK180" i="12"/>
  <c r="J180" i="12"/>
  <c r="BE180" i="12"/>
  <c r="BI179" i="12"/>
  <c r="BH179" i="12"/>
  <c r="BG179" i="12"/>
  <c r="BF179" i="12"/>
  <c r="T179" i="12"/>
  <c r="R179" i="12"/>
  <c r="P179" i="12"/>
  <c r="BK179" i="12"/>
  <c r="J179" i="12"/>
  <c r="BE179" i="12"/>
  <c r="BI178" i="12"/>
  <c r="BH178" i="12"/>
  <c r="BG178" i="12"/>
  <c r="BF178" i="12"/>
  <c r="T178" i="12"/>
  <c r="R178" i="12"/>
  <c r="P178" i="12"/>
  <c r="BK178" i="12"/>
  <c r="J178" i="12"/>
  <c r="BE178" i="12"/>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c r="BI173" i="12"/>
  <c r="BH173" i="12"/>
  <c r="BG173" i="12"/>
  <c r="BF173" i="12"/>
  <c r="T173" i="12"/>
  <c r="R173" i="12"/>
  <c r="P173" i="12"/>
  <c r="BK173" i="12"/>
  <c r="J173" i="12"/>
  <c r="BE173" i="12"/>
  <c r="BI172" i="12"/>
  <c r="BH172" i="12"/>
  <c r="BG172" i="12"/>
  <c r="BF172" i="12"/>
  <c r="T172" i="12"/>
  <c r="R172" i="12"/>
  <c r="P172" i="12"/>
  <c r="BK172" i="12"/>
  <c r="J172" i="12"/>
  <c r="BE172" i="12"/>
  <c r="BI171" i="12"/>
  <c r="BH171" i="12"/>
  <c r="BG171" i="12"/>
  <c r="BF171" i="12"/>
  <c r="T171" i="12"/>
  <c r="R171" i="12"/>
  <c r="P171" i="12"/>
  <c r="BK171" i="12"/>
  <c r="J171" i="12"/>
  <c r="BE171" i="12"/>
  <c r="BI170" i="12"/>
  <c r="BH170" i="12"/>
  <c r="BG170" i="12"/>
  <c r="BF170" i="12"/>
  <c r="T170" i="12"/>
  <c r="R170" i="12"/>
  <c r="P170" i="12"/>
  <c r="BK170" i="12"/>
  <c r="J170" i="12"/>
  <c r="BE170" i="12"/>
  <c r="BI169" i="12"/>
  <c r="BH169" i="12"/>
  <c r="BG169" i="12"/>
  <c r="BF169" i="12"/>
  <c r="T169" i="12"/>
  <c r="R169" i="12"/>
  <c r="P169" i="12"/>
  <c r="BK169" i="12"/>
  <c r="J169" i="12"/>
  <c r="BE169" i="12"/>
  <c r="BI168" i="12"/>
  <c r="BH168" i="12"/>
  <c r="BG168" i="12"/>
  <c r="BF168" i="12"/>
  <c r="T168" i="12"/>
  <c r="R168" i="12"/>
  <c r="P168" i="12"/>
  <c r="BK168" i="12"/>
  <c r="J168" i="12"/>
  <c r="BE168" i="12"/>
  <c r="BI167" i="12"/>
  <c r="BH167" i="12"/>
  <c r="BG167" i="12"/>
  <c r="BF167" i="12"/>
  <c r="T167" i="12"/>
  <c r="R167" i="12"/>
  <c r="P167" i="12"/>
  <c r="BK167" i="12"/>
  <c r="J167" i="12"/>
  <c r="BE167" i="12"/>
  <c r="BI166" i="12"/>
  <c r="BH166" i="12"/>
  <c r="BG166" i="12"/>
  <c r="BF166" i="12"/>
  <c r="T166" i="12"/>
  <c r="R166" i="12"/>
  <c r="P166" i="12"/>
  <c r="P164" i="12" s="1"/>
  <c r="BK166" i="12"/>
  <c r="BK164" i="12" s="1"/>
  <c r="J164" i="12" s="1"/>
  <c r="J67" i="12" s="1"/>
  <c r="J166" i="12"/>
  <c r="BE166" i="12"/>
  <c r="BI165" i="12"/>
  <c r="BH165" i="12"/>
  <c r="BG165" i="12"/>
  <c r="BF165" i="12"/>
  <c r="T165" i="12"/>
  <c r="T164" i="12"/>
  <c r="R165" i="12"/>
  <c r="P165" i="12"/>
  <c r="BK165" i="12"/>
  <c r="J165" i="12"/>
  <c r="BE165" i="12" s="1"/>
  <c r="BI163" i="12"/>
  <c r="BH163" i="12"/>
  <c r="BG163" i="12"/>
  <c r="BF163" i="12"/>
  <c r="T163" i="12"/>
  <c r="R163" i="12"/>
  <c r="P163" i="12"/>
  <c r="BK163" i="12"/>
  <c r="J163" i="12"/>
  <c r="BE163" i="12"/>
  <c r="BI162" i="12"/>
  <c r="BH162" i="12"/>
  <c r="BG162" i="12"/>
  <c r="BF162" i="12"/>
  <c r="T162" i="12"/>
  <c r="R162" i="12"/>
  <c r="P162" i="12"/>
  <c r="BK162" i="12"/>
  <c r="J162" i="12"/>
  <c r="BE162" i="12"/>
  <c r="BI161" i="12"/>
  <c r="BH161" i="12"/>
  <c r="BG161" i="12"/>
  <c r="BF161" i="12"/>
  <c r="T161" i="12"/>
  <c r="R161" i="12"/>
  <c r="P161" i="12"/>
  <c r="BK161" i="12"/>
  <c r="J161" i="12"/>
  <c r="BE161" i="12"/>
  <c r="BI160" i="12"/>
  <c r="BH160" i="12"/>
  <c r="BG160" i="12"/>
  <c r="BF160" i="12"/>
  <c r="T160" i="12"/>
  <c r="R160" i="12"/>
  <c r="R158" i="12" s="1"/>
  <c r="P160" i="12"/>
  <c r="P158" i="12" s="1"/>
  <c r="BK160" i="12"/>
  <c r="BK158" i="12" s="1"/>
  <c r="J158" i="12" s="1"/>
  <c r="J66" i="12" s="1"/>
  <c r="J160" i="12"/>
  <c r="BE160" i="12"/>
  <c r="BI159" i="12"/>
  <c r="BH159" i="12"/>
  <c r="BG159" i="12"/>
  <c r="BF159" i="12"/>
  <c r="T159" i="12"/>
  <c r="T158" i="12"/>
  <c r="R159" i="12"/>
  <c r="P159" i="12"/>
  <c r="BK159" i="12"/>
  <c r="J159" i="12"/>
  <c r="BE159" i="12" s="1"/>
  <c r="BI157" i="12"/>
  <c r="BH157" i="12"/>
  <c r="BG157" i="12"/>
  <c r="BF157" i="12"/>
  <c r="T157" i="12"/>
  <c r="R157" i="12"/>
  <c r="P157" i="12"/>
  <c r="BK157" i="12"/>
  <c r="J157" i="12"/>
  <c r="BE157" i="12"/>
  <c r="BI156" i="12"/>
  <c r="BH156" i="12"/>
  <c r="BG156" i="12"/>
  <c r="BF156" i="12"/>
  <c r="T156" i="12"/>
  <c r="R156" i="12"/>
  <c r="P156" i="12"/>
  <c r="BK156" i="12"/>
  <c r="J156" i="12"/>
  <c r="BE156" i="12"/>
  <c r="BI155" i="12"/>
  <c r="BH155" i="12"/>
  <c r="BG155" i="12"/>
  <c r="BF155" i="12"/>
  <c r="T155" i="12"/>
  <c r="R155" i="12"/>
  <c r="P155" i="12"/>
  <c r="BK155" i="12"/>
  <c r="J155" i="12"/>
  <c r="BE155" i="12"/>
  <c r="BI154" i="12"/>
  <c r="BH154" i="12"/>
  <c r="BG154" i="12"/>
  <c r="BF154" i="12"/>
  <c r="T154" i="12"/>
  <c r="R154" i="12"/>
  <c r="P154" i="12"/>
  <c r="BK154" i="12"/>
  <c r="J154" i="12"/>
  <c r="BE154" i="12"/>
  <c r="BI153" i="12"/>
  <c r="BH153" i="12"/>
  <c r="BG153" i="12"/>
  <c r="BF153" i="12"/>
  <c r="T153" i="12"/>
  <c r="R153" i="12"/>
  <c r="P153" i="12"/>
  <c r="BK153" i="12"/>
  <c r="J153" i="12"/>
  <c r="BE153" i="12"/>
  <c r="BI152" i="12"/>
  <c r="BH152" i="12"/>
  <c r="BG152" i="12"/>
  <c r="BF152" i="12"/>
  <c r="T152" i="12"/>
  <c r="R152" i="12"/>
  <c r="P152" i="12"/>
  <c r="BK152" i="12"/>
  <c r="J152" i="12"/>
  <c r="BE152" i="12"/>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c r="BI148" i="12"/>
  <c r="BH148" i="12"/>
  <c r="BG148" i="12"/>
  <c r="BF148" i="12"/>
  <c r="T148" i="12"/>
  <c r="R148" i="12"/>
  <c r="P148" i="12"/>
  <c r="BK148" i="12"/>
  <c r="J148" i="12"/>
  <c r="BE148" i="12"/>
  <c r="BI147" i="12"/>
  <c r="BH147" i="12"/>
  <c r="BG147" i="12"/>
  <c r="BF147" i="12"/>
  <c r="T147" i="12"/>
  <c r="R147" i="12"/>
  <c r="P147" i="12"/>
  <c r="BK147" i="12"/>
  <c r="J147" i="12"/>
  <c r="BE147" i="12"/>
  <c r="BI146" i="12"/>
  <c r="BH146" i="12"/>
  <c r="BG146" i="12"/>
  <c r="BF146" i="12"/>
  <c r="T146" i="12"/>
  <c r="R146" i="12"/>
  <c r="P146" i="12"/>
  <c r="BK146" i="12"/>
  <c r="J146" i="12"/>
  <c r="BE146" i="12"/>
  <c r="BI145" i="12"/>
  <c r="BH145" i="12"/>
  <c r="BG145" i="12"/>
  <c r="BF145" i="12"/>
  <c r="T145" i="12"/>
  <c r="R145" i="12"/>
  <c r="P145" i="12"/>
  <c r="BK145" i="12"/>
  <c r="J145" i="12"/>
  <c r="BE145" i="12"/>
  <c r="BI144" i="12"/>
  <c r="BH144" i="12"/>
  <c r="BG144" i="12"/>
  <c r="BF144" i="12"/>
  <c r="T144" i="12"/>
  <c r="R144" i="12"/>
  <c r="P144" i="12"/>
  <c r="BK144" i="12"/>
  <c r="J144" i="12"/>
  <c r="BE144" i="12"/>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c r="BI139" i="12"/>
  <c r="BH139" i="12"/>
  <c r="BG139" i="12"/>
  <c r="BF139" i="12"/>
  <c r="T139" i="12"/>
  <c r="R139" i="12"/>
  <c r="P139" i="12"/>
  <c r="BK139" i="12"/>
  <c r="J139" i="12"/>
  <c r="BE139" i="12"/>
  <c r="BI138" i="12"/>
  <c r="BH138" i="12"/>
  <c r="BG138" i="12"/>
  <c r="BF138" i="12"/>
  <c r="T138" i="12"/>
  <c r="R138" i="12"/>
  <c r="P138" i="12"/>
  <c r="BK138" i="12"/>
  <c r="J138" i="12"/>
  <c r="BE138" i="12"/>
  <c r="BI137" i="12"/>
  <c r="BH137" i="12"/>
  <c r="BG137" i="12"/>
  <c r="BF137" i="12"/>
  <c r="T137" i="12"/>
  <c r="R137" i="12"/>
  <c r="P137" i="12"/>
  <c r="BK137" i="12"/>
  <c r="J137" i="12"/>
  <c r="BE137" i="12"/>
  <c r="BI136" i="12"/>
  <c r="BH136" i="12"/>
  <c r="BG136" i="12"/>
  <c r="BF136" i="12"/>
  <c r="T136" i="12"/>
  <c r="R136" i="12"/>
  <c r="P136" i="12"/>
  <c r="BK136" i="12"/>
  <c r="J136" i="12"/>
  <c r="BE136" i="12"/>
  <c r="BI135" i="12"/>
  <c r="BH135" i="12"/>
  <c r="BG135" i="12"/>
  <c r="BF135" i="12"/>
  <c r="T135" i="12"/>
  <c r="R135" i="12"/>
  <c r="P135" i="12"/>
  <c r="BK135" i="12"/>
  <c r="J135" i="12"/>
  <c r="BE135" i="12"/>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c r="BI131" i="12"/>
  <c r="BH131" i="12"/>
  <c r="BG131" i="12"/>
  <c r="BF131" i="12"/>
  <c r="T131" i="12"/>
  <c r="R131" i="12"/>
  <c r="P131" i="12"/>
  <c r="BK131" i="12"/>
  <c r="J131" i="12"/>
  <c r="BE131" i="12"/>
  <c r="BI130" i="12"/>
  <c r="BH130" i="12"/>
  <c r="BG130" i="12"/>
  <c r="BF130" i="12"/>
  <c r="T130" i="12"/>
  <c r="R130" i="12"/>
  <c r="P130" i="12"/>
  <c r="P128" i="12" s="1"/>
  <c r="BK130" i="12"/>
  <c r="BK128" i="12" s="1"/>
  <c r="J128" i="12" s="1"/>
  <c r="J65" i="12" s="1"/>
  <c r="J130" i="12"/>
  <c r="BE130" i="12"/>
  <c r="BI129" i="12"/>
  <c r="BH129" i="12"/>
  <c r="BG129" i="12"/>
  <c r="BF129" i="12"/>
  <c r="T129" i="12"/>
  <c r="T128" i="12"/>
  <c r="R129" i="12"/>
  <c r="P129" i="12"/>
  <c r="BK129" i="12"/>
  <c r="J129" i="12"/>
  <c r="BE129" i="12" s="1"/>
  <c r="BI127" i="12"/>
  <c r="BH127" i="12"/>
  <c r="BG127" i="12"/>
  <c r="BF127" i="12"/>
  <c r="T127" i="12"/>
  <c r="R127" i="12"/>
  <c r="P127" i="12"/>
  <c r="BK127" i="12"/>
  <c r="J127" i="12"/>
  <c r="BE127" i="12"/>
  <c r="BI126" i="12"/>
  <c r="BH126" i="12"/>
  <c r="BG126" i="12"/>
  <c r="BF126" i="12"/>
  <c r="T126" i="12"/>
  <c r="R126" i="12"/>
  <c r="P126" i="12"/>
  <c r="BK126" i="12"/>
  <c r="J126" i="12"/>
  <c r="BE126" i="12"/>
  <c r="BI125" i="12"/>
  <c r="BH125" i="12"/>
  <c r="BG125" i="12"/>
  <c r="BF125" i="12"/>
  <c r="T125" i="12"/>
  <c r="R125" i="12"/>
  <c r="P125" i="12"/>
  <c r="BK125" i="12"/>
  <c r="J125" i="12"/>
  <c r="BE125" i="12"/>
  <c r="BI124" i="12"/>
  <c r="BH124" i="12"/>
  <c r="BG124" i="12"/>
  <c r="BF124" i="12"/>
  <c r="T124" i="12"/>
  <c r="R124" i="12"/>
  <c r="P124" i="12"/>
  <c r="P119" i="12" s="1"/>
  <c r="BK124" i="12"/>
  <c r="J124" i="12"/>
  <c r="BE124" i="12"/>
  <c r="BI123" i="12"/>
  <c r="BH123" i="12"/>
  <c r="BG123" i="12"/>
  <c r="BF123" i="12"/>
  <c r="T123" i="12"/>
  <c r="T119" i="12" s="1"/>
  <c r="R123" i="12"/>
  <c r="R119" i="12" s="1"/>
  <c r="P123" i="12"/>
  <c r="BK123" i="12"/>
  <c r="J123" i="12"/>
  <c r="BE123" i="12"/>
  <c r="BI122" i="12"/>
  <c r="BH122" i="12"/>
  <c r="BG122" i="12"/>
  <c r="BF122" i="12"/>
  <c r="T122" i="12"/>
  <c r="R122" i="12"/>
  <c r="P122" i="12"/>
  <c r="BK122" i="12"/>
  <c r="J122" i="12"/>
  <c r="BE122" i="12"/>
  <c r="BI121" i="12"/>
  <c r="BH121" i="12"/>
  <c r="BG121" i="12"/>
  <c r="BF121" i="12"/>
  <c r="T121" i="12"/>
  <c r="R121" i="12"/>
  <c r="P121" i="12"/>
  <c r="BK121" i="12"/>
  <c r="BK119" i="12" s="1"/>
  <c r="J119" i="12" s="1"/>
  <c r="J64" i="12" s="1"/>
  <c r="J121" i="12"/>
  <c r="BE121" i="12"/>
  <c r="BI120" i="12"/>
  <c r="BH120" i="12"/>
  <c r="BG120" i="12"/>
  <c r="BF120" i="12"/>
  <c r="T120" i="12"/>
  <c r="R120" i="12"/>
  <c r="P120" i="12"/>
  <c r="BK120" i="12"/>
  <c r="J120" i="12"/>
  <c r="BE120" i="12"/>
  <c r="BI118" i="12"/>
  <c r="BH118" i="12"/>
  <c r="BG118" i="12"/>
  <c r="BF118" i="12"/>
  <c r="T118" i="12"/>
  <c r="R118" i="12"/>
  <c r="P118" i="12"/>
  <c r="P115" i="12" s="1"/>
  <c r="BK118" i="12"/>
  <c r="J118" i="12"/>
  <c r="BE118" i="12"/>
  <c r="BI117" i="12"/>
  <c r="BH117" i="12"/>
  <c r="BG117" i="12"/>
  <c r="BF117" i="12"/>
  <c r="T117" i="12"/>
  <c r="T115" i="12" s="1"/>
  <c r="R117" i="12"/>
  <c r="R115" i="12" s="1"/>
  <c r="P117" i="12"/>
  <c r="BK117" i="12"/>
  <c r="J117" i="12"/>
  <c r="BE117" i="12"/>
  <c r="BI116" i="12"/>
  <c r="BH116" i="12"/>
  <c r="BG116" i="12"/>
  <c r="BF116" i="12"/>
  <c r="T116" i="12"/>
  <c r="R116" i="12"/>
  <c r="P116" i="12"/>
  <c r="BK116" i="12"/>
  <c r="BK115" i="12"/>
  <c r="J115" i="12" s="1"/>
  <c r="J63" i="12" s="1"/>
  <c r="J116" i="12"/>
  <c r="BE116" i="12" s="1"/>
  <c r="BI114" i="12"/>
  <c r="BH114" i="12"/>
  <c r="BG114" i="12"/>
  <c r="BF114" i="12"/>
  <c r="T114" i="12"/>
  <c r="R114" i="12"/>
  <c r="P114" i="12"/>
  <c r="BK114" i="12"/>
  <c r="J114" i="12"/>
  <c r="BE114" i="12"/>
  <c r="BI113" i="12"/>
  <c r="BH113" i="12"/>
  <c r="BG113" i="12"/>
  <c r="BF113" i="12"/>
  <c r="T113" i="12"/>
  <c r="R113" i="12"/>
  <c r="P113" i="12"/>
  <c r="BK113" i="12"/>
  <c r="J113" i="12"/>
  <c r="BE113" i="12"/>
  <c r="BI112" i="12"/>
  <c r="BH112" i="12"/>
  <c r="BG112" i="12"/>
  <c r="BF112" i="12"/>
  <c r="T112" i="12"/>
  <c r="R112" i="12"/>
  <c r="P112" i="12"/>
  <c r="P107" i="12" s="1"/>
  <c r="P106" i="12" s="1"/>
  <c r="BK112" i="12"/>
  <c r="J112" i="12"/>
  <c r="BE112" i="12"/>
  <c r="BI111" i="12"/>
  <c r="BH111" i="12"/>
  <c r="BG111" i="12"/>
  <c r="BF111" i="12"/>
  <c r="T111" i="12"/>
  <c r="R111" i="12"/>
  <c r="P111" i="12"/>
  <c r="BK111" i="12"/>
  <c r="J111" i="12"/>
  <c r="BE111" i="12"/>
  <c r="BI110" i="12"/>
  <c r="BH110" i="12"/>
  <c r="BG110" i="12"/>
  <c r="BF110" i="12"/>
  <c r="T110" i="12"/>
  <c r="R110" i="12"/>
  <c r="P110" i="12"/>
  <c r="BK110" i="12"/>
  <c r="J110" i="12"/>
  <c r="BE110" i="12"/>
  <c r="BI109" i="12"/>
  <c r="F37" i="12" s="1"/>
  <c r="BD65" i="1" s="1"/>
  <c r="BH109" i="12"/>
  <c r="BG109" i="12"/>
  <c r="BF109" i="12"/>
  <c r="T109" i="12"/>
  <c r="R109" i="12"/>
  <c r="P109" i="12"/>
  <c r="BK109" i="12"/>
  <c r="J109" i="12"/>
  <c r="BE109" i="12"/>
  <c r="BI108" i="12"/>
  <c r="BH108" i="12"/>
  <c r="BG108" i="12"/>
  <c r="F35" i="12"/>
  <c r="BB65" i="1" s="1"/>
  <c r="BF108" i="12"/>
  <c r="T108" i="12"/>
  <c r="T107" i="12"/>
  <c r="R108" i="12"/>
  <c r="R107" i="12" s="1"/>
  <c r="P108" i="12"/>
  <c r="BK108" i="12"/>
  <c r="BK107" i="12"/>
  <c r="J108" i="12"/>
  <c r="BE108" i="12"/>
  <c r="J101" i="12"/>
  <c r="J100" i="12"/>
  <c r="F100" i="12"/>
  <c r="F98" i="12"/>
  <c r="E96" i="12"/>
  <c r="J55" i="12"/>
  <c r="J54" i="12"/>
  <c r="F54" i="12"/>
  <c r="F52" i="12"/>
  <c r="E50" i="12"/>
  <c r="J18" i="12"/>
  <c r="E18" i="12"/>
  <c r="J17" i="12"/>
  <c r="J12" i="12"/>
  <c r="J98" i="12" s="1"/>
  <c r="E7" i="12"/>
  <c r="E48" i="12" s="1"/>
  <c r="E94" i="12"/>
  <c r="J37" i="11"/>
  <c r="J36" i="11"/>
  <c r="AY64" i="1"/>
  <c r="J35" i="11"/>
  <c r="AX64" i="1"/>
  <c r="BI114" i="11"/>
  <c r="BH114" i="11"/>
  <c r="BG114" i="11"/>
  <c r="BF114" i="11"/>
  <c r="T114" i="11"/>
  <c r="T113" i="11"/>
  <c r="R114" i="11"/>
  <c r="R113" i="11"/>
  <c r="P114" i="11"/>
  <c r="P113" i="11"/>
  <c r="BK114" i="11"/>
  <c r="BK113" i="11"/>
  <c r="J113" i="11" s="1"/>
  <c r="J66" i="11" s="1"/>
  <c r="J114" i="11"/>
  <c r="BE114" i="11" s="1"/>
  <c r="BI112" i="11"/>
  <c r="BH112" i="11"/>
  <c r="BG112" i="11"/>
  <c r="BF112" i="11"/>
  <c r="T112" i="11"/>
  <c r="R112" i="11"/>
  <c r="P112" i="11"/>
  <c r="BK112" i="11"/>
  <c r="BK110" i="11" s="1"/>
  <c r="J110" i="11" s="1"/>
  <c r="J112" i="11"/>
  <c r="BE112" i="11"/>
  <c r="BI111" i="11"/>
  <c r="BH111" i="11"/>
  <c r="BG111" i="11"/>
  <c r="BF111" i="11"/>
  <c r="T111" i="11"/>
  <c r="T110" i="11"/>
  <c r="R111" i="11"/>
  <c r="R110" i="11"/>
  <c r="P111" i="11"/>
  <c r="P110" i="11"/>
  <c r="BK111" i="11"/>
  <c r="J111" i="11"/>
  <c r="BE111" i="11"/>
  <c r="J65" i="11"/>
  <c r="BI109" i="11"/>
  <c r="BH109" i="11"/>
  <c r="BG109" i="11"/>
  <c r="BF109" i="11"/>
  <c r="T109" i="11"/>
  <c r="R109" i="11"/>
  <c r="R107" i="11" s="1"/>
  <c r="P109" i="11"/>
  <c r="P107" i="11" s="1"/>
  <c r="BK109" i="11"/>
  <c r="BK107" i="11" s="1"/>
  <c r="J107" i="11" s="1"/>
  <c r="J64" i="11" s="1"/>
  <c r="J109" i="11"/>
  <c r="BE109" i="11"/>
  <c r="BI108" i="11"/>
  <c r="BH108" i="11"/>
  <c r="BG108" i="11"/>
  <c r="BF108" i="11"/>
  <c r="T108" i="11"/>
  <c r="T107" i="11"/>
  <c r="R108" i="11"/>
  <c r="P108" i="11"/>
  <c r="BK108" i="11"/>
  <c r="J108" i="11"/>
  <c r="BE108" i="11" s="1"/>
  <c r="BI106" i="11"/>
  <c r="BH106" i="11"/>
  <c r="BG106" i="11"/>
  <c r="BF106" i="11"/>
  <c r="T106" i="11"/>
  <c r="T105" i="11"/>
  <c r="R106" i="11"/>
  <c r="R105" i="11"/>
  <c r="P106" i="11"/>
  <c r="P105" i="11"/>
  <c r="BK106" i="11"/>
  <c r="BK105" i="11"/>
  <c r="J105" i="11"/>
  <c r="J63" i="11" s="1"/>
  <c r="J106" i="11"/>
  <c r="BE106" i="11" s="1"/>
  <c r="BI104" i="11"/>
  <c r="BH104" i="11"/>
  <c r="BG104" i="11"/>
  <c r="BF104" i="11"/>
  <c r="T104" i="11"/>
  <c r="R104" i="11"/>
  <c r="P104" i="11"/>
  <c r="BK104" i="11"/>
  <c r="J104" i="11"/>
  <c r="BE104" i="11"/>
  <c r="BI103" i="11"/>
  <c r="BH103" i="11"/>
  <c r="BG103" i="11"/>
  <c r="BF103" i="11"/>
  <c r="T103" i="11"/>
  <c r="R103" i="11"/>
  <c r="P103" i="11"/>
  <c r="BK103" i="11"/>
  <c r="J103" i="11"/>
  <c r="BE103" i="11"/>
  <c r="BI102" i="11"/>
  <c r="BH102" i="11"/>
  <c r="BG102" i="11"/>
  <c r="BF102" i="11"/>
  <c r="T102" i="11"/>
  <c r="R102" i="11"/>
  <c r="P102" i="11"/>
  <c r="BK102" i="11"/>
  <c r="J102" i="11"/>
  <c r="BE102" i="11"/>
  <c r="BI101" i="11"/>
  <c r="BH101" i="11"/>
  <c r="BG101" i="11"/>
  <c r="BF101" i="11"/>
  <c r="T101" i="11"/>
  <c r="R101" i="11"/>
  <c r="P101" i="11"/>
  <c r="P98" i="11" s="1"/>
  <c r="BK101" i="11"/>
  <c r="J101" i="11"/>
  <c r="BE101" i="11"/>
  <c r="BI100" i="11"/>
  <c r="BH100" i="11"/>
  <c r="BG100" i="11"/>
  <c r="BF100" i="11"/>
  <c r="T100" i="11"/>
  <c r="T98" i="11" s="1"/>
  <c r="R100" i="11"/>
  <c r="R98" i="11" s="1"/>
  <c r="P100" i="11"/>
  <c r="BK100" i="11"/>
  <c r="J100" i="11"/>
  <c r="BE100" i="11"/>
  <c r="BI99" i="11"/>
  <c r="BH99" i="11"/>
  <c r="BG99" i="11"/>
  <c r="BF99" i="11"/>
  <c r="T99" i="11"/>
  <c r="R99" i="11"/>
  <c r="P99" i="11"/>
  <c r="BK99" i="11"/>
  <c r="BK98" i="11"/>
  <c r="J98" i="11" s="1"/>
  <c r="J62" i="11" s="1"/>
  <c r="J99" i="11"/>
  <c r="BE99" i="11" s="1"/>
  <c r="BI97" i="11"/>
  <c r="BH97" i="11"/>
  <c r="BG97" i="11"/>
  <c r="F35" i="11" s="1"/>
  <c r="BB64" i="1" s="1"/>
  <c r="BF97" i="11"/>
  <c r="T97" i="11"/>
  <c r="R97" i="11"/>
  <c r="P97" i="11"/>
  <c r="BK97" i="11"/>
  <c r="J97" i="11"/>
  <c r="BE97" i="11"/>
  <c r="BI96" i="11"/>
  <c r="F37" i="11" s="1"/>
  <c r="BD64" i="1" s="1"/>
  <c r="BH96" i="11"/>
  <c r="BG96" i="11"/>
  <c r="BF96" i="11"/>
  <c r="T96" i="11"/>
  <c r="R96" i="11"/>
  <c r="P96" i="11"/>
  <c r="BK96" i="11"/>
  <c r="J96" i="11"/>
  <c r="BE96" i="11"/>
  <c r="BI95" i="11"/>
  <c r="BH95" i="11"/>
  <c r="BG95" i="11"/>
  <c r="BF95" i="11"/>
  <c r="T95" i="11"/>
  <c r="R95" i="11"/>
  <c r="P95" i="11"/>
  <c r="P88" i="11" s="1"/>
  <c r="P87" i="11" s="1"/>
  <c r="P86" i="11" s="1"/>
  <c r="AU64" i="1" s="1"/>
  <c r="BK95" i="11"/>
  <c r="J95" i="11"/>
  <c r="BE95" i="11"/>
  <c r="BI92" i="11"/>
  <c r="BH92" i="11"/>
  <c r="BG92" i="11"/>
  <c r="BF92" i="11"/>
  <c r="T92" i="11"/>
  <c r="T88" i="11" s="1"/>
  <c r="T87" i="11" s="1"/>
  <c r="T86" i="11" s="1"/>
  <c r="R92" i="11"/>
  <c r="R88" i="11" s="1"/>
  <c r="R87" i="11" s="1"/>
  <c r="R86" i="11" s="1"/>
  <c r="P92" i="11"/>
  <c r="BK92" i="11"/>
  <c r="J92" i="11"/>
  <c r="BE92" i="11"/>
  <c r="BI89" i="11"/>
  <c r="BH89" i="11"/>
  <c r="BG89" i="11"/>
  <c r="BF89" i="11"/>
  <c r="T89" i="11"/>
  <c r="R89" i="11"/>
  <c r="P89" i="11"/>
  <c r="BK89" i="11"/>
  <c r="BK88" i="11" s="1"/>
  <c r="J89" i="11"/>
  <c r="BE89" i="11" s="1"/>
  <c r="J83" i="11"/>
  <c r="J82" i="11"/>
  <c r="F82" i="11"/>
  <c r="F80" i="11"/>
  <c r="E78" i="11"/>
  <c r="J55" i="11"/>
  <c r="J54" i="11"/>
  <c r="F54" i="11"/>
  <c r="F52" i="11"/>
  <c r="E50" i="11"/>
  <c r="J18" i="11"/>
  <c r="E18" i="11"/>
  <c r="F83" i="11"/>
  <c r="F55" i="11"/>
  <c r="J17" i="11"/>
  <c r="J12" i="11"/>
  <c r="J80" i="11" s="1"/>
  <c r="E7" i="11"/>
  <c r="E76" i="11"/>
  <c r="E48" i="11"/>
  <c r="J37" i="10"/>
  <c r="J36" i="10"/>
  <c r="AY63" i="1"/>
  <c r="J35" i="10"/>
  <c r="AX63" i="1"/>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BK98" i="10" s="1"/>
  <c r="J98" i="10" s="1"/>
  <c r="J63" i="10" s="1"/>
  <c r="J102" i="10"/>
  <c r="BE102" i="10"/>
  <c r="BI101" i="10"/>
  <c r="BH101" i="10"/>
  <c r="BG101" i="10"/>
  <c r="BF101" i="10"/>
  <c r="T101" i="10"/>
  <c r="T98" i="10" s="1"/>
  <c r="R101" i="10"/>
  <c r="R98" i="10" s="1"/>
  <c r="P101" i="10"/>
  <c r="BK101" i="10"/>
  <c r="J101" i="10"/>
  <c r="BE101" i="10"/>
  <c r="BI100" i="10"/>
  <c r="BH100" i="10"/>
  <c r="BG100" i="10"/>
  <c r="BF100" i="10"/>
  <c r="T100" i="10"/>
  <c r="R100" i="10"/>
  <c r="P100" i="10"/>
  <c r="BK100" i="10"/>
  <c r="J100" i="10"/>
  <c r="BE100" i="10"/>
  <c r="BI99" i="10"/>
  <c r="BH99" i="10"/>
  <c r="BG99" i="10"/>
  <c r="BF99" i="10"/>
  <c r="T99" i="10"/>
  <c r="R99" i="10"/>
  <c r="P99" i="10"/>
  <c r="P98" i="10"/>
  <c r="BK99" i="10"/>
  <c r="J99" i="10"/>
  <c r="BE99" i="10" s="1"/>
  <c r="BI97" i="10"/>
  <c r="BH97" i="10"/>
  <c r="BG97" i="10"/>
  <c r="BF97" i="10"/>
  <c r="T97" i="10"/>
  <c r="R97" i="10"/>
  <c r="P97" i="10"/>
  <c r="BK97" i="10"/>
  <c r="J97" i="10"/>
  <c r="BE97" i="10"/>
  <c r="BI96" i="10"/>
  <c r="BH96" i="10"/>
  <c r="BG96" i="10"/>
  <c r="BF96" i="10"/>
  <c r="T96" i="10"/>
  <c r="R96" i="10"/>
  <c r="P96" i="10"/>
  <c r="BK96" i="10"/>
  <c r="BK92" i="10" s="1"/>
  <c r="J92" i="10" s="1"/>
  <c r="J62" i="10" s="1"/>
  <c r="J96" i="10"/>
  <c r="BE96" i="10"/>
  <c r="BI95" i="10"/>
  <c r="BH95" i="10"/>
  <c r="BG95" i="10"/>
  <c r="BF95" i="10"/>
  <c r="T95" i="10"/>
  <c r="T92" i="10" s="1"/>
  <c r="R95" i="10"/>
  <c r="R92" i="10" s="1"/>
  <c r="P95" i="10"/>
  <c r="BK95" i="10"/>
  <c r="J95" i="10"/>
  <c r="BE95" i="10"/>
  <c r="BI94" i="10"/>
  <c r="BH94" i="10"/>
  <c r="BG94" i="10"/>
  <c r="BF94" i="10"/>
  <c r="T94" i="10"/>
  <c r="R94" i="10"/>
  <c r="P94" i="10"/>
  <c r="BK94" i="10"/>
  <c r="J94" i="10"/>
  <c r="BE94" i="10"/>
  <c r="BI93" i="10"/>
  <c r="BH93" i="10"/>
  <c r="BG93" i="10"/>
  <c r="BF93" i="10"/>
  <c r="T93" i="10"/>
  <c r="R93" i="10"/>
  <c r="P93" i="10"/>
  <c r="P92" i="10"/>
  <c r="BK93" i="10"/>
  <c r="J93" i="10"/>
  <c r="BE93" i="10" s="1"/>
  <c r="BI91" i="10"/>
  <c r="BH91" i="10"/>
  <c r="BG91" i="10"/>
  <c r="BF91" i="10"/>
  <c r="T91" i="10"/>
  <c r="R91" i="10"/>
  <c r="P91" i="10"/>
  <c r="BK91" i="10"/>
  <c r="J91" i="10"/>
  <c r="BE91" i="10"/>
  <c r="BI90" i="10"/>
  <c r="BH90" i="10"/>
  <c r="BG90" i="10"/>
  <c r="BF90" i="10"/>
  <c r="T90" i="10"/>
  <c r="R90" i="10"/>
  <c r="P90" i="10"/>
  <c r="BK90" i="10"/>
  <c r="J90" i="10"/>
  <c r="BE90" i="10"/>
  <c r="BI89" i="10"/>
  <c r="BH89" i="10"/>
  <c r="BG89" i="10"/>
  <c r="BF89" i="10"/>
  <c r="T89" i="10"/>
  <c r="R89" i="10"/>
  <c r="P89" i="10"/>
  <c r="BK89" i="10"/>
  <c r="J89" i="10"/>
  <c r="BE89" i="10"/>
  <c r="BI88" i="10"/>
  <c r="BH88" i="10"/>
  <c r="BG88" i="10"/>
  <c r="BF88" i="10"/>
  <c r="T88" i="10"/>
  <c r="R88" i="10"/>
  <c r="R85" i="10" s="1"/>
  <c r="P88" i="10"/>
  <c r="BK88" i="10"/>
  <c r="J88" i="10"/>
  <c r="BE88" i="10"/>
  <c r="BI87" i="10"/>
  <c r="F37" i="10" s="1"/>
  <c r="BD63" i="1" s="1"/>
  <c r="BH87" i="10"/>
  <c r="BG87" i="10"/>
  <c r="BF87" i="10"/>
  <c r="T87" i="10"/>
  <c r="R87" i="10"/>
  <c r="P87" i="10"/>
  <c r="BK87" i="10"/>
  <c r="J87" i="10"/>
  <c r="BE87" i="10"/>
  <c r="J33" i="10" s="1"/>
  <c r="AV63" i="1" s="1"/>
  <c r="BI86" i="10"/>
  <c r="BH86" i="10"/>
  <c r="BG86" i="10"/>
  <c r="F35" i="10"/>
  <c r="BB63" i="1" s="1"/>
  <c r="BF86" i="10"/>
  <c r="T86" i="10"/>
  <c r="T85" i="10"/>
  <c r="R86" i="10"/>
  <c r="P86" i="10"/>
  <c r="P85" i="10"/>
  <c r="P84" i="10" s="1"/>
  <c r="P83" i="10" s="1"/>
  <c r="AU63" i="1" s="1"/>
  <c r="BK86" i="10"/>
  <c r="J86" i="10"/>
  <c r="BE86" i="10"/>
  <c r="J80" i="10"/>
  <c r="J79" i="10"/>
  <c r="F79" i="10"/>
  <c r="F77" i="10"/>
  <c r="E75" i="10"/>
  <c r="J55" i="10"/>
  <c r="J54" i="10"/>
  <c r="F54" i="10"/>
  <c r="F52" i="10"/>
  <c r="E50" i="10"/>
  <c r="J18" i="10"/>
  <c r="E18" i="10"/>
  <c r="F80" i="10" s="1"/>
  <c r="J17" i="10"/>
  <c r="J12" i="10"/>
  <c r="J77" i="10" s="1"/>
  <c r="E7" i="10"/>
  <c r="E48" i="10" s="1"/>
  <c r="E73" i="10"/>
  <c r="J37" i="9"/>
  <c r="J36" i="9"/>
  <c r="AY62" i="1"/>
  <c r="J35" i="9"/>
  <c r="AX62" i="1"/>
  <c r="BI122" i="9"/>
  <c r="BH122" i="9"/>
  <c r="BG122" i="9"/>
  <c r="BF122" i="9"/>
  <c r="T122" i="9"/>
  <c r="R122" i="9"/>
  <c r="P122" i="9"/>
  <c r="BK122" i="9"/>
  <c r="J122" i="9"/>
  <c r="BE122" i="9"/>
  <c r="BI121" i="9"/>
  <c r="BH121" i="9"/>
  <c r="BG121" i="9"/>
  <c r="BF121" i="9"/>
  <c r="T121" i="9"/>
  <c r="R121" i="9"/>
  <c r="P121" i="9"/>
  <c r="BK121" i="9"/>
  <c r="J121" i="9"/>
  <c r="BE121" i="9"/>
  <c r="BI120" i="9"/>
  <c r="BH120" i="9"/>
  <c r="BG120" i="9"/>
  <c r="BF120" i="9"/>
  <c r="T120" i="9"/>
  <c r="R120" i="9"/>
  <c r="P120" i="9"/>
  <c r="BK120" i="9"/>
  <c r="J120" i="9"/>
  <c r="BE120" i="9"/>
  <c r="BI119" i="9"/>
  <c r="BH119" i="9"/>
  <c r="BG119" i="9"/>
  <c r="BF119" i="9"/>
  <c r="T119" i="9"/>
  <c r="R119" i="9"/>
  <c r="P119" i="9"/>
  <c r="BK119" i="9"/>
  <c r="J119" i="9"/>
  <c r="BE119" i="9"/>
  <c r="BI118" i="9"/>
  <c r="BH118" i="9"/>
  <c r="BG118" i="9"/>
  <c r="BF118" i="9"/>
  <c r="T118" i="9"/>
  <c r="R118" i="9"/>
  <c r="P118" i="9"/>
  <c r="BK118" i="9"/>
  <c r="BK114" i="9" s="1"/>
  <c r="J114" i="9" s="1"/>
  <c r="J63" i="9" s="1"/>
  <c r="J118" i="9"/>
  <c r="BE118" i="9"/>
  <c r="BI117" i="9"/>
  <c r="BH117" i="9"/>
  <c r="BG117" i="9"/>
  <c r="BF117" i="9"/>
  <c r="T117" i="9"/>
  <c r="T114" i="9" s="1"/>
  <c r="R117" i="9"/>
  <c r="R114" i="9" s="1"/>
  <c r="P117" i="9"/>
  <c r="BK117" i="9"/>
  <c r="J117" i="9"/>
  <c r="BE117" i="9"/>
  <c r="BI116" i="9"/>
  <c r="BH116" i="9"/>
  <c r="BG116" i="9"/>
  <c r="BF116" i="9"/>
  <c r="T116" i="9"/>
  <c r="R116" i="9"/>
  <c r="P116" i="9"/>
  <c r="BK116" i="9"/>
  <c r="J116" i="9"/>
  <c r="BE116" i="9"/>
  <c r="BI115" i="9"/>
  <c r="BH115" i="9"/>
  <c r="BG115" i="9"/>
  <c r="BF115" i="9"/>
  <c r="T115" i="9"/>
  <c r="R115" i="9"/>
  <c r="P115" i="9"/>
  <c r="P114" i="9"/>
  <c r="BK115" i="9"/>
  <c r="J115" i="9"/>
  <c r="BE115" i="9" s="1"/>
  <c r="BI112" i="9"/>
  <c r="BH112" i="9"/>
  <c r="BG112" i="9"/>
  <c r="BF112" i="9"/>
  <c r="T112" i="9"/>
  <c r="T111" i="9"/>
  <c r="R112" i="9"/>
  <c r="R111" i="9"/>
  <c r="P112" i="9"/>
  <c r="P111" i="9"/>
  <c r="BK112" i="9"/>
  <c r="BK111" i="9"/>
  <c r="J111" i="9" s="1"/>
  <c r="J62" i="9" s="1"/>
  <c r="J112" i="9"/>
  <c r="BE112" i="9" s="1"/>
  <c r="BI110" i="9"/>
  <c r="BH110" i="9"/>
  <c r="BG110" i="9"/>
  <c r="BF110" i="9"/>
  <c r="T110" i="9"/>
  <c r="R110" i="9"/>
  <c r="P110" i="9"/>
  <c r="BK110" i="9"/>
  <c r="J110" i="9"/>
  <c r="BE110" i="9"/>
  <c r="BI109" i="9"/>
  <c r="BH109" i="9"/>
  <c r="BG109" i="9"/>
  <c r="BF109" i="9"/>
  <c r="T109" i="9"/>
  <c r="R109" i="9"/>
  <c r="P109" i="9"/>
  <c r="BK109" i="9"/>
  <c r="J109" i="9"/>
  <c r="BE109" i="9"/>
  <c r="BI108" i="9"/>
  <c r="BH108" i="9"/>
  <c r="BG108" i="9"/>
  <c r="BF108" i="9"/>
  <c r="T108" i="9"/>
  <c r="R108" i="9"/>
  <c r="P108" i="9"/>
  <c r="BK108" i="9"/>
  <c r="J108" i="9"/>
  <c r="BE108" i="9"/>
  <c r="BI106" i="9"/>
  <c r="BH106" i="9"/>
  <c r="BG106" i="9"/>
  <c r="BF106" i="9"/>
  <c r="T106" i="9"/>
  <c r="R106" i="9"/>
  <c r="P106" i="9"/>
  <c r="BK106" i="9"/>
  <c r="J106" i="9"/>
  <c r="BE106" i="9"/>
  <c r="BI105" i="9"/>
  <c r="BH105" i="9"/>
  <c r="BG105" i="9"/>
  <c r="BF105" i="9"/>
  <c r="T105" i="9"/>
  <c r="R105" i="9"/>
  <c r="P105" i="9"/>
  <c r="BK105" i="9"/>
  <c r="J105" i="9"/>
  <c r="BE105" i="9"/>
  <c r="BI103" i="9"/>
  <c r="BH103" i="9"/>
  <c r="BG103" i="9"/>
  <c r="BF103" i="9"/>
  <c r="T103" i="9"/>
  <c r="R103" i="9"/>
  <c r="P103" i="9"/>
  <c r="BK103" i="9"/>
  <c r="J103" i="9"/>
  <c r="BE103" i="9"/>
  <c r="BI102" i="9"/>
  <c r="BH102" i="9"/>
  <c r="BG102" i="9"/>
  <c r="BF102" i="9"/>
  <c r="T102" i="9"/>
  <c r="R102" i="9"/>
  <c r="P102" i="9"/>
  <c r="BK102" i="9"/>
  <c r="J102" i="9"/>
  <c r="BE102" i="9"/>
  <c r="BI100" i="9"/>
  <c r="BH100" i="9"/>
  <c r="BG100" i="9"/>
  <c r="BF100" i="9"/>
  <c r="T100" i="9"/>
  <c r="R100" i="9"/>
  <c r="P100" i="9"/>
  <c r="BK100" i="9"/>
  <c r="J100" i="9"/>
  <c r="BE100" i="9"/>
  <c r="BI98" i="9"/>
  <c r="BH98" i="9"/>
  <c r="BG98" i="9"/>
  <c r="BF98" i="9"/>
  <c r="T98" i="9"/>
  <c r="R98" i="9"/>
  <c r="P98" i="9"/>
  <c r="BK98" i="9"/>
  <c r="J98" i="9"/>
  <c r="BE98" i="9"/>
  <c r="BI97" i="9"/>
  <c r="BH97" i="9"/>
  <c r="BG97" i="9"/>
  <c r="BF97" i="9"/>
  <c r="T97" i="9"/>
  <c r="R97" i="9"/>
  <c r="P97" i="9"/>
  <c r="BK97" i="9"/>
  <c r="J97" i="9"/>
  <c r="BE97" i="9"/>
  <c r="BI96" i="9"/>
  <c r="BH96" i="9"/>
  <c r="BG96" i="9"/>
  <c r="BF96" i="9"/>
  <c r="T96" i="9"/>
  <c r="R96" i="9"/>
  <c r="P96" i="9"/>
  <c r="BK96" i="9"/>
  <c r="J96" i="9"/>
  <c r="BE96" i="9"/>
  <c r="BI95" i="9"/>
  <c r="BH95" i="9"/>
  <c r="BG95" i="9"/>
  <c r="BF95" i="9"/>
  <c r="T95" i="9"/>
  <c r="R95" i="9"/>
  <c r="P95" i="9"/>
  <c r="BK95" i="9"/>
  <c r="J95" i="9"/>
  <c r="BE95" i="9"/>
  <c r="BI94" i="9"/>
  <c r="BH94" i="9"/>
  <c r="BG94" i="9"/>
  <c r="BF94" i="9"/>
  <c r="T94" i="9"/>
  <c r="R94" i="9"/>
  <c r="P94" i="9"/>
  <c r="BK94" i="9"/>
  <c r="J94" i="9"/>
  <c r="BE94" i="9"/>
  <c r="BI93" i="9"/>
  <c r="BH93" i="9"/>
  <c r="BG93" i="9"/>
  <c r="BF93" i="9"/>
  <c r="T93" i="9"/>
  <c r="R93" i="9"/>
  <c r="P93" i="9"/>
  <c r="BK93" i="9"/>
  <c r="J93" i="9"/>
  <c r="BE93" i="9"/>
  <c r="BI92" i="9"/>
  <c r="BH92" i="9"/>
  <c r="BG92" i="9"/>
  <c r="BF92" i="9"/>
  <c r="T92" i="9"/>
  <c r="R92" i="9"/>
  <c r="P92" i="9"/>
  <c r="BK92" i="9"/>
  <c r="J92" i="9"/>
  <c r="BE92" i="9"/>
  <c r="BI91" i="9"/>
  <c r="BH91" i="9"/>
  <c r="BG91" i="9"/>
  <c r="BF91" i="9"/>
  <c r="T91" i="9"/>
  <c r="R91" i="9"/>
  <c r="P91" i="9"/>
  <c r="BK91" i="9"/>
  <c r="J91" i="9"/>
  <c r="BE91" i="9"/>
  <c r="BI90" i="9"/>
  <c r="BH90" i="9"/>
  <c r="BG90" i="9"/>
  <c r="BF90" i="9"/>
  <c r="T90" i="9"/>
  <c r="R90" i="9"/>
  <c r="P90" i="9"/>
  <c r="BK90" i="9"/>
  <c r="J90" i="9"/>
  <c r="BE90" i="9"/>
  <c r="F33" i="9" s="1"/>
  <c r="AZ62" i="1" s="1"/>
  <c r="BI89" i="9"/>
  <c r="BH89" i="9"/>
  <c r="BG89" i="9"/>
  <c r="BF89" i="9"/>
  <c r="T89" i="9"/>
  <c r="R89" i="9"/>
  <c r="P89" i="9"/>
  <c r="P85" i="9" s="1"/>
  <c r="P84" i="9" s="1"/>
  <c r="BK89" i="9"/>
  <c r="J89" i="9"/>
  <c r="BE89" i="9"/>
  <c r="BI88" i="9"/>
  <c r="BH88" i="9"/>
  <c r="BG88" i="9"/>
  <c r="BF88" i="9"/>
  <c r="T88" i="9"/>
  <c r="T85" i="9" s="1"/>
  <c r="R88" i="9"/>
  <c r="R85" i="9" s="1"/>
  <c r="R84" i="9" s="1"/>
  <c r="R83" i="9" s="1"/>
  <c r="P88" i="9"/>
  <c r="BK88" i="9"/>
  <c r="J88" i="9"/>
  <c r="BE88" i="9"/>
  <c r="BI87" i="9"/>
  <c r="BH87" i="9"/>
  <c r="BG87" i="9"/>
  <c r="F35" i="9" s="1"/>
  <c r="BB62" i="1" s="1"/>
  <c r="BF87" i="9"/>
  <c r="T87" i="9"/>
  <c r="R87" i="9"/>
  <c r="P87" i="9"/>
  <c r="BK87" i="9"/>
  <c r="J87" i="9"/>
  <c r="BE87" i="9"/>
  <c r="BI86" i="9"/>
  <c r="F37" i="9"/>
  <c r="BD62" i="1" s="1"/>
  <c r="BH86" i="9"/>
  <c r="BG86" i="9"/>
  <c r="BF86" i="9"/>
  <c r="T86" i="9"/>
  <c r="R86" i="9"/>
  <c r="P86" i="9"/>
  <c r="P83" i="9"/>
  <c r="AU62" i="1" s="1"/>
  <c r="BK86" i="9"/>
  <c r="J86" i="9"/>
  <c r="BE86" i="9" s="1"/>
  <c r="J80" i="9"/>
  <c r="J79" i="9"/>
  <c r="F79" i="9"/>
  <c r="F77" i="9"/>
  <c r="E75" i="9"/>
  <c r="J55" i="9"/>
  <c r="J54" i="9"/>
  <c r="F54" i="9"/>
  <c r="F52" i="9"/>
  <c r="E50" i="9"/>
  <c r="J18" i="9"/>
  <c r="E18" i="9"/>
  <c r="J17" i="9"/>
  <c r="J12" i="9"/>
  <c r="J77" i="9" s="1"/>
  <c r="E7" i="9"/>
  <c r="E48" i="9" s="1"/>
  <c r="E73" i="9"/>
  <c r="J37" i="8"/>
  <c r="J36" i="8"/>
  <c r="AY61" i="1"/>
  <c r="J35" i="8"/>
  <c r="AX61" i="1"/>
  <c r="BI144" i="8"/>
  <c r="BH144" i="8"/>
  <c r="BG144" i="8"/>
  <c r="BF144" i="8"/>
  <c r="T144" i="8"/>
  <c r="R144" i="8"/>
  <c r="P144" i="8"/>
  <c r="BK144" i="8"/>
  <c r="J144" i="8"/>
  <c r="BE144" i="8"/>
  <c r="BI143" i="8"/>
  <c r="BH143" i="8"/>
  <c r="BG143" i="8"/>
  <c r="BF143" i="8"/>
  <c r="T143" i="8"/>
  <c r="R143" i="8"/>
  <c r="P143" i="8"/>
  <c r="BK143" i="8"/>
  <c r="J143" i="8"/>
  <c r="BE143" i="8"/>
  <c r="BI142" i="8"/>
  <c r="BH142" i="8"/>
  <c r="BG142" i="8"/>
  <c r="BF142" i="8"/>
  <c r="T142" i="8"/>
  <c r="R142" i="8"/>
  <c r="P142" i="8"/>
  <c r="BK142" i="8"/>
  <c r="J142" i="8"/>
  <c r="BE142" i="8"/>
  <c r="BI141" i="8"/>
  <c r="BH141" i="8"/>
  <c r="BG141" i="8"/>
  <c r="BF141" i="8"/>
  <c r="T141" i="8"/>
  <c r="R141" i="8"/>
  <c r="P141" i="8"/>
  <c r="BK141" i="8"/>
  <c r="J141" i="8"/>
  <c r="BE141" i="8"/>
  <c r="BI140" i="8"/>
  <c r="BH140" i="8"/>
  <c r="BG140" i="8"/>
  <c r="BF140" i="8"/>
  <c r="T140" i="8"/>
  <c r="R140" i="8"/>
  <c r="P140" i="8"/>
  <c r="BK140" i="8"/>
  <c r="J140" i="8"/>
  <c r="BE140" i="8"/>
  <c r="BI139" i="8"/>
  <c r="BH139" i="8"/>
  <c r="BG139" i="8"/>
  <c r="BF139" i="8"/>
  <c r="T139" i="8"/>
  <c r="R139" i="8"/>
  <c r="P139" i="8"/>
  <c r="P136" i="8" s="1"/>
  <c r="BK139" i="8"/>
  <c r="BK136" i="8" s="1"/>
  <c r="J136" i="8" s="1"/>
  <c r="J63" i="8" s="1"/>
  <c r="J139" i="8"/>
  <c r="BE139" i="8"/>
  <c r="BI138" i="8"/>
  <c r="BH138" i="8"/>
  <c r="BG138" i="8"/>
  <c r="BF138" i="8"/>
  <c r="T138" i="8"/>
  <c r="T136" i="8" s="1"/>
  <c r="R138" i="8"/>
  <c r="R136" i="8" s="1"/>
  <c r="P138" i="8"/>
  <c r="BK138" i="8"/>
  <c r="J138" i="8"/>
  <c r="BE138" i="8"/>
  <c r="BI137" i="8"/>
  <c r="BH137" i="8"/>
  <c r="BG137" i="8"/>
  <c r="BF137" i="8"/>
  <c r="T137" i="8"/>
  <c r="R137" i="8"/>
  <c r="P137" i="8"/>
  <c r="BK137" i="8"/>
  <c r="J137" i="8"/>
  <c r="BE137" i="8" s="1"/>
  <c r="BI135" i="8"/>
  <c r="BH135" i="8"/>
  <c r="BG135" i="8"/>
  <c r="BF135" i="8"/>
  <c r="T135" i="8"/>
  <c r="R135" i="8"/>
  <c r="P135" i="8"/>
  <c r="BK135" i="8"/>
  <c r="J135" i="8"/>
  <c r="BE135" i="8"/>
  <c r="BI134" i="8"/>
  <c r="BH134" i="8"/>
  <c r="BG134" i="8"/>
  <c r="BF134" i="8"/>
  <c r="T134" i="8"/>
  <c r="R134" i="8"/>
  <c r="P134" i="8"/>
  <c r="BK134" i="8"/>
  <c r="J134" i="8"/>
  <c r="BE134" i="8"/>
  <c r="BI133" i="8"/>
  <c r="BH133" i="8"/>
  <c r="BG133" i="8"/>
  <c r="BF133" i="8"/>
  <c r="T133" i="8"/>
  <c r="R133" i="8"/>
  <c r="P133" i="8"/>
  <c r="BK133" i="8"/>
  <c r="J133" i="8"/>
  <c r="BE133" i="8"/>
  <c r="BI132" i="8"/>
  <c r="BH132" i="8"/>
  <c r="BG132" i="8"/>
  <c r="BF132" i="8"/>
  <c r="T132" i="8"/>
  <c r="R132" i="8"/>
  <c r="P132" i="8"/>
  <c r="BK132" i="8"/>
  <c r="J132" i="8"/>
  <c r="BE132" i="8"/>
  <c r="BI131" i="8"/>
  <c r="BH131" i="8"/>
  <c r="BG131" i="8"/>
  <c r="BF131" i="8"/>
  <c r="T131" i="8"/>
  <c r="R131" i="8"/>
  <c r="P131" i="8"/>
  <c r="BK131" i="8"/>
  <c r="J131" i="8"/>
  <c r="BE131" i="8"/>
  <c r="BI130" i="8"/>
  <c r="BH130" i="8"/>
  <c r="BG130" i="8"/>
  <c r="BF130" i="8"/>
  <c r="T130" i="8"/>
  <c r="R130" i="8"/>
  <c r="P130" i="8"/>
  <c r="BK130" i="8"/>
  <c r="J130" i="8"/>
  <c r="BE130" i="8"/>
  <c r="BI129" i="8"/>
  <c r="BH129" i="8"/>
  <c r="BG129" i="8"/>
  <c r="BF129" i="8"/>
  <c r="T129" i="8"/>
  <c r="R129" i="8"/>
  <c r="P129" i="8"/>
  <c r="BK129" i="8"/>
  <c r="J129" i="8"/>
  <c r="BE129" i="8"/>
  <c r="BI128" i="8"/>
  <c r="BH128" i="8"/>
  <c r="BG128" i="8"/>
  <c r="BF128" i="8"/>
  <c r="T128" i="8"/>
  <c r="R128" i="8"/>
  <c r="P128" i="8"/>
  <c r="BK128" i="8"/>
  <c r="J128" i="8"/>
  <c r="BE128" i="8"/>
  <c r="BI127" i="8"/>
  <c r="BH127" i="8"/>
  <c r="BG127" i="8"/>
  <c r="BF127" i="8"/>
  <c r="T127" i="8"/>
  <c r="R127" i="8"/>
  <c r="P127" i="8"/>
  <c r="BK127" i="8"/>
  <c r="J127" i="8"/>
  <c r="BE127" i="8"/>
  <c r="BI126" i="8"/>
  <c r="BH126" i="8"/>
  <c r="BG126" i="8"/>
  <c r="BF126" i="8"/>
  <c r="T126" i="8"/>
  <c r="R126" i="8"/>
  <c r="P126" i="8"/>
  <c r="BK126" i="8"/>
  <c r="J126" i="8"/>
  <c r="BE126" i="8"/>
  <c r="BI125" i="8"/>
  <c r="BH125" i="8"/>
  <c r="BG125" i="8"/>
  <c r="BF125" i="8"/>
  <c r="T125" i="8"/>
  <c r="R125" i="8"/>
  <c r="P125" i="8"/>
  <c r="BK125" i="8"/>
  <c r="J125" i="8"/>
  <c r="BE125" i="8"/>
  <c r="BI124" i="8"/>
  <c r="BH124" i="8"/>
  <c r="BG124" i="8"/>
  <c r="BF124" i="8"/>
  <c r="T124" i="8"/>
  <c r="R124" i="8"/>
  <c r="P124" i="8"/>
  <c r="BK124" i="8"/>
  <c r="J124" i="8"/>
  <c r="BE124" i="8"/>
  <c r="BI123" i="8"/>
  <c r="BH123" i="8"/>
  <c r="BG123" i="8"/>
  <c r="BF123" i="8"/>
  <c r="T123" i="8"/>
  <c r="R123" i="8"/>
  <c r="P123" i="8"/>
  <c r="BK123" i="8"/>
  <c r="J123" i="8"/>
  <c r="BE123" i="8"/>
  <c r="BI122" i="8"/>
  <c r="BH122" i="8"/>
  <c r="BG122" i="8"/>
  <c r="BF122" i="8"/>
  <c r="T122" i="8"/>
  <c r="R122" i="8"/>
  <c r="P122" i="8"/>
  <c r="BK122" i="8"/>
  <c r="J122" i="8"/>
  <c r="BE122" i="8"/>
  <c r="BI121" i="8"/>
  <c r="BH121" i="8"/>
  <c r="BG121" i="8"/>
  <c r="BF121" i="8"/>
  <c r="T121" i="8"/>
  <c r="R121" i="8"/>
  <c r="P121" i="8"/>
  <c r="BK121" i="8"/>
  <c r="J121" i="8"/>
  <c r="BE121" i="8"/>
  <c r="BI120" i="8"/>
  <c r="BH120" i="8"/>
  <c r="BG120" i="8"/>
  <c r="BF120" i="8"/>
  <c r="T120" i="8"/>
  <c r="R120" i="8"/>
  <c r="P120" i="8"/>
  <c r="BK120" i="8"/>
  <c r="J120" i="8"/>
  <c r="BE120" i="8"/>
  <c r="BI119" i="8"/>
  <c r="BH119" i="8"/>
  <c r="BG119" i="8"/>
  <c r="BF119" i="8"/>
  <c r="T119" i="8"/>
  <c r="R119" i="8"/>
  <c r="P119" i="8"/>
  <c r="BK119" i="8"/>
  <c r="J119" i="8"/>
  <c r="BE119" i="8"/>
  <c r="BI118" i="8"/>
  <c r="BH118" i="8"/>
  <c r="BG118" i="8"/>
  <c r="BF118" i="8"/>
  <c r="T118" i="8"/>
  <c r="R118" i="8"/>
  <c r="P118" i="8"/>
  <c r="BK118" i="8"/>
  <c r="J118" i="8"/>
  <c r="BE118" i="8"/>
  <c r="BI117" i="8"/>
  <c r="BH117" i="8"/>
  <c r="BG117" i="8"/>
  <c r="BF117" i="8"/>
  <c r="T117" i="8"/>
  <c r="R117" i="8"/>
  <c r="P117" i="8"/>
  <c r="P112" i="8" s="1"/>
  <c r="BK117" i="8"/>
  <c r="J117" i="8"/>
  <c r="BE117" i="8"/>
  <c r="BI116" i="8"/>
  <c r="BH116" i="8"/>
  <c r="BG116" i="8"/>
  <c r="BF116" i="8"/>
  <c r="T116" i="8"/>
  <c r="T112" i="8" s="1"/>
  <c r="R116" i="8"/>
  <c r="R112" i="8" s="1"/>
  <c r="P116" i="8"/>
  <c r="BK116" i="8"/>
  <c r="J116" i="8"/>
  <c r="BE116" i="8"/>
  <c r="BI115" i="8"/>
  <c r="BH115" i="8"/>
  <c r="BG115" i="8"/>
  <c r="BF115" i="8"/>
  <c r="T115" i="8"/>
  <c r="R115" i="8"/>
  <c r="P115" i="8"/>
  <c r="BK115" i="8"/>
  <c r="J115" i="8"/>
  <c r="BE115" i="8"/>
  <c r="BI114" i="8"/>
  <c r="BH114" i="8"/>
  <c r="BG114" i="8"/>
  <c r="BF114" i="8"/>
  <c r="T114" i="8"/>
  <c r="R114" i="8"/>
  <c r="P114" i="8"/>
  <c r="BK114" i="8"/>
  <c r="BK112" i="8" s="1"/>
  <c r="J112" i="8" s="1"/>
  <c r="J62" i="8" s="1"/>
  <c r="J114" i="8"/>
  <c r="BE114" i="8"/>
  <c r="BI113" i="8"/>
  <c r="BH113" i="8"/>
  <c r="BG113" i="8"/>
  <c r="BF113" i="8"/>
  <c r="T113" i="8"/>
  <c r="R113" i="8"/>
  <c r="P113" i="8"/>
  <c r="BK113" i="8"/>
  <c r="J113" i="8"/>
  <c r="BE113" i="8"/>
  <c r="BI111" i="8"/>
  <c r="BH111" i="8"/>
  <c r="BG111" i="8"/>
  <c r="BF111" i="8"/>
  <c r="T111" i="8"/>
  <c r="R111" i="8"/>
  <c r="P111" i="8"/>
  <c r="BK111" i="8"/>
  <c r="J111" i="8"/>
  <c r="BE111" i="8"/>
  <c r="BI110" i="8"/>
  <c r="BH110" i="8"/>
  <c r="BG110" i="8"/>
  <c r="BF110" i="8"/>
  <c r="T110" i="8"/>
  <c r="R110" i="8"/>
  <c r="P110" i="8"/>
  <c r="BK110" i="8"/>
  <c r="J110" i="8"/>
  <c r="BE110" i="8"/>
  <c r="BI109" i="8"/>
  <c r="BH109" i="8"/>
  <c r="BG109" i="8"/>
  <c r="BF109" i="8"/>
  <c r="T109" i="8"/>
  <c r="R109" i="8"/>
  <c r="P109" i="8"/>
  <c r="BK109" i="8"/>
  <c r="J109" i="8"/>
  <c r="BE109" i="8"/>
  <c r="BI108" i="8"/>
  <c r="BH108" i="8"/>
  <c r="BG108" i="8"/>
  <c r="BF108" i="8"/>
  <c r="T108" i="8"/>
  <c r="R108" i="8"/>
  <c r="P108" i="8"/>
  <c r="BK108" i="8"/>
  <c r="J108" i="8"/>
  <c r="BE108" i="8"/>
  <c r="BI107" i="8"/>
  <c r="BH107" i="8"/>
  <c r="BG107" i="8"/>
  <c r="BF107" i="8"/>
  <c r="T107" i="8"/>
  <c r="R107" i="8"/>
  <c r="P107" i="8"/>
  <c r="BK107" i="8"/>
  <c r="J107" i="8"/>
  <c r="BE107" i="8"/>
  <c r="BI106" i="8"/>
  <c r="BH106" i="8"/>
  <c r="BG106" i="8"/>
  <c r="BF106" i="8"/>
  <c r="T106" i="8"/>
  <c r="R106" i="8"/>
  <c r="P106" i="8"/>
  <c r="BK106" i="8"/>
  <c r="J106" i="8"/>
  <c r="BE106" i="8"/>
  <c r="BI105" i="8"/>
  <c r="BH105" i="8"/>
  <c r="BG105" i="8"/>
  <c r="BF105" i="8"/>
  <c r="T105" i="8"/>
  <c r="R105" i="8"/>
  <c r="P105" i="8"/>
  <c r="BK105" i="8"/>
  <c r="J105" i="8"/>
  <c r="BE105" i="8"/>
  <c r="BI104" i="8"/>
  <c r="BH104" i="8"/>
  <c r="BG104" i="8"/>
  <c r="BF104" i="8"/>
  <c r="T104" i="8"/>
  <c r="R104" i="8"/>
  <c r="P104" i="8"/>
  <c r="BK104" i="8"/>
  <c r="J104" i="8"/>
  <c r="BE104" i="8"/>
  <c r="BI103" i="8"/>
  <c r="BH103" i="8"/>
  <c r="BG103" i="8"/>
  <c r="BF103" i="8"/>
  <c r="T103" i="8"/>
  <c r="R103" i="8"/>
  <c r="P103" i="8"/>
  <c r="BK103" i="8"/>
  <c r="J103" i="8"/>
  <c r="BE103" i="8"/>
  <c r="BI102" i="8"/>
  <c r="BH102" i="8"/>
  <c r="BG102" i="8"/>
  <c r="BF102" i="8"/>
  <c r="T102" i="8"/>
  <c r="R102" i="8"/>
  <c r="P102" i="8"/>
  <c r="BK102" i="8"/>
  <c r="J102" i="8"/>
  <c r="BE102" i="8"/>
  <c r="BI101" i="8"/>
  <c r="BH101" i="8"/>
  <c r="BG101" i="8"/>
  <c r="BF101" i="8"/>
  <c r="T101" i="8"/>
  <c r="R101" i="8"/>
  <c r="P101" i="8"/>
  <c r="BK101" i="8"/>
  <c r="J101" i="8"/>
  <c r="BE101" i="8"/>
  <c r="BI100" i="8"/>
  <c r="BH100" i="8"/>
  <c r="BG100" i="8"/>
  <c r="BF100" i="8"/>
  <c r="T100" i="8"/>
  <c r="R100" i="8"/>
  <c r="P100" i="8"/>
  <c r="BK100" i="8"/>
  <c r="J100" i="8"/>
  <c r="BE100" i="8"/>
  <c r="BI99" i="8"/>
  <c r="BH99" i="8"/>
  <c r="BG99" i="8"/>
  <c r="BF99" i="8"/>
  <c r="T99" i="8"/>
  <c r="R99" i="8"/>
  <c r="P99" i="8"/>
  <c r="BK99" i="8"/>
  <c r="J99" i="8"/>
  <c r="BE99" i="8"/>
  <c r="BI98" i="8"/>
  <c r="BH98" i="8"/>
  <c r="BG98" i="8"/>
  <c r="BF98" i="8"/>
  <c r="T98" i="8"/>
  <c r="R98" i="8"/>
  <c r="P98" i="8"/>
  <c r="BK98" i="8"/>
  <c r="J98" i="8"/>
  <c r="BE98" i="8"/>
  <c r="BI97" i="8"/>
  <c r="BH97" i="8"/>
  <c r="BG97" i="8"/>
  <c r="BF97" i="8"/>
  <c r="T97" i="8"/>
  <c r="R97" i="8"/>
  <c r="P97" i="8"/>
  <c r="BK97" i="8"/>
  <c r="J97" i="8"/>
  <c r="BE97" i="8"/>
  <c r="BI96" i="8"/>
  <c r="BH96" i="8"/>
  <c r="BG96" i="8"/>
  <c r="BF96" i="8"/>
  <c r="T96" i="8"/>
  <c r="R96" i="8"/>
  <c r="P96" i="8"/>
  <c r="BK96" i="8"/>
  <c r="J96" i="8"/>
  <c r="BE96" i="8"/>
  <c r="BI95" i="8"/>
  <c r="BH95" i="8"/>
  <c r="BG95" i="8"/>
  <c r="BF95" i="8"/>
  <c r="T95" i="8"/>
  <c r="R95" i="8"/>
  <c r="P95" i="8"/>
  <c r="BK95" i="8"/>
  <c r="J95" i="8"/>
  <c r="BE95" i="8"/>
  <c r="BI94" i="8"/>
  <c r="BH94" i="8"/>
  <c r="BG94" i="8"/>
  <c r="BF94" i="8"/>
  <c r="T94" i="8"/>
  <c r="R94" i="8"/>
  <c r="P94" i="8"/>
  <c r="BK94" i="8"/>
  <c r="J94" i="8"/>
  <c r="BE94" i="8"/>
  <c r="BI93" i="8"/>
  <c r="BH93" i="8"/>
  <c r="BG93" i="8"/>
  <c r="BF93" i="8"/>
  <c r="T93" i="8"/>
  <c r="R93" i="8"/>
  <c r="P93" i="8"/>
  <c r="BK93" i="8"/>
  <c r="J93" i="8"/>
  <c r="BE93" i="8"/>
  <c r="BI92" i="8"/>
  <c r="BH92" i="8"/>
  <c r="BG92" i="8"/>
  <c r="BF92" i="8"/>
  <c r="T92" i="8"/>
  <c r="R92" i="8"/>
  <c r="P92" i="8"/>
  <c r="BK92" i="8"/>
  <c r="J92" i="8"/>
  <c r="BE92" i="8"/>
  <c r="BI91" i="8"/>
  <c r="BH91" i="8"/>
  <c r="BG91" i="8"/>
  <c r="BF91" i="8"/>
  <c r="T91" i="8"/>
  <c r="R91" i="8"/>
  <c r="P91" i="8"/>
  <c r="BK91" i="8"/>
  <c r="J91" i="8"/>
  <c r="BE91" i="8"/>
  <c r="BI90" i="8"/>
  <c r="BH90" i="8"/>
  <c r="BG90" i="8"/>
  <c r="BF90" i="8"/>
  <c r="T90" i="8"/>
  <c r="T85" i="8" s="1"/>
  <c r="T84" i="8" s="1"/>
  <c r="T83" i="8" s="1"/>
  <c r="R90" i="8"/>
  <c r="R85" i="8" s="1"/>
  <c r="P90" i="8"/>
  <c r="BK90" i="8"/>
  <c r="J90" i="8"/>
  <c r="BE90" i="8"/>
  <c r="BI89" i="8"/>
  <c r="BH89" i="8"/>
  <c r="BG89" i="8"/>
  <c r="F35" i="8" s="1"/>
  <c r="BB61" i="1" s="1"/>
  <c r="BF89" i="8"/>
  <c r="T89" i="8"/>
  <c r="R89" i="8"/>
  <c r="P89" i="8"/>
  <c r="BK89" i="8"/>
  <c r="J89" i="8"/>
  <c r="BE89" i="8"/>
  <c r="BI88" i="8"/>
  <c r="F37" i="8" s="1"/>
  <c r="BD61" i="1" s="1"/>
  <c r="BH88" i="8"/>
  <c r="BG88" i="8"/>
  <c r="BF88" i="8"/>
  <c r="T88" i="8"/>
  <c r="R88" i="8"/>
  <c r="P88" i="8"/>
  <c r="BK88" i="8"/>
  <c r="J88" i="8"/>
  <c r="BE88" i="8"/>
  <c r="BI87" i="8"/>
  <c r="BH87" i="8"/>
  <c r="BG87" i="8"/>
  <c r="BF87" i="8"/>
  <c r="T87" i="8"/>
  <c r="R87" i="8"/>
  <c r="P87" i="8"/>
  <c r="P85" i="8" s="1"/>
  <c r="P84" i="8" s="1"/>
  <c r="P83" i="8" s="1"/>
  <c r="AU61" i="1" s="1"/>
  <c r="BK87" i="8"/>
  <c r="BK85" i="8" s="1"/>
  <c r="J87" i="8"/>
  <c r="BE87" i="8"/>
  <c r="BI86" i="8"/>
  <c r="BH86" i="8"/>
  <c r="BG86" i="8"/>
  <c r="BF86" i="8"/>
  <c r="T86" i="8"/>
  <c r="R86" i="8"/>
  <c r="P86" i="8"/>
  <c r="BK86" i="8"/>
  <c r="J85" i="8"/>
  <c r="J61" i="8" s="1"/>
  <c r="J86" i="8"/>
  <c r="BE86" i="8" s="1"/>
  <c r="J80" i="8"/>
  <c r="J79" i="8"/>
  <c r="F79" i="8"/>
  <c r="F77" i="8"/>
  <c r="E75" i="8"/>
  <c r="J55" i="8"/>
  <c r="J54" i="8"/>
  <c r="F54" i="8"/>
  <c r="F52" i="8"/>
  <c r="E50" i="8"/>
  <c r="J18" i="8"/>
  <c r="E18" i="8"/>
  <c r="F80" i="8" s="1"/>
  <c r="F55" i="8"/>
  <c r="J17" i="8"/>
  <c r="J12" i="8"/>
  <c r="E7" i="8"/>
  <c r="E48" i="8" s="1"/>
  <c r="E73" i="8"/>
  <c r="J37" i="7"/>
  <c r="J36" i="7"/>
  <c r="AY60" i="1" s="1"/>
  <c r="J35" i="7"/>
  <c r="AX60" i="1" s="1"/>
  <c r="BI367" i="7"/>
  <c r="BH367" i="7"/>
  <c r="BG367" i="7"/>
  <c r="BF367" i="7"/>
  <c r="T367" i="7"/>
  <c r="T365" i="7" s="1"/>
  <c r="R367" i="7"/>
  <c r="R365" i="7" s="1"/>
  <c r="P367" i="7"/>
  <c r="BK367" i="7"/>
  <c r="J367" i="7"/>
  <c r="BE367" i="7"/>
  <c r="BI366" i="7"/>
  <c r="BH366" i="7"/>
  <c r="BG366" i="7"/>
  <c r="BF366" i="7"/>
  <c r="T366" i="7"/>
  <c r="R366" i="7"/>
  <c r="P366" i="7"/>
  <c r="P365" i="7"/>
  <c r="BK366" i="7"/>
  <c r="BK365" i="7"/>
  <c r="J365" i="7" s="1"/>
  <c r="J93" i="7" s="1"/>
  <c r="J366" i="7"/>
  <c r="BE366" i="7" s="1"/>
  <c r="BI364" i="7"/>
  <c r="BH364" i="7"/>
  <c r="BG364" i="7"/>
  <c r="BF364" i="7"/>
  <c r="T364" i="7"/>
  <c r="R364" i="7"/>
  <c r="P364" i="7"/>
  <c r="BK364" i="7"/>
  <c r="J364" i="7"/>
  <c r="BE364" i="7"/>
  <c r="BI363" i="7"/>
  <c r="BH363" i="7"/>
  <c r="BG363" i="7"/>
  <c r="BF363" i="7"/>
  <c r="T363" i="7"/>
  <c r="R363" i="7"/>
  <c r="P363" i="7"/>
  <c r="BK363" i="7"/>
  <c r="J363" i="7"/>
  <c r="BE363" i="7"/>
  <c r="BI362" i="7"/>
  <c r="BH362" i="7"/>
  <c r="BG362" i="7"/>
  <c r="BF362" i="7"/>
  <c r="T362" i="7"/>
  <c r="R362" i="7"/>
  <c r="P362" i="7"/>
  <c r="BK362" i="7"/>
  <c r="J362" i="7"/>
  <c r="BE362" i="7" s="1"/>
  <c r="BI361" i="7"/>
  <c r="BH361" i="7"/>
  <c r="BG361" i="7"/>
  <c r="BF361" i="7"/>
  <c r="T361" i="7"/>
  <c r="R361" i="7"/>
  <c r="P361" i="7"/>
  <c r="BK361" i="7"/>
  <c r="J361" i="7"/>
  <c r="BE361" i="7" s="1"/>
  <c r="BI360" i="7"/>
  <c r="BH360" i="7"/>
  <c r="BG360" i="7"/>
  <c r="BF360" i="7"/>
  <c r="T360" i="7"/>
  <c r="R360" i="7"/>
  <c r="P360" i="7"/>
  <c r="P359" i="7" s="1"/>
  <c r="P358" i="7" s="1"/>
  <c r="BK360" i="7"/>
  <c r="J360" i="7"/>
  <c r="BE360" i="7" s="1"/>
  <c r="BI357" i="7"/>
  <c r="BH357" i="7"/>
  <c r="BG357" i="7"/>
  <c r="BF357" i="7"/>
  <c r="T357" i="7"/>
  <c r="T355" i="7" s="1"/>
  <c r="R357" i="7"/>
  <c r="P357" i="7"/>
  <c r="BK357" i="7"/>
  <c r="J357" i="7"/>
  <c r="BE357" i="7"/>
  <c r="BI356" i="7"/>
  <c r="BH356" i="7"/>
  <c r="BG356" i="7"/>
  <c r="BF356" i="7"/>
  <c r="T356" i="7"/>
  <c r="R356" i="7"/>
  <c r="P356" i="7"/>
  <c r="P355" i="7"/>
  <c r="BK356" i="7"/>
  <c r="BK355" i="7"/>
  <c r="J355" i="7" s="1"/>
  <c r="J90" i="7" s="1"/>
  <c r="J356" i="7"/>
  <c r="BE356" i="7" s="1"/>
  <c r="BI354" i="7"/>
  <c r="BH354" i="7"/>
  <c r="BG354" i="7"/>
  <c r="BF354" i="7"/>
  <c r="T354" i="7"/>
  <c r="R354" i="7"/>
  <c r="P354" i="7"/>
  <c r="BK354" i="7"/>
  <c r="J354" i="7"/>
  <c r="BE354" i="7"/>
  <c r="BI353" i="7"/>
  <c r="BH353" i="7"/>
  <c r="BG353" i="7"/>
  <c r="BF353" i="7"/>
  <c r="T353" i="7"/>
  <c r="R353" i="7"/>
  <c r="P353" i="7"/>
  <c r="BK353" i="7"/>
  <c r="J353" i="7"/>
  <c r="BE353" i="7"/>
  <c r="BI352" i="7"/>
  <c r="BH352" i="7"/>
  <c r="BG352" i="7"/>
  <c r="BF352" i="7"/>
  <c r="T352" i="7"/>
  <c r="R352" i="7"/>
  <c r="P352" i="7"/>
  <c r="BK352" i="7"/>
  <c r="J352" i="7"/>
  <c r="BE352" i="7" s="1"/>
  <c r="BI351" i="7"/>
  <c r="BH351" i="7"/>
  <c r="BG351" i="7"/>
  <c r="BF351" i="7"/>
  <c r="T351" i="7"/>
  <c r="R351" i="7"/>
  <c r="P351" i="7"/>
  <c r="BK351" i="7"/>
  <c r="J351" i="7"/>
  <c r="BE351" i="7"/>
  <c r="BI350" i="7"/>
  <c r="BH350" i="7"/>
  <c r="BG350" i="7"/>
  <c r="BF350" i="7"/>
  <c r="T350" i="7"/>
  <c r="R350" i="7"/>
  <c r="P350" i="7"/>
  <c r="BK350" i="7"/>
  <c r="J350" i="7"/>
  <c r="BE350" i="7"/>
  <c r="BI349" i="7"/>
  <c r="BH349" i="7"/>
  <c r="BG349" i="7"/>
  <c r="BF349" i="7"/>
  <c r="T349" i="7"/>
  <c r="R349" i="7"/>
  <c r="P349" i="7"/>
  <c r="BK349" i="7"/>
  <c r="J349" i="7"/>
  <c r="BE349" i="7"/>
  <c r="BI348" i="7"/>
  <c r="BH348" i="7"/>
  <c r="BG348" i="7"/>
  <c r="BF348" i="7"/>
  <c r="T348" i="7"/>
  <c r="R348" i="7"/>
  <c r="P348" i="7"/>
  <c r="BK348" i="7"/>
  <c r="J348" i="7"/>
  <c r="BE348" i="7" s="1"/>
  <c r="BI347" i="7"/>
  <c r="BH347" i="7"/>
  <c r="BG347" i="7"/>
  <c r="BF347" i="7"/>
  <c r="T347" i="7"/>
  <c r="R347" i="7"/>
  <c r="P347" i="7"/>
  <c r="BK347" i="7"/>
  <c r="J347" i="7"/>
  <c r="BE347" i="7"/>
  <c r="BI346" i="7"/>
  <c r="BH346" i="7"/>
  <c r="BG346" i="7"/>
  <c r="BF346" i="7"/>
  <c r="T346" i="7"/>
  <c r="R346" i="7"/>
  <c r="P346" i="7"/>
  <c r="BK346" i="7"/>
  <c r="J346" i="7"/>
  <c r="BE346" i="7"/>
  <c r="BI345" i="7"/>
  <c r="BH345" i="7"/>
  <c r="BG345" i="7"/>
  <c r="BF345" i="7"/>
  <c r="T345" i="7"/>
  <c r="R345" i="7"/>
  <c r="P345" i="7"/>
  <c r="BK345" i="7"/>
  <c r="J345" i="7"/>
  <c r="BE345" i="7"/>
  <c r="BI344" i="7"/>
  <c r="BH344" i="7"/>
  <c r="BG344" i="7"/>
  <c r="BF344" i="7"/>
  <c r="T344" i="7"/>
  <c r="R344" i="7"/>
  <c r="P344" i="7"/>
  <c r="BK344" i="7"/>
  <c r="J344" i="7"/>
  <c r="BE344" i="7" s="1"/>
  <c r="BI341" i="7"/>
  <c r="BH341" i="7"/>
  <c r="BG341" i="7"/>
  <c r="BF341" i="7"/>
  <c r="T341" i="7"/>
  <c r="R341" i="7"/>
  <c r="P341" i="7"/>
  <c r="BK341" i="7"/>
  <c r="J341" i="7"/>
  <c r="BE341" i="7" s="1"/>
  <c r="BI340" i="7"/>
  <c r="BH340" i="7"/>
  <c r="BG340" i="7"/>
  <c r="BF340" i="7"/>
  <c r="T340" i="7"/>
  <c r="R340" i="7"/>
  <c r="P340" i="7"/>
  <c r="BK340" i="7"/>
  <c r="J340" i="7"/>
  <c r="BE340" i="7" s="1"/>
  <c r="BI339" i="7"/>
  <c r="BH339" i="7"/>
  <c r="BG339" i="7"/>
  <c r="BF339" i="7"/>
  <c r="T339" i="7"/>
  <c r="R339" i="7"/>
  <c r="P339" i="7"/>
  <c r="BK339" i="7"/>
  <c r="J339" i="7"/>
  <c r="BE339" i="7"/>
  <c r="BI338" i="7"/>
  <c r="BH338" i="7"/>
  <c r="BG338" i="7"/>
  <c r="BF338" i="7"/>
  <c r="T338" i="7"/>
  <c r="R338" i="7"/>
  <c r="P338" i="7"/>
  <c r="BK338" i="7"/>
  <c r="J338" i="7"/>
  <c r="BE338" i="7"/>
  <c r="BI337" i="7"/>
  <c r="BH337" i="7"/>
  <c r="BG337" i="7"/>
  <c r="BF337" i="7"/>
  <c r="T337" i="7"/>
  <c r="R337" i="7"/>
  <c r="P337" i="7"/>
  <c r="BK337" i="7"/>
  <c r="J337" i="7"/>
  <c r="BE337" i="7" s="1"/>
  <c r="BI335" i="7"/>
  <c r="BH335" i="7"/>
  <c r="BG335" i="7"/>
  <c r="BF335" i="7"/>
  <c r="T335" i="7"/>
  <c r="R335" i="7"/>
  <c r="P335" i="7"/>
  <c r="BK335" i="7"/>
  <c r="J335" i="7"/>
  <c r="BE335" i="7" s="1"/>
  <c r="BI334" i="7"/>
  <c r="BH334" i="7"/>
  <c r="BG334" i="7"/>
  <c r="BF334" i="7"/>
  <c r="T334" i="7"/>
  <c r="R334" i="7"/>
  <c r="P334" i="7"/>
  <c r="BK334" i="7"/>
  <c r="J334" i="7"/>
  <c r="BE334" i="7" s="1"/>
  <c r="BI333" i="7"/>
  <c r="BH333" i="7"/>
  <c r="BG333" i="7"/>
  <c r="BF333" i="7"/>
  <c r="T333" i="7"/>
  <c r="R333" i="7"/>
  <c r="P333" i="7"/>
  <c r="BK333" i="7"/>
  <c r="J333" i="7"/>
  <c r="BE333" i="7"/>
  <c r="BI332" i="7"/>
  <c r="BH332" i="7"/>
  <c r="BG332" i="7"/>
  <c r="BF332" i="7"/>
  <c r="T332" i="7"/>
  <c r="R332" i="7"/>
  <c r="P332" i="7"/>
  <c r="BK332" i="7"/>
  <c r="J332" i="7"/>
  <c r="BE332" i="7"/>
  <c r="BI331" i="7"/>
  <c r="BH331" i="7"/>
  <c r="BG331" i="7"/>
  <c r="BF331" i="7"/>
  <c r="T331" i="7"/>
  <c r="R331" i="7"/>
  <c r="P331" i="7"/>
  <c r="BK331" i="7"/>
  <c r="J331" i="7"/>
  <c r="BE331" i="7" s="1"/>
  <c r="BI330" i="7"/>
  <c r="BH330" i="7"/>
  <c r="BG330" i="7"/>
  <c r="BF330" i="7"/>
  <c r="T330" i="7"/>
  <c r="R330" i="7"/>
  <c r="P330" i="7"/>
  <c r="BK330" i="7"/>
  <c r="J330" i="7"/>
  <c r="BE330" i="7"/>
  <c r="BI329" i="7"/>
  <c r="BH329" i="7"/>
  <c r="BG329" i="7"/>
  <c r="BF329" i="7"/>
  <c r="T329" i="7"/>
  <c r="R329" i="7"/>
  <c r="P329" i="7"/>
  <c r="BK329" i="7"/>
  <c r="J329" i="7"/>
  <c r="BE329" i="7"/>
  <c r="BI328" i="7"/>
  <c r="BH328" i="7"/>
  <c r="BG328" i="7"/>
  <c r="BF328" i="7"/>
  <c r="T328" i="7"/>
  <c r="R328" i="7"/>
  <c r="P328" i="7"/>
  <c r="BK328" i="7"/>
  <c r="J328" i="7"/>
  <c r="BE328" i="7"/>
  <c r="BI327" i="7"/>
  <c r="BH327" i="7"/>
  <c r="BG327" i="7"/>
  <c r="BF327" i="7"/>
  <c r="T327" i="7"/>
  <c r="R327" i="7"/>
  <c r="P327" i="7"/>
  <c r="BK327" i="7"/>
  <c r="J327" i="7"/>
  <c r="BE327" i="7" s="1"/>
  <c r="BI325" i="7"/>
  <c r="BH325" i="7"/>
  <c r="BG325" i="7"/>
  <c r="BF325" i="7"/>
  <c r="T325" i="7"/>
  <c r="R325" i="7"/>
  <c r="P325" i="7"/>
  <c r="BK325" i="7"/>
  <c r="J325" i="7"/>
  <c r="BE325" i="7" s="1"/>
  <c r="BI324" i="7"/>
  <c r="BH324" i="7"/>
  <c r="BG324" i="7"/>
  <c r="BF324" i="7"/>
  <c r="T324" i="7"/>
  <c r="R324" i="7"/>
  <c r="P324" i="7"/>
  <c r="BK324" i="7"/>
  <c r="J324" i="7"/>
  <c r="BE324" i="7"/>
  <c r="BI323" i="7"/>
  <c r="BH323" i="7"/>
  <c r="BG323" i="7"/>
  <c r="BF323" i="7"/>
  <c r="T323" i="7"/>
  <c r="R323" i="7"/>
  <c r="P323" i="7"/>
  <c r="BK323" i="7"/>
  <c r="J323" i="7"/>
  <c r="BE323" i="7"/>
  <c r="BI322" i="7"/>
  <c r="BH322" i="7"/>
  <c r="BG322" i="7"/>
  <c r="BF322" i="7"/>
  <c r="T322" i="7"/>
  <c r="R322" i="7"/>
  <c r="P322" i="7"/>
  <c r="BK322" i="7"/>
  <c r="J322" i="7"/>
  <c r="BE322" i="7"/>
  <c r="BI321" i="7"/>
  <c r="BH321" i="7"/>
  <c r="BG321" i="7"/>
  <c r="BF321" i="7"/>
  <c r="T321" i="7"/>
  <c r="R321" i="7"/>
  <c r="P321" i="7"/>
  <c r="BK321" i="7"/>
  <c r="J321" i="7"/>
  <c r="BE321" i="7" s="1"/>
  <c r="BI320" i="7"/>
  <c r="BH320" i="7"/>
  <c r="BG320" i="7"/>
  <c r="BF320" i="7"/>
  <c r="T320" i="7"/>
  <c r="R320" i="7"/>
  <c r="P320" i="7"/>
  <c r="BK320" i="7"/>
  <c r="J320" i="7"/>
  <c r="BE320" i="7" s="1"/>
  <c r="BI319" i="7"/>
  <c r="BH319" i="7"/>
  <c r="BG319" i="7"/>
  <c r="BF319" i="7"/>
  <c r="T319" i="7"/>
  <c r="R319" i="7"/>
  <c r="P319" i="7"/>
  <c r="BK319" i="7"/>
  <c r="J319" i="7"/>
  <c r="BE319" i="7" s="1"/>
  <c r="BI318" i="7"/>
  <c r="BH318" i="7"/>
  <c r="BG318" i="7"/>
  <c r="BF318" i="7"/>
  <c r="T318" i="7"/>
  <c r="R318" i="7"/>
  <c r="P318" i="7"/>
  <c r="BK318" i="7"/>
  <c r="J318" i="7"/>
  <c r="BE318" i="7"/>
  <c r="BI317" i="7"/>
  <c r="BH317" i="7"/>
  <c r="BG317" i="7"/>
  <c r="BF317" i="7"/>
  <c r="T317" i="7"/>
  <c r="R317" i="7"/>
  <c r="P317" i="7"/>
  <c r="BK317" i="7"/>
  <c r="J317" i="7"/>
  <c r="BE317" i="7" s="1"/>
  <c r="BI316" i="7"/>
  <c r="BH316" i="7"/>
  <c r="BG316" i="7"/>
  <c r="BF316" i="7"/>
  <c r="T316" i="7"/>
  <c r="R316" i="7"/>
  <c r="P316" i="7"/>
  <c r="BK316" i="7"/>
  <c r="J316" i="7"/>
  <c r="BE316" i="7" s="1"/>
  <c r="BI315" i="7"/>
  <c r="BH315" i="7"/>
  <c r="BG315" i="7"/>
  <c r="BF315" i="7"/>
  <c r="T315" i="7"/>
  <c r="R315" i="7"/>
  <c r="P315" i="7"/>
  <c r="BK315" i="7"/>
  <c r="J315" i="7"/>
  <c r="BE315" i="7"/>
  <c r="BI314" i="7"/>
  <c r="BH314" i="7"/>
  <c r="BG314" i="7"/>
  <c r="BF314" i="7"/>
  <c r="T314" i="7"/>
  <c r="R314" i="7"/>
  <c r="P314" i="7"/>
  <c r="BK314" i="7"/>
  <c r="J314" i="7"/>
  <c r="BE314" i="7"/>
  <c r="BI313" i="7"/>
  <c r="BH313" i="7"/>
  <c r="BG313" i="7"/>
  <c r="BF313" i="7"/>
  <c r="T313" i="7"/>
  <c r="R313" i="7"/>
  <c r="P313" i="7"/>
  <c r="BK313" i="7"/>
  <c r="J313" i="7"/>
  <c r="BE313" i="7" s="1"/>
  <c r="BI312" i="7"/>
  <c r="BH312" i="7"/>
  <c r="BG312" i="7"/>
  <c r="BF312" i="7"/>
  <c r="T312" i="7"/>
  <c r="R312" i="7"/>
  <c r="P312" i="7"/>
  <c r="BK312" i="7"/>
  <c r="J312" i="7"/>
  <c r="BE312" i="7"/>
  <c r="BI311" i="7"/>
  <c r="BH311" i="7"/>
  <c r="BG311" i="7"/>
  <c r="BF311" i="7"/>
  <c r="T311" i="7"/>
  <c r="R311" i="7"/>
  <c r="P311" i="7"/>
  <c r="BK311" i="7"/>
  <c r="J311" i="7"/>
  <c r="BE311" i="7" s="1"/>
  <c r="BI310" i="7"/>
  <c r="BH310" i="7"/>
  <c r="BG310" i="7"/>
  <c r="BF310" i="7"/>
  <c r="T310" i="7"/>
  <c r="R310" i="7"/>
  <c r="R308" i="7" s="1"/>
  <c r="P310" i="7"/>
  <c r="BK310" i="7"/>
  <c r="J310" i="7"/>
  <c r="BE310" i="7" s="1"/>
  <c r="BI309" i="7"/>
  <c r="BH309" i="7"/>
  <c r="BG309" i="7"/>
  <c r="BF309" i="7"/>
  <c r="T309" i="7"/>
  <c r="R309" i="7"/>
  <c r="P309" i="7"/>
  <c r="BK309" i="7"/>
  <c r="J309" i="7"/>
  <c r="BE309" i="7"/>
  <c r="BI306" i="7"/>
  <c r="BH306" i="7"/>
  <c r="BG306" i="7"/>
  <c r="BF306" i="7"/>
  <c r="T306" i="7"/>
  <c r="R306" i="7"/>
  <c r="P306" i="7"/>
  <c r="BK306" i="7"/>
  <c r="J306" i="7"/>
  <c r="BE306" i="7" s="1"/>
  <c r="BI305" i="7"/>
  <c r="BH305" i="7"/>
  <c r="BG305" i="7"/>
  <c r="BF305" i="7"/>
  <c r="T305" i="7"/>
  <c r="R305" i="7"/>
  <c r="P305" i="7"/>
  <c r="BK305" i="7"/>
  <c r="J305" i="7"/>
  <c r="BE305" i="7" s="1"/>
  <c r="BI304" i="7"/>
  <c r="BH304" i="7"/>
  <c r="BG304" i="7"/>
  <c r="BF304" i="7"/>
  <c r="T304" i="7"/>
  <c r="R304" i="7"/>
  <c r="P304" i="7"/>
  <c r="BK304" i="7"/>
  <c r="J304" i="7"/>
  <c r="BE304" i="7" s="1"/>
  <c r="BI303" i="7"/>
  <c r="BH303" i="7"/>
  <c r="BG303" i="7"/>
  <c r="BF303" i="7"/>
  <c r="T303" i="7"/>
  <c r="R303" i="7"/>
  <c r="P303" i="7"/>
  <c r="BK303" i="7"/>
  <c r="J303" i="7"/>
  <c r="BE303" i="7"/>
  <c r="BI302" i="7"/>
  <c r="BH302" i="7"/>
  <c r="BG302" i="7"/>
  <c r="BF302" i="7"/>
  <c r="T302" i="7"/>
  <c r="R302" i="7"/>
  <c r="P302" i="7"/>
  <c r="BK302" i="7"/>
  <c r="BK301" i="7"/>
  <c r="J301" i="7" s="1"/>
  <c r="J83" i="7" s="1"/>
  <c r="J302" i="7"/>
  <c r="BE302" i="7" s="1"/>
  <c r="BI300" i="7"/>
  <c r="BH300" i="7"/>
  <c r="BG300" i="7"/>
  <c r="BF300" i="7"/>
  <c r="T300" i="7"/>
  <c r="R300" i="7"/>
  <c r="P300" i="7"/>
  <c r="BK300" i="7"/>
  <c r="J300" i="7"/>
  <c r="BE300" i="7" s="1"/>
  <c r="BI299" i="7"/>
  <c r="BH299" i="7"/>
  <c r="BG299" i="7"/>
  <c r="BF299" i="7"/>
  <c r="T299" i="7"/>
  <c r="R299" i="7"/>
  <c r="P299" i="7"/>
  <c r="BK299" i="7"/>
  <c r="J299" i="7"/>
  <c r="BE299" i="7" s="1"/>
  <c r="BI298" i="7"/>
  <c r="BH298" i="7"/>
  <c r="BG298" i="7"/>
  <c r="BF298" i="7"/>
  <c r="T298" i="7"/>
  <c r="R298" i="7"/>
  <c r="P298" i="7"/>
  <c r="BK298" i="7"/>
  <c r="J298" i="7"/>
  <c r="BE298" i="7"/>
  <c r="BI297" i="7"/>
  <c r="BH297" i="7"/>
  <c r="BG297" i="7"/>
  <c r="BF297" i="7"/>
  <c r="T297" i="7"/>
  <c r="R297" i="7"/>
  <c r="P297" i="7"/>
  <c r="BK297" i="7"/>
  <c r="J297" i="7"/>
  <c r="BE297" i="7"/>
  <c r="BI296" i="7"/>
  <c r="BH296" i="7"/>
  <c r="BG296" i="7"/>
  <c r="BF296" i="7"/>
  <c r="T296" i="7"/>
  <c r="R296" i="7"/>
  <c r="P296" i="7"/>
  <c r="BK296" i="7"/>
  <c r="J296" i="7"/>
  <c r="BE296" i="7" s="1"/>
  <c r="BI295" i="7"/>
  <c r="BH295" i="7"/>
  <c r="BG295" i="7"/>
  <c r="BF295" i="7"/>
  <c r="T295" i="7"/>
  <c r="R295" i="7"/>
  <c r="P295" i="7"/>
  <c r="BK295" i="7"/>
  <c r="J295" i="7"/>
  <c r="BE295" i="7" s="1"/>
  <c r="BI294" i="7"/>
  <c r="BH294" i="7"/>
  <c r="BG294" i="7"/>
  <c r="BF294" i="7"/>
  <c r="T294" i="7"/>
  <c r="R294" i="7"/>
  <c r="P294" i="7"/>
  <c r="BK294" i="7"/>
  <c r="J294" i="7"/>
  <c r="BE294" i="7" s="1"/>
  <c r="BI293" i="7"/>
  <c r="BH293" i="7"/>
  <c r="BG293" i="7"/>
  <c r="BF293" i="7"/>
  <c r="T293" i="7"/>
  <c r="R293" i="7"/>
  <c r="P293" i="7"/>
  <c r="BK293" i="7"/>
  <c r="J293" i="7"/>
  <c r="BE293" i="7"/>
  <c r="BI292" i="7"/>
  <c r="BH292" i="7"/>
  <c r="BG292" i="7"/>
  <c r="BF292" i="7"/>
  <c r="T292" i="7"/>
  <c r="R292" i="7"/>
  <c r="P292" i="7"/>
  <c r="BK292" i="7"/>
  <c r="J292" i="7"/>
  <c r="BE292" i="7"/>
  <c r="BI291" i="7"/>
  <c r="BH291" i="7"/>
  <c r="BG291" i="7"/>
  <c r="BF291" i="7"/>
  <c r="T291" i="7"/>
  <c r="R291" i="7"/>
  <c r="P291" i="7"/>
  <c r="BK291" i="7"/>
  <c r="J291" i="7"/>
  <c r="BE291" i="7" s="1"/>
  <c r="BI289" i="7"/>
  <c r="BH289" i="7"/>
  <c r="BG289" i="7"/>
  <c r="BF289" i="7"/>
  <c r="T289" i="7"/>
  <c r="R289" i="7"/>
  <c r="P289" i="7"/>
  <c r="BK289" i="7"/>
  <c r="J289" i="7"/>
  <c r="BE289" i="7"/>
  <c r="BI288" i="7"/>
  <c r="BH288" i="7"/>
  <c r="BG288" i="7"/>
  <c r="BF288" i="7"/>
  <c r="T288" i="7"/>
  <c r="R288" i="7"/>
  <c r="P288" i="7"/>
  <c r="BK288" i="7"/>
  <c r="J288" i="7"/>
  <c r="BE288" i="7"/>
  <c r="BI287" i="7"/>
  <c r="BH287" i="7"/>
  <c r="BG287" i="7"/>
  <c r="BF287" i="7"/>
  <c r="T287" i="7"/>
  <c r="R287" i="7"/>
  <c r="P287" i="7"/>
  <c r="BK287" i="7"/>
  <c r="J287" i="7"/>
  <c r="BE287" i="7"/>
  <c r="BI286" i="7"/>
  <c r="BH286" i="7"/>
  <c r="BG286" i="7"/>
  <c r="BF286" i="7"/>
  <c r="T286" i="7"/>
  <c r="R286" i="7"/>
  <c r="P286" i="7"/>
  <c r="BK286" i="7"/>
  <c r="J286" i="7"/>
  <c r="BE286" i="7" s="1"/>
  <c r="BI285" i="7"/>
  <c r="BH285" i="7"/>
  <c r="BG285" i="7"/>
  <c r="BF285" i="7"/>
  <c r="T285" i="7"/>
  <c r="R285" i="7"/>
  <c r="P285" i="7"/>
  <c r="BK285" i="7"/>
  <c r="J285" i="7"/>
  <c r="BE285" i="7"/>
  <c r="BI284" i="7"/>
  <c r="BH284" i="7"/>
  <c r="BG284" i="7"/>
  <c r="BF284" i="7"/>
  <c r="T284" i="7"/>
  <c r="R284" i="7"/>
  <c r="P284" i="7"/>
  <c r="BK284" i="7"/>
  <c r="J284" i="7"/>
  <c r="BE284" i="7"/>
  <c r="BI283" i="7"/>
  <c r="BH283" i="7"/>
  <c r="BG283" i="7"/>
  <c r="BF283" i="7"/>
  <c r="T283" i="7"/>
  <c r="R283" i="7"/>
  <c r="P283" i="7"/>
  <c r="BK283" i="7"/>
  <c r="J283" i="7"/>
  <c r="BE283" i="7"/>
  <c r="BI282" i="7"/>
  <c r="BH282" i="7"/>
  <c r="BG282" i="7"/>
  <c r="BF282" i="7"/>
  <c r="T282" i="7"/>
  <c r="R282" i="7"/>
  <c r="P282" i="7"/>
  <c r="BK282" i="7"/>
  <c r="J282" i="7"/>
  <c r="BE282" i="7" s="1"/>
  <c r="BI281" i="7"/>
  <c r="BH281" i="7"/>
  <c r="BG281" i="7"/>
  <c r="BF281" i="7"/>
  <c r="T281" i="7"/>
  <c r="R281" i="7"/>
  <c r="P281" i="7"/>
  <c r="BK281" i="7"/>
  <c r="J281" i="7"/>
  <c r="BE281" i="7"/>
  <c r="BI280" i="7"/>
  <c r="BH280" i="7"/>
  <c r="BG280" i="7"/>
  <c r="BF280" i="7"/>
  <c r="T280" i="7"/>
  <c r="R280" i="7"/>
  <c r="P280" i="7"/>
  <c r="BK280" i="7"/>
  <c r="J280" i="7"/>
  <c r="BE280" i="7"/>
  <c r="BI279" i="7"/>
  <c r="BH279" i="7"/>
  <c r="BG279" i="7"/>
  <c r="BF279" i="7"/>
  <c r="T279" i="7"/>
  <c r="R279" i="7"/>
  <c r="P279" i="7"/>
  <c r="BK279" i="7"/>
  <c r="J279" i="7"/>
  <c r="BE279" i="7"/>
  <c r="BI278" i="7"/>
  <c r="BH278" i="7"/>
  <c r="BG278" i="7"/>
  <c r="BF278" i="7"/>
  <c r="T278" i="7"/>
  <c r="R278" i="7"/>
  <c r="P278" i="7"/>
  <c r="BK278" i="7"/>
  <c r="J278" i="7"/>
  <c r="BE278" i="7" s="1"/>
  <c r="BI277" i="7"/>
  <c r="BH277" i="7"/>
  <c r="BG277" i="7"/>
  <c r="BF277" i="7"/>
  <c r="T277" i="7"/>
  <c r="R277" i="7"/>
  <c r="P277" i="7"/>
  <c r="BK277" i="7"/>
  <c r="J277" i="7"/>
  <c r="BE277" i="7"/>
  <c r="BI276" i="7"/>
  <c r="BH276" i="7"/>
  <c r="BG276" i="7"/>
  <c r="BF276" i="7"/>
  <c r="T276" i="7"/>
  <c r="R276" i="7"/>
  <c r="P276" i="7"/>
  <c r="BK276" i="7"/>
  <c r="J276" i="7"/>
  <c r="BE276" i="7"/>
  <c r="BI275" i="7"/>
  <c r="BH275" i="7"/>
  <c r="BG275" i="7"/>
  <c r="BF275" i="7"/>
  <c r="T275" i="7"/>
  <c r="R275" i="7"/>
  <c r="P275" i="7"/>
  <c r="BK275" i="7"/>
  <c r="J275" i="7"/>
  <c r="BE275" i="7"/>
  <c r="BI274" i="7"/>
  <c r="BH274" i="7"/>
  <c r="BG274" i="7"/>
  <c r="BF274" i="7"/>
  <c r="T274" i="7"/>
  <c r="R274" i="7"/>
  <c r="P274" i="7"/>
  <c r="BK274" i="7"/>
  <c r="J274" i="7"/>
  <c r="BE274" i="7" s="1"/>
  <c r="BI273" i="7"/>
  <c r="BH273" i="7"/>
  <c r="BG273" i="7"/>
  <c r="BF273" i="7"/>
  <c r="T273" i="7"/>
  <c r="R273" i="7"/>
  <c r="P273" i="7"/>
  <c r="BK273" i="7"/>
  <c r="J273" i="7"/>
  <c r="BE273" i="7"/>
  <c r="BI272" i="7"/>
  <c r="BH272" i="7"/>
  <c r="BG272" i="7"/>
  <c r="BF272" i="7"/>
  <c r="T272" i="7"/>
  <c r="R272" i="7"/>
  <c r="P272" i="7"/>
  <c r="BK272" i="7"/>
  <c r="J272" i="7"/>
  <c r="BE272" i="7"/>
  <c r="BI271" i="7"/>
  <c r="BH271" i="7"/>
  <c r="BG271" i="7"/>
  <c r="BF271" i="7"/>
  <c r="T271" i="7"/>
  <c r="R271" i="7"/>
  <c r="P271" i="7"/>
  <c r="BK271" i="7"/>
  <c r="J271" i="7"/>
  <c r="BE271" i="7"/>
  <c r="BI270" i="7"/>
  <c r="BH270" i="7"/>
  <c r="BG270" i="7"/>
  <c r="BF270" i="7"/>
  <c r="T270" i="7"/>
  <c r="R270" i="7"/>
  <c r="P270" i="7"/>
  <c r="BK270" i="7"/>
  <c r="J270" i="7"/>
  <c r="BE270" i="7" s="1"/>
  <c r="BI269" i="7"/>
  <c r="BH269" i="7"/>
  <c r="BG269" i="7"/>
  <c r="BF269" i="7"/>
  <c r="T269" i="7"/>
  <c r="R269" i="7"/>
  <c r="P269" i="7"/>
  <c r="BK269" i="7"/>
  <c r="J269" i="7"/>
  <c r="BE269" i="7"/>
  <c r="BI268" i="7"/>
  <c r="BH268" i="7"/>
  <c r="BG268" i="7"/>
  <c r="BF268" i="7"/>
  <c r="T268" i="7"/>
  <c r="R268" i="7"/>
  <c r="P268" i="7"/>
  <c r="BK268" i="7"/>
  <c r="J268" i="7"/>
  <c r="BE268" i="7"/>
  <c r="BI267" i="7"/>
  <c r="BH267" i="7"/>
  <c r="BG267" i="7"/>
  <c r="BF267" i="7"/>
  <c r="T267" i="7"/>
  <c r="R267" i="7"/>
  <c r="P267" i="7"/>
  <c r="BK267" i="7"/>
  <c r="J267" i="7"/>
  <c r="BE267" i="7"/>
  <c r="BI266" i="7"/>
  <c r="BH266" i="7"/>
  <c r="BG266" i="7"/>
  <c r="BF266" i="7"/>
  <c r="T266" i="7"/>
  <c r="R266" i="7"/>
  <c r="P266" i="7"/>
  <c r="BK266" i="7"/>
  <c r="J266" i="7"/>
  <c r="BE266" i="7" s="1"/>
  <c r="BI265" i="7"/>
  <c r="BH265" i="7"/>
  <c r="BG265" i="7"/>
  <c r="BF265" i="7"/>
  <c r="T265" i="7"/>
  <c r="R265" i="7"/>
  <c r="P265" i="7"/>
  <c r="P262" i="7" s="1"/>
  <c r="BK265" i="7"/>
  <c r="J265" i="7"/>
  <c r="BE265" i="7"/>
  <c r="BI264" i="7"/>
  <c r="BH264" i="7"/>
  <c r="BG264" i="7"/>
  <c r="BF264" i="7"/>
  <c r="T264" i="7"/>
  <c r="T262" i="7" s="1"/>
  <c r="R264" i="7"/>
  <c r="P264" i="7"/>
  <c r="BK264" i="7"/>
  <c r="J264" i="7"/>
  <c r="BE264" i="7"/>
  <c r="BI263" i="7"/>
  <c r="BH263" i="7"/>
  <c r="BG263" i="7"/>
  <c r="BF263" i="7"/>
  <c r="T263" i="7"/>
  <c r="R263" i="7"/>
  <c r="P263" i="7"/>
  <c r="BK263" i="7"/>
  <c r="J263" i="7"/>
  <c r="BE263" i="7" s="1"/>
  <c r="BI260" i="7"/>
  <c r="BH260" i="7"/>
  <c r="BG260" i="7"/>
  <c r="BF260" i="7"/>
  <c r="T260" i="7"/>
  <c r="R260" i="7"/>
  <c r="P260" i="7"/>
  <c r="BK260" i="7"/>
  <c r="J260" i="7"/>
  <c r="BE260" i="7"/>
  <c r="BI259" i="7"/>
  <c r="BH259" i="7"/>
  <c r="BG259" i="7"/>
  <c r="BF259" i="7"/>
  <c r="T259" i="7"/>
  <c r="R259" i="7"/>
  <c r="P259" i="7"/>
  <c r="BK259" i="7"/>
  <c r="J259" i="7"/>
  <c r="BE259" i="7"/>
  <c r="BI258" i="7"/>
  <c r="BH258" i="7"/>
  <c r="BG258" i="7"/>
  <c r="BF258" i="7"/>
  <c r="T258" i="7"/>
  <c r="R258" i="7"/>
  <c r="P258" i="7"/>
  <c r="BK258" i="7"/>
  <c r="J258" i="7"/>
  <c r="BE258" i="7"/>
  <c r="BI257" i="7"/>
  <c r="BH257" i="7"/>
  <c r="BG257" i="7"/>
  <c r="BF257" i="7"/>
  <c r="T257" i="7"/>
  <c r="R257" i="7"/>
  <c r="P257" i="7"/>
  <c r="BK257" i="7"/>
  <c r="J257" i="7"/>
  <c r="BE257" i="7" s="1"/>
  <c r="BI256" i="7"/>
  <c r="BH256" i="7"/>
  <c r="BG256" i="7"/>
  <c r="BF256" i="7"/>
  <c r="T256" i="7"/>
  <c r="R256" i="7"/>
  <c r="R253" i="7" s="1"/>
  <c r="P256" i="7"/>
  <c r="P253" i="7" s="1"/>
  <c r="BK256" i="7"/>
  <c r="J256" i="7"/>
  <c r="BE256" i="7"/>
  <c r="BI255" i="7"/>
  <c r="BH255" i="7"/>
  <c r="BG255" i="7"/>
  <c r="BF255" i="7"/>
  <c r="T255" i="7"/>
  <c r="T253" i="7" s="1"/>
  <c r="R255" i="7"/>
  <c r="P255" i="7"/>
  <c r="BK255" i="7"/>
  <c r="J255" i="7"/>
  <c r="BE255" i="7"/>
  <c r="BI254" i="7"/>
  <c r="BH254" i="7"/>
  <c r="BG254" i="7"/>
  <c r="BF254" i="7"/>
  <c r="T254" i="7"/>
  <c r="R254" i="7"/>
  <c r="P254" i="7"/>
  <c r="BK254" i="7"/>
  <c r="J254" i="7"/>
  <c r="BE254" i="7" s="1"/>
  <c r="BI252" i="7"/>
  <c r="BH252" i="7"/>
  <c r="BG252" i="7"/>
  <c r="BF252" i="7"/>
  <c r="T252" i="7"/>
  <c r="R252" i="7"/>
  <c r="P252" i="7"/>
  <c r="BK252" i="7"/>
  <c r="J252" i="7"/>
  <c r="BE252" i="7"/>
  <c r="BI251" i="7"/>
  <c r="BH251" i="7"/>
  <c r="BG251" i="7"/>
  <c r="BF251" i="7"/>
  <c r="T251" i="7"/>
  <c r="R251" i="7"/>
  <c r="P251" i="7"/>
  <c r="BK251" i="7"/>
  <c r="J251" i="7"/>
  <c r="BE251" i="7" s="1"/>
  <c r="BI250" i="7"/>
  <c r="BH250" i="7"/>
  <c r="BG250" i="7"/>
  <c r="BF250" i="7"/>
  <c r="T250" i="7"/>
  <c r="R250" i="7"/>
  <c r="P250" i="7"/>
  <c r="BK250" i="7"/>
  <c r="J250" i="7"/>
  <c r="BE250" i="7" s="1"/>
  <c r="BI249" i="7"/>
  <c r="BH249" i="7"/>
  <c r="BG249" i="7"/>
  <c r="BF249" i="7"/>
  <c r="T249" i="7"/>
  <c r="R249" i="7"/>
  <c r="P249" i="7"/>
  <c r="BK249" i="7"/>
  <c r="J249" i="7"/>
  <c r="BE249" i="7" s="1"/>
  <c r="BI248" i="7"/>
  <c r="BH248" i="7"/>
  <c r="BG248" i="7"/>
  <c r="BF248" i="7"/>
  <c r="T248" i="7"/>
  <c r="R248" i="7"/>
  <c r="P248" i="7"/>
  <c r="BK248" i="7"/>
  <c r="J248" i="7"/>
  <c r="BE248" i="7"/>
  <c r="BI247" i="7"/>
  <c r="BH247" i="7"/>
  <c r="BG247" i="7"/>
  <c r="BF247" i="7"/>
  <c r="T247" i="7"/>
  <c r="R247" i="7"/>
  <c r="P247" i="7"/>
  <c r="BK247" i="7"/>
  <c r="J247" i="7"/>
  <c r="BE247" i="7" s="1"/>
  <c r="BI246" i="7"/>
  <c r="BH246" i="7"/>
  <c r="BG246" i="7"/>
  <c r="BF246" i="7"/>
  <c r="T246" i="7"/>
  <c r="R246" i="7"/>
  <c r="P246" i="7"/>
  <c r="P243" i="7" s="1"/>
  <c r="BK246" i="7"/>
  <c r="J246" i="7"/>
  <c r="BE246" i="7" s="1"/>
  <c r="BI245" i="7"/>
  <c r="BH245" i="7"/>
  <c r="BG245" i="7"/>
  <c r="BF245" i="7"/>
  <c r="T245" i="7"/>
  <c r="R245" i="7"/>
  <c r="P245" i="7"/>
  <c r="BK245" i="7"/>
  <c r="J245" i="7"/>
  <c r="BE245" i="7" s="1"/>
  <c r="BI244" i="7"/>
  <c r="BH244" i="7"/>
  <c r="BG244" i="7"/>
  <c r="BF244" i="7"/>
  <c r="T244" i="7"/>
  <c r="T243" i="7" s="1"/>
  <c r="R244" i="7"/>
  <c r="P244" i="7"/>
  <c r="BK244" i="7"/>
  <c r="J244" i="7"/>
  <c r="BE244" i="7" s="1"/>
  <c r="BI242" i="7"/>
  <c r="BH242" i="7"/>
  <c r="BG242" i="7"/>
  <c r="BF242" i="7"/>
  <c r="T242" i="7"/>
  <c r="R242" i="7"/>
  <c r="P242" i="7"/>
  <c r="BK242" i="7"/>
  <c r="J242" i="7"/>
  <c r="BE242" i="7"/>
  <c r="BI241" i="7"/>
  <c r="BH241" i="7"/>
  <c r="BG241" i="7"/>
  <c r="BF241" i="7"/>
  <c r="T241" i="7"/>
  <c r="R241" i="7"/>
  <c r="P241" i="7"/>
  <c r="BK241" i="7"/>
  <c r="J241" i="7"/>
  <c r="BE241" i="7" s="1"/>
  <c r="BI240" i="7"/>
  <c r="BH240" i="7"/>
  <c r="BG240" i="7"/>
  <c r="BF240" i="7"/>
  <c r="T240" i="7"/>
  <c r="R240" i="7"/>
  <c r="P240" i="7"/>
  <c r="BK240" i="7"/>
  <c r="J240" i="7"/>
  <c r="BE240" i="7" s="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4" i="7"/>
  <c r="BH234" i="7"/>
  <c r="BG234" i="7"/>
  <c r="BF234" i="7"/>
  <c r="T234" i="7"/>
  <c r="R234" i="7"/>
  <c r="P234" i="7"/>
  <c r="BK234" i="7"/>
  <c r="J234" i="7"/>
  <c r="BE234" i="7" s="1"/>
  <c r="BI233" i="7"/>
  <c r="BH233" i="7"/>
  <c r="BG233" i="7"/>
  <c r="BF233" i="7"/>
  <c r="T233" i="7"/>
  <c r="R233" i="7"/>
  <c r="P233" i="7"/>
  <c r="P230" i="7" s="1"/>
  <c r="BK233" i="7"/>
  <c r="J233" i="7"/>
  <c r="BE233" i="7" s="1"/>
  <c r="BI232" i="7"/>
  <c r="BH232" i="7"/>
  <c r="BG232" i="7"/>
  <c r="BF232" i="7"/>
  <c r="T232" i="7"/>
  <c r="R232" i="7"/>
  <c r="P232" i="7"/>
  <c r="BK232" i="7"/>
  <c r="J232" i="7"/>
  <c r="BE232" i="7" s="1"/>
  <c r="BI231" i="7"/>
  <c r="BH231" i="7"/>
  <c r="BG231" i="7"/>
  <c r="BF231" i="7"/>
  <c r="T231" i="7"/>
  <c r="T230" i="7" s="1"/>
  <c r="T229" i="7" s="1"/>
  <c r="R231" i="7"/>
  <c r="P231" i="7"/>
  <c r="BK231" i="7"/>
  <c r="J231" i="7"/>
  <c r="BE231" i="7"/>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c r="BI223" i="7"/>
  <c r="BH223" i="7"/>
  <c r="BG223" i="7"/>
  <c r="BF223" i="7"/>
  <c r="T223" i="7"/>
  <c r="R223" i="7"/>
  <c r="P223" i="7"/>
  <c r="BK223" i="7"/>
  <c r="J223" i="7"/>
  <c r="BE223" i="7" s="1"/>
  <c r="BI222" i="7"/>
  <c r="BH222" i="7"/>
  <c r="BG222" i="7"/>
  <c r="BF222" i="7"/>
  <c r="T222" i="7"/>
  <c r="R222" i="7"/>
  <c r="P222" i="7"/>
  <c r="BK222" i="7"/>
  <c r="J222" i="7"/>
  <c r="BE222" i="7"/>
  <c r="BI221" i="7"/>
  <c r="BH221" i="7"/>
  <c r="BG221" i="7"/>
  <c r="BF221" i="7"/>
  <c r="T221" i="7"/>
  <c r="R221" i="7"/>
  <c r="P221" i="7"/>
  <c r="P220" i="7" s="1"/>
  <c r="BK221" i="7"/>
  <c r="J221" i="7"/>
  <c r="BE221" i="7" s="1"/>
  <c r="BI219" i="7"/>
  <c r="BH219" i="7"/>
  <c r="BG219" i="7"/>
  <c r="BF219" i="7"/>
  <c r="T219" i="7"/>
  <c r="R219" i="7"/>
  <c r="P219" i="7"/>
  <c r="BK219" i="7"/>
  <c r="J219" i="7"/>
  <c r="BE219" i="7" s="1"/>
  <c r="BI218" i="7"/>
  <c r="BH218" i="7"/>
  <c r="BG218" i="7"/>
  <c r="BF218" i="7"/>
  <c r="T218" i="7"/>
  <c r="R218" i="7"/>
  <c r="P218" i="7"/>
  <c r="BK218" i="7"/>
  <c r="J218" i="7"/>
  <c r="BE218" i="7"/>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P214" i="7" s="1"/>
  <c r="BK215" i="7"/>
  <c r="J215" i="7"/>
  <c r="BE215" i="7"/>
  <c r="BI213" i="7"/>
  <c r="BH213" i="7"/>
  <c r="BG213" i="7"/>
  <c r="BF213" i="7"/>
  <c r="T213" i="7"/>
  <c r="R213" i="7"/>
  <c r="P213" i="7"/>
  <c r="BK213" i="7"/>
  <c r="J213" i="7"/>
  <c r="BE213" i="7"/>
  <c r="BI212" i="7"/>
  <c r="BH212" i="7"/>
  <c r="BG212" i="7"/>
  <c r="BF212" i="7"/>
  <c r="T212" i="7"/>
  <c r="R212" i="7"/>
  <c r="P212" i="7"/>
  <c r="BK212" i="7"/>
  <c r="J212" i="7"/>
  <c r="BE212" i="7" s="1"/>
  <c r="BI211" i="7"/>
  <c r="BH211" i="7"/>
  <c r="BG211" i="7"/>
  <c r="BF211" i="7"/>
  <c r="T211" i="7"/>
  <c r="R211" i="7"/>
  <c r="P211" i="7"/>
  <c r="BK211" i="7"/>
  <c r="J211" i="7"/>
  <c r="BE211" i="7"/>
  <c r="BI210" i="7"/>
  <c r="BH210" i="7"/>
  <c r="BG210" i="7"/>
  <c r="BF210" i="7"/>
  <c r="T210" i="7"/>
  <c r="R210" i="7"/>
  <c r="P210" i="7"/>
  <c r="BK210" i="7"/>
  <c r="J210" i="7"/>
  <c r="BE210" i="7" s="1"/>
  <c r="BI209" i="7"/>
  <c r="BH209" i="7"/>
  <c r="BG209" i="7"/>
  <c r="BF209" i="7"/>
  <c r="T209" i="7"/>
  <c r="R209" i="7"/>
  <c r="P209" i="7"/>
  <c r="BK209" i="7"/>
  <c r="J209" i="7"/>
  <c r="BE209" i="7"/>
  <c r="BI208" i="7"/>
  <c r="BH208" i="7"/>
  <c r="BG208" i="7"/>
  <c r="BF208" i="7"/>
  <c r="T208" i="7"/>
  <c r="R208" i="7"/>
  <c r="P208" i="7"/>
  <c r="BK208" i="7"/>
  <c r="J208" i="7"/>
  <c r="BE208" i="7" s="1"/>
  <c r="BI207" i="7"/>
  <c r="BH207" i="7"/>
  <c r="BG207" i="7"/>
  <c r="BF207" i="7"/>
  <c r="T207" i="7"/>
  <c r="R207" i="7"/>
  <c r="P207" i="7"/>
  <c r="BK207" i="7"/>
  <c r="J207" i="7"/>
  <c r="BE207" i="7"/>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c r="BI196" i="7"/>
  <c r="BH196" i="7"/>
  <c r="BG196" i="7"/>
  <c r="BF196" i="7"/>
  <c r="T196" i="7"/>
  <c r="R196" i="7"/>
  <c r="P196" i="7"/>
  <c r="BK196" i="7"/>
  <c r="J196" i="7"/>
  <c r="BE196" i="7" s="1"/>
  <c r="BI192" i="7"/>
  <c r="BH192" i="7"/>
  <c r="BG192" i="7"/>
  <c r="BF192" i="7"/>
  <c r="T192" i="7"/>
  <c r="R192" i="7"/>
  <c r="P192" i="7"/>
  <c r="BK192" i="7"/>
  <c r="J192" i="7"/>
  <c r="BE192" i="7" s="1"/>
  <c r="BI191" i="7"/>
  <c r="BH191" i="7"/>
  <c r="BG191" i="7"/>
  <c r="BF191" i="7"/>
  <c r="T191" i="7"/>
  <c r="R191" i="7"/>
  <c r="P191" i="7"/>
  <c r="BK191" i="7"/>
  <c r="J191" i="7"/>
  <c r="BE191" i="7" s="1"/>
  <c r="BI190" i="7"/>
  <c r="BH190" i="7"/>
  <c r="BG190" i="7"/>
  <c r="BF190" i="7"/>
  <c r="T190" i="7"/>
  <c r="R190" i="7"/>
  <c r="P190" i="7"/>
  <c r="BK190" i="7"/>
  <c r="J190" i="7"/>
  <c r="BE190" i="7"/>
  <c r="BI189" i="7"/>
  <c r="BH189" i="7"/>
  <c r="BG189" i="7"/>
  <c r="BF189" i="7"/>
  <c r="T189" i="7"/>
  <c r="R189" i="7"/>
  <c r="P189" i="7"/>
  <c r="BK189" i="7"/>
  <c r="J189" i="7"/>
  <c r="BE189" i="7"/>
  <c r="BI188" i="7"/>
  <c r="BH188" i="7"/>
  <c r="BG188" i="7"/>
  <c r="BF188" i="7"/>
  <c r="T188" i="7"/>
  <c r="R188" i="7"/>
  <c r="P188" i="7"/>
  <c r="BK188" i="7"/>
  <c r="J188" i="7"/>
  <c r="BE188" i="7" s="1"/>
  <c r="BI187" i="7"/>
  <c r="BH187" i="7"/>
  <c r="BG187" i="7"/>
  <c r="BF187" i="7"/>
  <c r="T187" i="7"/>
  <c r="R187" i="7"/>
  <c r="P187" i="7"/>
  <c r="BK187" i="7"/>
  <c r="J187" i="7"/>
  <c r="BE187" i="7"/>
  <c r="BI186" i="7"/>
  <c r="BH186" i="7"/>
  <c r="BG186" i="7"/>
  <c r="BF186" i="7"/>
  <c r="T186" i="7"/>
  <c r="R186" i="7"/>
  <c r="P186" i="7"/>
  <c r="BK186" i="7"/>
  <c r="J186" i="7"/>
  <c r="BE186" i="7" s="1"/>
  <c r="BI185" i="7"/>
  <c r="BH185" i="7"/>
  <c r="BG185" i="7"/>
  <c r="BF185" i="7"/>
  <c r="T185" i="7"/>
  <c r="R185" i="7"/>
  <c r="P185" i="7"/>
  <c r="P184" i="7" s="1"/>
  <c r="BK185" i="7"/>
  <c r="J185" i="7"/>
  <c r="BE185" i="7" s="1"/>
  <c r="BI183" i="7"/>
  <c r="BH183" i="7"/>
  <c r="BG183" i="7"/>
  <c r="BF183" i="7"/>
  <c r="T183" i="7"/>
  <c r="R183" i="7"/>
  <c r="P183" i="7"/>
  <c r="BK183" i="7"/>
  <c r="J183" i="7"/>
  <c r="BE183"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c r="BI176" i="7"/>
  <c r="BH176" i="7"/>
  <c r="BG176" i="7"/>
  <c r="BF176" i="7"/>
  <c r="T176" i="7"/>
  <c r="R176" i="7"/>
  <c r="P176" i="7"/>
  <c r="BK176" i="7"/>
  <c r="J176" i="7"/>
  <c r="BE176" i="7" s="1"/>
  <c r="BI175" i="7"/>
  <c r="BH175" i="7"/>
  <c r="BG175" i="7"/>
  <c r="BF175" i="7"/>
  <c r="T175" i="7"/>
  <c r="R175" i="7"/>
  <c r="P175" i="7"/>
  <c r="BK175" i="7"/>
  <c r="J175" i="7"/>
  <c r="BE175" i="7"/>
  <c r="BI174" i="7"/>
  <c r="BH174" i="7"/>
  <c r="BG174" i="7"/>
  <c r="BF174" i="7"/>
  <c r="T174" i="7"/>
  <c r="R174" i="7"/>
  <c r="P174" i="7"/>
  <c r="BK174" i="7"/>
  <c r="J174" i="7"/>
  <c r="BE174" i="7" s="1"/>
  <c r="BI173" i="7"/>
  <c r="BH173" i="7"/>
  <c r="BG173" i="7"/>
  <c r="BF173" i="7"/>
  <c r="T173" i="7"/>
  <c r="T172" i="7" s="1"/>
  <c r="R173" i="7"/>
  <c r="P173" i="7"/>
  <c r="BK173" i="7"/>
  <c r="J173" i="7"/>
  <c r="BE173" i="7" s="1"/>
  <c r="BI171" i="7"/>
  <c r="BH171" i="7"/>
  <c r="BG171" i="7"/>
  <c r="BF171" i="7"/>
  <c r="T171" i="7"/>
  <c r="R171" i="7"/>
  <c r="P171" i="7"/>
  <c r="BK171" i="7"/>
  <c r="J171" i="7"/>
  <c r="BE171" i="7"/>
  <c r="BI170" i="7"/>
  <c r="BH170" i="7"/>
  <c r="BG170" i="7"/>
  <c r="BF170" i="7"/>
  <c r="T170" i="7"/>
  <c r="R170" i="7"/>
  <c r="P170" i="7"/>
  <c r="BK170" i="7"/>
  <c r="J170" i="7"/>
  <c r="BE170" i="7" s="1"/>
  <c r="BI169" i="7"/>
  <c r="BH169" i="7"/>
  <c r="BG169" i="7"/>
  <c r="BF169" i="7"/>
  <c r="T169" i="7"/>
  <c r="R169" i="7"/>
  <c r="P169" i="7"/>
  <c r="BK169" i="7"/>
  <c r="J169" i="7"/>
  <c r="BE169" i="7"/>
  <c r="BI168" i="7"/>
  <c r="BH168" i="7"/>
  <c r="BG168" i="7"/>
  <c r="BF168" i="7"/>
  <c r="T168" i="7"/>
  <c r="R168" i="7"/>
  <c r="P168" i="7"/>
  <c r="BK168" i="7"/>
  <c r="J168" i="7"/>
  <c r="BE168" i="7" s="1"/>
  <c r="BI167" i="7"/>
  <c r="BH167" i="7"/>
  <c r="BG167" i="7"/>
  <c r="BF167" i="7"/>
  <c r="T167" i="7"/>
  <c r="R167" i="7"/>
  <c r="P167" i="7"/>
  <c r="BK167" i="7"/>
  <c r="J167" i="7"/>
  <c r="BE167" i="7"/>
  <c r="BI166" i="7"/>
  <c r="BH166" i="7"/>
  <c r="BG166" i="7"/>
  <c r="BF166" i="7"/>
  <c r="T166" i="7"/>
  <c r="R166" i="7"/>
  <c r="P166" i="7"/>
  <c r="BK166" i="7"/>
  <c r="J166" i="7"/>
  <c r="BE166" i="7" s="1"/>
  <c r="BI165" i="7"/>
  <c r="BH165" i="7"/>
  <c r="BG165" i="7"/>
  <c r="BF165" i="7"/>
  <c r="T165" i="7"/>
  <c r="R165" i="7"/>
  <c r="P165" i="7"/>
  <c r="BK165" i="7"/>
  <c r="J165" i="7"/>
  <c r="BE165" i="7"/>
  <c r="BI164" i="7"/>
  <c r="BH164" i="7"/>
  <c r="BG164" i="7"/>
  <c r="BF164" i="7"/>
  <c r="T164" i="7"/>
  <c r="R164" i="7"/>
  <c r="P164" i="7"/>
  <c r="BK164" i="7"/>
  <c r="J164" i="7"/>
  <c r="BE164" i="7" s="1"/>
  <c r="BI163" i="7"/>
  <c r="BH163" i="7"/>
  <c r="BG163" i="7"/>
  <c r="BF163" i="7"/>
  <c r="T163" i="7"/>
  <c r="R163" i="7"/>
  <c r="P163" i="7"/>
  <c r="BK163" i="7"/>
  <c r="J163" i="7"/>
  <c r="BE163" i="7"/>
  <c r="BI162" i="7"/>
  <c r="BH162" i="7"/>
  <c r="BG162" i="7"/>
  <c r="BF162" i="7"/>
  <c r="T162" i="7"/>
  <c r="R162" i="7"/>
  <c r="P162" i="7"/>
  <c r="BK162" i="7"/>
  <c r="J162" i="7"/>
  <c r="BE162" i="7"/>
  <c r="BI161" i="7"/>
  <c r="BH161" i="7"/>
  <c r="BG161" i="7"/>
  <c r="BF161" i="7"/>
  <c r="T161" i="7"/>
  <c r="R161" i="7"/>
  <c r="P161" i="7"/>
  <c r="BK161" i="7"/>
  <c r="J161" i="7"/>
  <c r="BE161" i="7"/>
  <c r="BI160" i="7"/>
  <c r="BH160" i="7"/>
  <c r="BG160" i="7"/>
  <c r="BF160" i="7"/>
  <c r="T160" i="7"/>
  <c r="R160" i="7"/>
  <c r="P160" i="7"/>
  <c r="BK160" i="7"/>
  <c r="J160" i="7"/>
  <c r="BE160" i="7" s="1"/>
  <c r="BI159" i="7"/>
  <c r="BH159" i="7"/>
  <c r="BG159" i="7"/>
  <c r="BF159" i="7"/>
  <c r="T159" i="7"/>
  <c r="R159" i="7"/>
  <c r="P159" i="7"/>
  <c r="BK159" i="7"/>
  <c r="J159" i="7"/>
  <c r="BE159" i="7"/>
  <c r="BI158" i="7"/>
  <c r="BH158" i="7"/>
  <c r="BG158" i="7"/>
  <c r="BF158" i="7"/>
  <c r="T158" i="7"/>
  <c r="R158" i="7"/>
  <c r="P158" i="7"/>
  <c r="BK158" i="7"/>
  <c r="J158" i="7"/>
  <c r="BE158" i="7" s="1"/>
  <c r="BI156" i="7"/>
  <c r="BH156" i="7"/>
  <c r="BG156" i="7"/>
  <c r="BF156" i="7"/>
  <c r="T156" i="7"/>
  <c r="R156" i="7"/>
  <c r="P156" i="7"/>
  <c r="BK156" i="7"/>
  <c r="J156" i="7"/>
  <c r="BE156" i="7" s="1"/>
  <c r="BI155" i="7"/>
  <c r="BH155" i="7"/>
  <c r="BG155" i="7"/>
  <c r="BF155" i="7"/>
  <c r="T155" i="7"/>
  <c r="R155" i="7"/>
  <c r="P155" i="7"/>
  <c r="BK155" i="7"/>
  <c r="J155" i="7"/>
  <c r="BE155" i="7"/>
  <c r="BI154" i="7"/>
  <c r="BH154" i="7"/>
  <c r="BG154" i="7"/>
  <c r="BF154" i="7"/>
  <c r="T154" i="7"/>
  <c r="R154" i="7"/>
  <c r="P154" i="7"/>
  <c r="BK154" i="7"/>
  <c r="J154" i="7"/>
  <c r="BE154" i="7" s="1"/>
  <c r="BI153" i="7"/>
  <c r="BH153" i="7"/>
  <c r="BG153" i="7"/>
  <c r="BF153" i="7"/>
  <c r="T153" i="7"/>
  <c r="T152" i="7"/>
  <c r="R153" i="7"/>
  <c r="R152" i="7" s="1"/>
  <c r="P153" i="7"/>
  <c r="P152" i="7" s="1"/>
  <c r="BK153" i="7"/>
  <c r="J153" i="7"/>
  <c r="BE153" i="7"/>
  <c r="BI150" i="7"/>
  <c r="BH150" i="7"/>
  <c r="BG150" i="7"/>
  <c r="BF150" i="7"/>
  <c r="T150" i="7"/>
  <c r="R150" i="7"/>
  <c r="P150" i="7"/>
  <c r="BK150" i="7"/>
  <c r="J150" i="7"/>
  <c r="BE150" i="7" s="1"/>
  <c r="BI149" i="7"/>
  <c r="BH149" i="7"/>
  <c r="BG149" i="7"/>
  <c r="BF149" i="7"/>
  <c r="T149" i="7"/>
  <c r="R149" i="7"/>
  <c r="P149" i="7"/>
  <c r="BK149" i="7"/>
  <c r="J149" i="7"/>
  <c r="BE149" i="7"/>
  <c r="BI148" i="7"/>
  <c r="BH148" i="7"/>
  <c r="BG148" i="7"/>
  <c r="BF148" i="7"/>
  <c r="T148" i="7"/>
  <c r="R148" i="7"/>
  <c r="P148" i="7"/>
  <c r="BK148" i="7"/>
  <c r="J148" i="7"/>
  <c r="BE148" i="7"/>
  <c r="BI147" i="7"/>
  <c r="BH147" i="7"/>
  <c r="BG147" i="7"/>
  <c r="BF147" i="7"/>
  <c r="T147" i="7"/>
  <c r="R147" i="7"/>
  <c r="P147" i="7"/>
  <c r="P146" i="7"/>
  <c r="BK147" i="7"/>
  <c r="J147" i="7"/>
  <c r="BE147"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c r="BI142" i="7"/>
  <c r="BH142" i="7"/>
  <c r="BG142" i="7"/>
  <c r="BF142" i="7"/>
  <c r="T142" i="7"/>
  <c r="R142" i="7"/>
  <c r="P142" i="7"/>
  <c r="BK142" i="7"/>
  <c r="J142" i="7"/>
  <c r="BE142" i="7" s="1"/>
  <c r="BI141" i="7"/>
  <c r="BH141" i="7"/>
  <c r="BG141" i="7"/>
  <c r="BF141" i="7"/>
  <c r="T141" i="7"/>
  <c r="R141" i="7"/>
  <c r="P141" i="7"/>
  <c r="BK141" i="7"/>
  <c r="J141" i="7"/>
  <c r="BE141" i="7"/>
  <c r="BI140" i="7"/>
  <c r="BH140" i="7"/>
  <c r="BG140" i="7"/>
  <c r="BF140" i="7"/>
  <c r="T140" i="7"/>
  <c r="R140" i="7"/>
  <c r="P140" i="7"/>
  <c r="BK140" i="7"/>
  <c r="J140" i="7"/>
  <c r="BE140" i="7" s="1"/>
  <c r="BI139" i="7"/>
  <c r="BH139" i="7"/>
  <c r="BG139" i="7"/>
  <c r="BF139" i="7"/>
  <c r="T139" i="7"/>
  <c r="R139" i="7"/>
  <c r="P139" i="7"/>
  <c r="BK139" i="7"/>
  <c r="J139" i="7"/>
  <c r="BE139" i="7"/>
  <c r="BI138" i="7"/>
  <c r="BH138" i="7"/>
  <c r="BG138" i="7"/>
  <c r="BF138" i="7"/>
  <c r="T138" i="7"/>
  <c r="R138" i="7"/>
  <c r="P138" i="7"/>
  <c r="BK138" i="7"/>
  <c r="J138" i="7"/>
  <c r="BE138" i="7" s="1"/>
  <c r="BI137" i="7"/>
  <c r="BH137" i="7"/>
  <c r="BG137" i="7"/>
  <c r="BF137" i="7"/>
  <c r="T137" i="7"/>
  <c r="R137" i="7"/>
  <c r="P137" i="7"/>
  <c r="BK137" i="7"/>
  <c r="J137" i="7"/>
  <c r="BE137" i="7"/>
  <c r="BI136" i="7"/>
  <c r="BH136" i="7"/>
  <c r="BG136" i="7"/>
  <c r="BF136" i="7"/>
  <c r="T136" i="7"/>
  <c r="R136" i="7"/>
  <c r="P136" i="7"/>
  <c r="BK136" i="7"/>
  <c r="J136" i="7"/>
  <c r="BE136" i="7" s="1"/>
  <c r="BI135" i="7"/>
  <c r="BH135" i="7"/>
  <c r="BG135" i="7"/>
  <c r="BF135" i="7"/>
  <c r="T135" i="7"/>
  <c r="R135" i="7"/>
  <c r="P135" i="7"/>
  <c r="BK135" i="7"/>
  <c r="J135" i="7"/>
  <c r="BE135" i="7"/>
  <c r="BI134" i="7"/>
  <c r="BH134" i="7"/>
  <c r="BG134" i="7"/>
  <c r="BF134" i="7"/>
  <c r="T134" i="7"/>
  <c r="R134" i="7"/>
  <c r="P134" i="7"/>
  <c r="BK134" i="7"/>
  <c r="J134" i="7"/>
  <c r="BE134" i="7" s="1"/>
  <c r="BI133" i="7"/>
  <c r="BH133" i="7"/>
  <c r="BG133" i="7"/>
  <c r="BF133" i="7"/>
  <c r="T133" i="7"/>
  <c r="R133" i="7"/>
  <c r="P133" i="7"/>
  <c r="BK133" i="7"/>
  <c r="J133" i="7"/>
  <c r="BE133" i="7"/>
  <c r="BI132" i="7"/>
  <c r="BH132" i="7"/>
  <c r="BG132" i="7"/>
  <c r="BF132" i="7"/>
  <c r="T132" i="7"/>
  <c r="R132" i="7"/>
  <c r="P132" i="7"/>
  <c r="BK132" i="7"/>
  <c r="J132" i="7"/>
  <c r="BE132" i="7" s="1"/>
  <c r="BI131" i="7"/>
  <c r="BH131" i="7"/>
  <c r="BG131" i="7"/>
  <c r="BF131" i="7"/>
  <c r="T131" i="7"/>
  <c r="R131" i="7"/>
  <c r="P131" i="7"/>
  <c r="BK131" i="7"/>
  <c r="J131" i="7"/>
  <c r="BE131" i="7" s="1"/>
  <c r="BI130" i="7"/>
  <c r="BH130" i="7"/>
  <c r="BG130" i="7"/>
  <c r="BF130" i="7"/>
  <c r="T130" i="7"/>
  <c r="R130" i="7"/>
  <c r="P130" i="7"/>
  <c r="BK130" i="7"/>
  <c r="J130" i="7"/>
  <c r="BE130" i="7"/>
  <c r="BI129" i="7"/>
  <c r="BH129" i="7"/>
  <c r="BG129" i="7"/>
  <c r="BF129" i="7"/>
  <c r="T129" i="7"/>
  <c r="R129" i="7"/>
  <c r="P129" i="7"/>
  <c r="BK129" i="7"/>
  <c r="J129" i="7"/>
  <c r="BE129" i="7"/>
  <c r="BI128" i="7"/>
  <c r="BH128" i="7"/>
  <c r="BG128" i="7"/>
  <c r="BF128" i="7"/>
  <c r="T128" i="7"/>
  <c r="R128" i="7"/>
  <c r="P128" i="7"/>
  <c r="BK128" i="7"/>
  <c r="J128" i="7"/>
  <c r="BE128" i="7" s="1"/>
  <c r="BI127" i="7"/>
  <c r="BH127" i="7"/>
  <c r="BG127" i="7"/>
  <c r="BF127" i="7"/>
  <c r="T127" i="7"/>
  <c r="R127" i="7"/>
  <c r="P127" i="7"/>
  <c r="BK127" i="7"/>
  <c r="J127" i="7"/>
  <c r="BE127" i="7"/>
  <c r="BI126" i="7"/>
  <c r="BH126" i="7"/>
  <c r="BG126" i="7"/>
  <c r="BF126" i="7"/>
  <c r="T126" i="7"/>
  <c r="R126" i="7"/>
  <c r="P126" i="7"/>
  <c r="BK126" i="7"/>
  <c r="J126" i="7"/>
  <c r="BE126" i="7" s="1"/>
  <c r="BI125" i="7"/>
  <c r="BH125" i="7"/>
  <c r="BG125" i="7"/>
  <c r="BF125" i="7"/>
  <c r="T125" i="7"/>
  <c r="R125" i="7"/>
  <c r="P125" i="7"/>
  <c r="BK125" i="7"/>
  <c r="J125" i="7"/>
  <c r="BE125" i="7"/>
  <c r="BI124" i="7"/>
  <c r="BH124" i="7"/>
  <c r="BG124" i="7"/>
  <c r="BF124" i="7"/>
  <c r="T124" i="7"/>
  <c r="R124" i="7"/>
  <c r="P124" i="7"/>
  <c r="BK124" i="7"/>
  <c r="J124" i="7"/>
  <c r="BE124" i="7" s="1"/>
  <c r="BI123" i="7"/>
  <c r="BH123" i="7"/>
  <c r="BG123" i="7"/>
  <c r="BF123" i="7"/>
  <c r="T123" i="7"/>
  <c r="R123" i="7"/>
  <c r="P123" i="7"/>
  <c r="BK123" i="7"/>
  <c r="J123" i="7"/>
  <c r="BE123" i="7"/>
  <c r="BI122" i="7"/>
  <c r="BH122" i="7"/>
  <c r="BG122" i="7"/>
  <c r="BF122" i="7"/>
  <c r="T122" i="7"/>
  <c r="R122" i="7"/>
  <c r="P122" i="7"/>
  <c r="BK122" i="7"/>
  <c r="J122" i="7"/>
  <c r="BE122" i="7" s="1"/>
  <c r="BI120" i="7"/>
  <c r="BH120" i="7"/>
  <c r="BG120" i="7"/>
  <c r="BF120" i="7"/>
  <c r="T120" i="7"/>
  <c r="R120" i="7"/>
  <c r="P120" i="7"/>
  <c r="BK120" i="7"/>
  <c r="J120" i="7"/>
  <c r="BE120" i="7" s="1"/>
  <c r="BI119" i="7"/>
  <c r="BH119" i="7"/>
  <c r="BG119" i="7"/>
  <c r="BF119" i="7"/>
  <c r="T119" i="7"/>
  <c r="R119" i="7"/>
  <c r="P119" i="7"/>
  <c r="P117" i="7" s="1"/>
  <c r="BK119" i="7"/>
  <c r="J119" i="7"/>
  <c r="BE119" i="7" s="1"/>
  <c r="BI118" i="7"/>
  <c r="BH118" i="7"/>
  <c r="BG118" i="7"/>
  <c r="BF118" i="7"/>
  <c r="T118" i="7"/>
  <c r="T117" i="7"/>
  <c r="R118" i="7"/>
  <c r="P118" i="7"/>
  <c r="BK118" i="7"/>
  <c r="J118" i="7"/>
  <c r="BE118" i="7" s="1"/>
  <c r="J110" i="7"/>
  <c r="J109" i="7"/>
  <c r="F109" i="7"/>
  <c r="F107" i="7"/>
  <c r="E105" i="7"/>
  <c r="J55" i="7"/>
  <c r="J54" i="7"/>
  <c r="F54" i="7"/>
  <c r="F52" i="7"/>
  <c r="E50" i="7"/>
  <c r="J18" i="7"/>
  <c r="E18" i="7"/>
  <c r="F110" i="7" s="1"/>
  <c r="J17" i="7"/>
  <c r="J12" i="7"/>
  <c r="J52" i="7" s="1"/>
  <c r="E7" i="7"/>
  <c r="J37" i="6"/>
  <c r="J36" i="6"/>
  <c r="AY59" i="1" s="1"/>
  <c r="J35" i="6"/>
  <c r="AX59" i="1"/>
  <c r="BI254" i="6"/>
  <c r="BH254" i="6"/>
  <c r="BG254" i="6"/>
  <c r="BF254" i="6"/>
  <c r="T254" i="6"/>
  <c r="R254" i="6"/>
  <c r="P254" i="6"/>
  <c r="BK254" i="6"/>
  <c r="J254" i="6"/>
  <c r="BE254" i="6" s="1"/>
  <c r="BI253" i="6"/>
  <c r="BH253" i="6"/>
  <c r="BG253" i="6"/>
  <c r="BF253" i="6"/>
  <c r="T253" i="6"/>
  <c r="R253" i="6"/>
  <c r="P253" i="6"/>
  <c r="BK253" i="6"/>
  <c r="J253" i="6"/>
  <c r="BE253" i="6"/>
  <c r="BI252" i="6"/>
  <c r="BH252" i="6"/>
  <c r="BG252" i="6"/>
  <c r="BF252" i="6"/>
  <c r="T252" i="6"/>
  <c r="R252" i="6"/>
  <c r="P252" i="6"/>
  <c r="BK252" i="6"/>
  <c r="J252" i="6"/>
  <c r="BE252" i="6" s="1"/>
  <c r="BI251" i="6"/>
  <c r="BH251" i="6"/>
  <c r="BG251" i="6"/>
  <c r="BF251" i="6"/>
  <c r="T251" i="6"/>
  <c r="R251" i="6"/>
  <c r="P251" i="6"/>
  <c r="BK251" i="6"/>
  <c r="J251" i="6"/>
  <c r="BE251" i="6"/>
  <c r="BI250" i="6"/>
  <c r="BH250" i="6"/>
  <c r="BG250" i="6"/>
  <c r="BF250" i="6"/>
  <c r="T250" i="6"/>
  <c r="R250" i="6"/>
  <c r="P250" i="6"/>
  <c r="BK250" i="6"/>
  <c r="J250" i="6"/>
  <c r="BE250" i="6" s="1"/>
  <c r="BI249" i="6"/>
  <c r="BH249" i="6"/>
  <c r="BG249" i="6"/>
  <c r="BF249" i="6"/>
  <c r="T249" i="6"/>
  <c r="R249" i="6"/>
  <c r="P249" i="6"/>
  <c r="BK249" i="6"/>
  <c r="J249" i="6"/>
  <c r="BE249" i="6"/>
  <c r="BI248" i="6"/>
  <c r="BH248" i="6"/>
  <c r="BG248" i="6"/>
  <c r="BF248" i="6"/>
  <c r="T248" i="6"/>
  <c r="R248" i="6"/>
  <c r="P248" i="6"/>
  <c r="BK248" i="6"/>
  <c r="J248" i="6"/>
  <c r="BE248" i="6" s="1"/>
  <c r="BI247" i="6"/>
  <c r="BH247" i="6"/>
  <c r="BG247" i="6"/>
  <c r="BF247" i="6"/>
  <c r="T247" i="6"/>
  <c r="R247" i="6"/>
  <c r="P247" i="6"/>
  <c r="BK247" i="6"/>
  <c r="J247" i="6"/>
  <c r="BE247" i="6"/>
  <c r="BI246" i="6"/>
  <c r="BH246" i="6"/>
  <c r="BG246" i="6"/>
  <c r="BF246" i="6"/>
  <c r="T246" i="6"/>
  <c r="R246" i="6"/>
  <c r="P246" i="6"/>
  <c r="BK246" i="6"/>
  <c r="J246" i="6"/>
  <c r="BE246" i="6" s="1"/>
  <c r="BI245" i="6"/>
  <c r="BH245" i="6"/>
  <c r="BG245" i="6"/>
  <c r="BF245" i="6"/>
  <c r="T245" i="6"/>
  <c r="R245" i="6"/>
  <c r="P245" i="6"/>
  <c r="BK245" i="6"/>
  <c r="J245" i="6"/>
  <c r="BE245" i="6"/>
  <c r="BI244" i="6"/>
  <c r="BH244" i="6"/>
  <c r="BG244" i="6"/>
  <c r="BF244" i="6"/>
  <c r="T244" i="6"/>
  <c r="R244" i="6"/>
  <c r="P244" i="6"/>
  <c r="BK244" i="6"/>
  <c r="J244" i="6"/>
  <c r="BE244" i="6" s="1"/>
  <c r="BI243" i="6"/>
  <c r="BH243" i="6"/>
  <c r="BG243" i="6"/>
  <c r="BF243" i="6"/>
  <c r="T243" i="6"/>
  <c r="R243" i="6"/>
  <c r="P243" i="6"/>
  <c r="BK243" i="6"/>
  <c r="J243" i="6"/>
  <c r="BE243" i="6"/>
  <c r="BI242" i="6"/>
  <c r="BH242" i="6"/>
  <c r="BG242" i="6"/>
  <c r="BF242" i="6"/>
  <c r="T242" i="6"/>
  <c r="R242" i="6"/>
  <c r="P242" i="6"/>
  <c r="BK242" i="6"/>
  <c r="J242" i="6"/>
  <c r="BE242" i="6" s="1"/>
  <c r="BI241" i="6"/>
  <c r="BH241" i="6"/>
  <c r="BG241" i="6"/>
  <c r="BF241" i="6"/>
  <c r="T241" i="6"/>
  <c r="R241" i="6"/>
  <c r="P241" i="6"/>
  <c r="BK241" i="6"/>
  <c r="J241" i="6"/>
  <c r="BE241" i="6"/>
  <c r="BI240" i="6"/>
  <c r="BH240" i="6"/>
  <c r="BG240" i="6"/>
  <c r="BF240" i="6"/>
  <c r="T240" i="6"/>
  <c r="R240" i="6"/>
  <c r="P240" i="6"/>
  <c r="BK240" i="6"/>
  <c r="J240" i="6"/>
  <c r="BE240" i="6" s="1"/>
  <c r="BI239" i="6"/>
  <c r="BH239" i="6"/>
  <c r="BG239" i="6"/>
  <c r="BF239" i="6"/>
  <c r="T239" i="6"/>
  <c r="R239" i="6"/>
  <c r="P239" i="6"/>
  <c r="BK239" i="6"/>
  <c r="J239" i="6"/>
  <c r="BE239" i="6"/>
  <c r="BI238" i="6"/>
  <c r="BH238" i="6"/>
  <c r="BG238" i="6"/>
  <c r="BF238" i="6"/>
  <c r="T238" i="6"/>
  <c r="R238" i="6"/>
  <c r="P238" i="6"/>
  <c r="BK238" i="6"/>
  <c r="J238" i="6"/>
  <c r="BE238" i="6" s="1"/>
  <c r="BI237" i="6"/>
  <c r="BH237" i="6"/>
  <c r="BG237" i="6"/>
  <c r="BF237" i="6"/>
  <c r="T237" i="6"/>
  <c r="R237" i="6"/>
  <c r="P237" i="6"/>
  <c r="BK237" i="6"/>
  <c r="J237" i="6"/>
  <c r="BE237" i="6"/>
  <c r="BI236" i="6"/>
  <c r="BH236" i="6"/>
  <c r="BG236" i="6"/>
  <c r="BF236" i="6"/>
  <c r="T236" i="6"/>
  <c r="R236" i="6"/>
  <c r="P236" i="6"/>
  <c r="BK236" i="6"/>
  <c r="J236" i="6"/>
  <c r="BE236" i="6" s="1"/>
  <c r="BI235" i="6"/>
  <c r="BH235" i="6"/>
  <c r="BG235" i="6"/>
  <c r="BF235" i="6"/>
  <c r="T235" i="6"/>
  <c r="R235" i="6"/>
  <c r="P235" i="6"/>
  <c r="BK235" i="6"/>
  <c r="J235" i="6"/>
  <c r="BE235" i="6"/>
  <c r="BI234" i="6"/>
  <c r="BH234" i="6"/>
  <c r="BG234" i="6"/>
  <c r="BF234" i="6"/>
  <c r="T234" i="6"/>
  <c r="R234" i="6"/>
  <c r="P234" i="6"/>
  <c r="BK234" i="6"/>
  <c r="J234" i="6"/>
  <c r="BE234" i="6" s="1"/>
  <c r="BI233" i="6"/>
  <c r="BH233" i="6"/>
  <c r="BG233" i="6"/>
  <c r="BF233" i="6"/>
  <c r="T233" i="6"/>
  <c r="R233" i="6"/>
  <c r="P233" i="6"/>
  <c r="BK233" i="6"/>
  <c r="J233" i="6"/>
  <c r="BE233" i="6"/>
  <c r="BI232" i="6"/>
  <c r="BH232" i="6"/>
  <c r="BG232" i="6"/>
  <c r="BF232" i="6"/>
  <c r="T232" i="6"/>
  <c r="R232" i="6"/>
  <c r="P232" i="6"/>
  <c r="BK232" i="6"/>
  <c r="J232" i="6"/>
  <c r="BE232" i="6" s="1"/>
  <c r="BI231" i="6"/>
  <c r="BH231" i="6"/>
  <c r="BG231" i="6"/>
  <c r="BF231" i="6"/>
  <c r="T231" i="6"/>
  <c r="R231" i="6"/>
  <c r="P231" i="6"/>
  <c r="BK231" i="6"/>
  <c r="J231" i="6"/>
  <c r="BE231" i="6"/>
  <c r="BI230" i="6"/>
  <c r="BH230" i="6"/>
  <c r="BG230" i="6"/>
  <c r="BF230" i="6"/>
  <c r="T230" i="6"/>
  <c r="R230" i="6"/>
  <c r="P230" i="6"/>
  <c r="BK230" i="6"/>
  <c r="BK227" i="6" s="1"/>
  <c r="J227" i="6" s="1"/>
  <c r="J71" i="6" s="1"/>
  <c r="J230" i="6"/>
  <c r="BE230" i="6" s="1"/>
  <c r="BI229" i="6"/>
  <c r="BH229" i="6"/>
  <c r="BG229" i="6"/>
  <c r="BF229" i="6"/>
  <c r="T229" i="6"/>
  <c r="R229" i="6"/>
  <c r="P229" i="6"/>
  <c r="BK229" i="6"/>
  <c r="J229" i="6"/>
  <c r="BE229" i="6"/>
  <c r="BI228" i="6"/>
  <c r="BH228" i="6"/>
  <c r="BG228" i="6"/>
  <c r="BF228" i="6"/>
  <c r="T228" i="6"/>
  <c r="R228" i="6"/>
  <c r="P228" i="6"/>
  <c r="BK228" i="6"/>
  <c r="J228" i="6"/>
  <c r="BE228" i="6"/>
  <c r="BI226" i="6"/>
  <c r="BH226" i="6"/>
  <c r="BG226" i="6"/>
  <c r="BF226" i="6"/>
  <c r="T226" i="6"/>
  <c r="R226" i="6"/>
  <c r="P226" i="6"/>
  <c r="BK226" i="6"/>
  <c r="J226" i="6"/>
  <c r="BE226" i="6" s="1"/>
  <c r="BI225" i="6"/>
  <c r="BH225" i="6"/>
  <c r="BG225" i="6"/>
  <c r="BF225" i="6"/>
  <c r="T225" i="6"/>
  <c r="R225" i="6"/>
  <c r="P225" i="6"/>
  <c r="BK225" i="6"/>
  <c r="J225" i="6"/>
  <c r="BE225" i="6"/>
  <c r="BI224" i="6"/>
  <c r="BH224" i="6"/>
  <c r="BG224" i="6"/>
  <c r="BF224" i="6"/>
  <c r="T224" i="6"/>
  <c r="R224" i="6"/>
  <c r="P224" i="6"/>
  <c r="BK224" i="6"/>
  <c r="J224" i="6"/>
  <c r="BE224" i="6" s="1"/>
  <c r="BI223" i="6"/>
  <c r="BH223" i="6"/>
  <c r="BG223" i="6"/>
  <c r="BF223" i="6"/>
  <c r="T223" i="6"/>
  <c r="R223" i="6"/>
  <c r="P223" i="6"/>
  <c r="BK223" i="6"/>
  <c r="J223" i="6"/>
  <c r="BE223" i="6"/>
  <c r="BI222" i="6"/>
  <c r="BH222" i="6"/>
  <c r="BG222" i="6"/>
  <c r="BF222" i="6"/>
  <c r="T222" i="6"/>
  <c r="R222" i="6"/>
  <c r="P222" i="6"/>
  <c r="BK222" i="6"/>
  <c r="J222" i="6"/>
  <c r="BE222" i="6" s="1"/>
  <c r="BI221" i="6"/>
  <c r="BH221" i="6"/>
  <c r="BG221" i="6"/>
  <c r="BF221" i="6"/>
  <c r="T221" i="6"/>
  <c r="R221" i="6"/>
  <c r="P221" i="6"/>
  <c r="BK221" i="6"/>
  <c r="J221" i="6"/>
  <c r="BE221" i="6" s="1"/>
  <c r="BI220" i="6"/>
  <c r="BH220" i="6"/>
  <c r="BG220" i="6"/>
  <c r="BF220" i="6"/>
  <c r="T220" i="6"/>
  <c r="R220" i="6"/>
  <c r="R219" i="6"/>
  <c r="P220" i="6"/>
  <c r="BK220" i="6"/>
  <c r="J220" i="6"/>
  <c r="BE220" i="6"/>
  <c r="BI218" i="6"/>
  <c r="BH218" i="6"/>
  <c r="BG218" i="6"/>
  <c r="BF218" i="6"/>
  <c r="T218" i="6"/>
  <c r="R218" i="6"/>
  <c r="P218" i="6"/>
  <c r="BK218" i="6"/>
  <c r="J218" i="6"/>
  <c r="BE218" i="6" s="1"/>
  <c r="BI217" i="6"/>
  <c r="BH217" i="6"/>
  <c r="BG217" i="6"/>
  <c r="BF217" i="6"/>
  <c r="T217" i="6"/>
  <c r="R217" i="6"/>
  <c r="P217" i="6"/>
  <c r="BK217" i="6"/>
  <c r="J217" i="6"/>
  <c r="BE217" i="6"/>
  <c r="BI216" i="6"/>
  <c r="BH216" i="6"/>
  <c r="BG216" i="6"/>
  <c r="BF216" i="6"/>
  <c r="T216" i="6"/>
  <c r="R216" i="6"/>
  <c r="P216" i="6"/>
  <c r="BK216" i="6"/>
  <c r="J216" i="6"/>
  <c r="BE216" i="6" s="1"/>
  <c r="BI215" i="6"/>
  <c r="BH215" i="6"/>
  <c r="BG215" i="6"/>
  <c r="BF215" i="6"/>
  <c r="T215" i="6"/>
  <c r="R215" i="6"/>
  <c r="P215" i="6"/>
  <c r="BK215" i="6"/>
  <c r="J215" i="6"/>
  <c r="BE215" i="6" s="1"/>
  <c r="BI214" i="6"/>
  <c r="BH214" i="6"/>
  <c r="BG214" i="6"/>
  <c r="BF214" i="6"/>
  <c r="T214" i="6"/>
  <c r="R214" i="6"/>
  <c r="P214" i="6"/>
  <c r="BK214" i="6"/>
  <c r="J214" i="6"/>
  <c r="BE214" i="6" s="1"/>
  <c r="BI213" i="6"/>
  <c r="BH213" i="6"/>
  <c r="BG213" i="6"/>
  <c r="BF213" i="6"/>
  <c r="T213" i="6"/>
  <c r="R213" i="6"/>
  <c r="P213" i="6"/>
  <c r="BK213" i="6"/>
  <c r="J213" i="6"/>
  <c r="BE213" i="6" s="1"/>
  <c r="BI212" i="6"/>
  <c r="BH212" i="6"/>
  <c r="BG212" i="6"/>
  <c r="BF212" i="6"/>
  <c r="T212" i="6"/>
  <c r="R212" i="6"/>
  <c r="P212" i="6"/>
  <c r="BK212" i="6"/>
  <c r="J212" i="6"/>
  <c r="BE212" i="6" s="1"/>
  <c r="BI211" i="6"/>
  <c r="BH211" i="6"/>
  <c r="BG211" i="6"/>
  <c r="BF211" i="6"/>
  <c r="T211" i="6"/>
  <c r="R211" i="6"/>
  <c r="P211" i="6"/>
  <c r="BK211" i="6"/>
  <c r="J211" i="6"/>
  <c r="BE211" i="6"/>
  <c r="BI210" i="6"/>
  <c r="BH210" i="6"/>
  <c r="BG210" i="6"/>
  <c r="BF210" i="6"/>
  <c r="T210" i="6"/>
  <c r="R210" i="6"/>
  <c r="P210" i="6"/>
  <c r="BK210" i="6"/>
  <c r="BK209" i="6" s="1"/>
  <c r="J209" i="6" s="1"/>
  <c r="J69" i="6" s="1"/>
  <c r="J210" i="6"/>
  <c r="BE210" i="6"/>
  <c r="BI208" i="6"/>
  <c r="BH208" i="6"/>
  <c r="BG208" i="6"/>
  <c r="BF208" i="6"/>
  <c r="T208" i="6"/>
  <c r="R208" i="6"/>
  <c r="P208" i="6"/>
  <c r="BK208" i="6"/>
  <c r="J208" i="6"/>
  <c r="BE208" i="6"/>
  <c r="BI207" i="6"/>
  <c r="BH207" i="6"/>
  <c r="BG207" i="6"/>
  <c r="BF207" i="6"/>
  <c r="T207" i="6"/>
  <c r="R207" i="6"/>
  <c r="P207" i="6"/>
  <c r="BK207" i="6"/>
  <c r="J207" i="6"/>
  <c r="BE207" i="6" s="1"/>
  <c r="BI206" i="6"/>
  <c r="BH206" i="6"/>
  <c r="BG206" i="6"/>
  <c r="BF206" i="6"/>
  <c r="T206" i="6"/>
  <c r="R206" i="6"/>
  <c r="P206" i="6"/>
  <c r="BK206" i="6"/>
  <c r="J206" i="6"/>
  <c r="BE206" i="6"/>
  <c r="BI205" i="6"/>
  <c r="BH205" i="6"/>
  <c r="BG205" i="6"/>
  <c r="BF205" i="6"/>
  <c r="T205" i="6"/>
  <c r="R205" i="6"/>
  <c r="P205" i="6"/>
  <c r="BK205" i="6"/>
  <c r="J205" i="6"/>
  <c r="BE205" i="6" s="1"/>
  <c r="BI204" i="6"/>
  <c r="BH204" i="6"/>
  <c r="BG204" i="6"/>
  <c r="BF204" i="6"/>
  <c r="T204" i="6"/>
  <c r="R204" i="6"/>
  <c r="P204" i="6"/>
  <c r="BK204" i="6"/>
  <c r="J204" i="6"/>
  <c r="BE204" i="6" s="1"/>
  <c r="BI203" i="6"/>
  <c r="BH203" i="6"/>
  <c r="BG203" i="6"/>
  <c r="BF203" i="6"/>
  <c r="T203" i="6"/>
  <c r="R203" i="6"/>
  <c r="P203" i="6"/>
  <c r="BK203" i="6"/>
  <c r="J203" i="6"/>
  <c r="BE203" i="6" s="1"/>
  <c r="BI202" i="6"/>
  <c r="BH202" i="6"/>
  <c r="BG202" i="6"/>
  <c r="BF202" i="6"/>
  <c r="T202" i="6"/>
  <c r="R202" i="6"/>
  <c r="P202" i="6"/>
  <c r="BK202" i="6"/>
  <c r="J202" i="6"/>
  <c r="BE202" i="6" s="1"/>
  <c r="BI201" i="6"/>
  <c r="BH201" i="6"/>
  <c r="BG201" i="6"/>
  <c r="BF201" i="6"/>
  <c r="T201" i="6"/>
  <c r="R201" i="6"/>
  <c r="P201" i="6"/>
  <c r="BK201" i="6"/>
  <c r="J201" i="6"/>
  <c r="BE201" i="6" s="1"/>
  <c r="BI200" i="6"/>
  <c r="BH200" i="6"/>
  <c r="BG200" i="6"/>
  <c r="BF200" i="6"/>
  <c r="T200" i="6"/>
  <c r="R200" i="6"/>
  <c r="P200" i="6"/>
  <c r="BK200" i="6"/>
  <c r="J200" i="6"/>
  <c r="BE200" i="6" s="1"/>
  <c r="BI199" i="6"/>
  <c r="BH199" i="6"/>
  <c r="BG199" i="6"/>
  <c r="BF199" i="6"/>
  <c r="T199" i="6"/>
  <c r="R199" i="6"/>
  <c r="P199" i="6"/>
  <c r="BK199" i="6"/>
  <c r="J199" i="6"/>
  <c r="BE199" i="6" s="1"/>
  <c r="BI198" i="6"/>
  <c r="BH198" i="6"/>
  <c r="BG198" i="6"/>
  <c r="BF198" i="6"/>
  <c r="T198" i="6"/>
  <c r="R198" i="6"/>
  <c r="P198" i="6"/>
  <c r="BK198" i="6"/>
  <c r="J198" i="6"/>
  <c r="BE198" i="6"/>
  <c r="BI197" i="6"/>
  <c r="BH197" i="6"/>
  <c r="BG197" i="6"/>
  <c r="BF197" i="6"/>
  <c r="T197" i="6"/>
  <c r="R197" i="6"/>
  <c r="P197" i="6"/>
  <c r="BK197" i="6"/>
  <c r="J197" i="6"/>
  <c r="BE197" i="6" s="1"/>
  <c r="BI196" i="6"/>
  <c r="BH196" i="6"/>
  <c r="BG196" i="6"/>
  <c r="BF196" i="6"/>
  <c r="T196" i="6"/>
  <c r="R196" i="6"/>
  <c r="P196" i="6"/>
  <c r="BK196" i="6"/>
  <c r="J196" i="6"/>
  <c r="BE196" i="6" s="1"/>
  <c r="BI195" i="6"/>
  <c r="BH195" i="6"/>
  <c r="BG195" i="6"/>
  <c r="BF195" i="6"/>
  <c r="T195" i="6"/>
  <c r="R195" i="6"/>
  <c r="P195" i="6"/>
  <c r="BK195" i="6"/>
  <c r="J195" i="6"/>
  <c r="BE195" i="6" s="1"/>
  <c r="BI194" i="6"/>
  <c r="BH194" i="6"/>
  <c r="BG194" i="6"/>
  <c r="BF194" i="6"/>
  <c r="T194" i="6"/>
  <c r="R194" i="6"/>
  <c r="P194" i="6"/>
  <c r="BK194" i="6"/>
  <c r="J194" i="6"/>
  <c r="BE194" i="6"/>
  <c r="BI193" i="6"/>
  <c r="BH193" i="6"/>
  <c r="BG193" i="6"/>
  <c r="BF193" i="6"/>
  <c r="T193" i="6"/>
  <c r="T191" i="6" s="1"/>
  <c r="R193" i="6"/>
  <c r="P193" i="6"/>
  <c r="BK193" i="6"/>
  <c r="J193" i="6"/>
  <c r="BE193" i="6" s="1"/>
  <c r="BI192" i="6"/>
  <c r="BH192" i="6"/>
  <c r="BG192" i="6"/>
  <c r="BF192" i="6"/>
  <c r="T192" i="6"/>
  <c r="R192" i="6"/>
  <c r="P192" i="6"/>
  <c r="BK192" i="6"/>
  <c r="J192" i="6"/>
  <c r="BE192" i="6"/>
  <c r="BI190" i="6"/>
  <c r="BH190" i="6"/>
  <c r="BG190" i="6"/>
  <c r="BF190" i="6"/>
  <c r="T190" i="6"/>
  <c r="R190" i="6"/>
  <c r="P190" i="6"/>
  <c r="BK190" i="6"/>
  <c r="J190" i="6"/>
  <c r="BE190" i="6"/>
  <c r="BI189" i="6"/>
  <c r="BH189" i="6"/>
  <c r="BG189" i="6"/>
  <c r="BF189" i="6"/>
  <c r="T189" i="6"/>
  <c r="T185" i="6" s="1"/>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s="1"/>
  <c r="BI186" i="6"/>
  <c r="BH186" i="6"/>
  <c r="BG186" i="6"/>
  <c r="BF186" i="6"/>
  <c r="T186" i="6"/>
  <c r="R186" i="6"/>
  <c r="P186" i="6"/>
  <c r="BK186" i="6"/>
  <c r="BK185" i="6" s="1"/>
  <c r="J185" i="6"/>
  <c r="J67" i="6" s="1"/>
  <c r="J186" i="6"/>
  <c r="BE186" i="6"/>
  <c r="BI184" i="6"/>
  <c r="BH184" i="6"/>
  <c r="BG184" i="6"/>
  <c r="BF184" i="6"/>
  <c r="T184" i="6"/>
  <c r="R184" i="6"/>
  <c r="P184" i="6"/>
  <c r="BK184" i="6"/>
  <c r="J184" i="6"/>
  <c r="BE184" i="6"/>
  <c r="BI183" i="6"/>
  <c r="BH183" i="6"/>
  <c r="BG183" i="6"/>
  <c r="BF183" i="6"/>
  <c r="T183" i="6"/>
  <c r="R183" i="6"/>
  <c r="P183" i="6"/>
  <c r="BK183" i="6"/>
  <c r="J183" i="6"/>
  <c r="BE183" i="6" s="1"/>
  <c r="BI182" i="6"/>
  <c r="BH182" i="6"/>
  <c r="BG182" i="6"/>
  <c r="BF182" i="6"/>
  <c r="T182" i="6"/>
  <c r="R182" i="6"/>
  <c r="P182" i="6"/>
  <c r="BK182" i="6"/>
  <c r="J182" i="6"/>
  <c r="BE182" i="6"/>
  <c r="BI181" i="6"/>
  <c r="BH181" i="6"/>
  <c r="BG181" i="6"/>
  <c r="BF181" i="6"/>
  <c r="T181" i="6"/>
  <c r="R181" i="6"/>
  <c r="P181" i="6"/>
  <c r="BK181" i="6"/>
  <c r="BK178" i="6" s="1"/>
  <c r="J178" i="6" s="1"/>
  <c r="J66" i="6" s="1"/>
  <c r="J181" i="6"/>
  <c r="BE181" i="6" s="1"/>
  <c r="BI180" i="6"/>
  <c r="BH180" i="6"/>
  <c r="BG180" i="6"/>
  <c r="BF180" i="6"/>
  <c r="T180" i="6"/>
  <c r="R180" i="6"/>
  <c r="P180" i="6"/>
  <c r="BK180" i="6"/>
  <c r="J180" i="6"/>
  <c r="BE180" i="6"/>
  <c r="BI179" i="6"/>
  <c r="BH179" i="6"/>
  <c r="BG179" i="6"/>
  <c r="BF179" i="6"/>
  <c r="T179" i="6"/>
  <c r="T178" i="6" s="1"/>
  <c r="R179" i="6"/>
  <c r="P179" i="6"/>
  <c r="BK179" i="6"/>
  <c r="J179" i="6"/>
  <c r="BE179" i="6"/>
  <c r="BI177" i="6"/>
  <c r="BH177" i="6"/>
  <c r="BG177" i="6"/>
  <c r="BF177" i="6"/>
  <c r="T177" i="6"/>
  <c r="R177" i="6"/>
  <c r="P177" i="6"/>
  <c r="BK177" i="6"/>
  <c r="J177" i="6"/>
  <c r="BE177" i="6" s="1"/>
  <c r="BI176" i="6"/>
  <c r="BH176" i="6"/>
  <c r="BG176" i="6"/>
  <c r="BF176" i="6"/>
  <c r="T176" i="6"/>
  <c r="R176" i="6"/>
  <c r="P176" i="6"/>
  <c r="BK176" i="6"/>
  <c r="J176" i="6"/>
  <c r="BE176" i="6" s="1"/>
  <c r="BI175" i="6"/>
  <c r="BH175" i="6"/>
  <c r="BG175" i="6"/>
  <c r="BF175" i="6"/>
  <c r="T175" i="6"/>
  <c r="R175" i="6"/>
  <c r="P175" i="6"/>
  <c r="BK175" i="6"/>
  <c r="J175" i="6"/>
  <c r="BE175" i="6" s="1"/>
  <c r="BI174" i="6"/>
  <c r="BH174" i="6"/>
  <c r="BG174" i="6"/>
  <c r="BF174" i="6"/>
  <c r="T174" i="6"/>
  <c r="R174" i="6"/>
  <c r="P174" i="6"/>
  <c r="BK174" i="6"/>
  <c r="J174" i="6"/>
  <c r="BE174" i="6"/>
  <c r="BI173" i="6"/>
  <c r="BH173" i="6"/>
  <c r="BG173" i="6"/>
  <c r="BF173" i="6"/>
  <c r="T173" i="6"/>
  <c r="R173" i="6"/>
  <c r="P173" i="6"/>
  <c r="BK173" i="6"/>
  <c r="J173" i="6"/>
  <c r="BE173" i="6" s="1"/>
  <c r="BI172" i="6"/>
  <c r="BH172" i="6"/>
  <c r="BG172" i="6"/>
  <c r="BF172" i="6"/>
  <c r="T172" i="6"/>
  <c r="R172" i="6"/>
  <c r="P172" i="6"/>
  <c r="BK172" i="6"/>
  <c r="J172" i="6"/>
  <c r="BE172" i="6"/>
  <c r="BI171" i="6"/>
  <c r="BH171" i="6"/>
  <c r="BG171" i="6"/>
  <c r="BF171" i="6"/>
  <c r="T171" i="6"/>
  <c r="R171" i="6"/>
  <c r="P171" i="6"/>
  <c r="BK171" i="6"/>
  <c r="BK168" i="6" s="1"/>
  <c r="J168" i="6" s="1"/>
  <c r="J65" i="6" s="1"/>
  <c r="J171" i="6"/>
  <c r="BE171" i="6" s="1"/>
  <c r="BI170" i="6"/>
  <c r="BH170" i="6"/>
  <c r="BG170" i="6"/>
  <c r="BF170" i="6"/>
  <c r="T170" i="6"/>
  <c r="R170" i="6"/>
  <c r="P170" i="6"/>
  <c r="BK170" i="6"/>
  <c r="J170" i="6"/>
  <c r="BE170" i="6"/>
  <c r="BI169" i="6"/>
  <c r="BH169" i="6"/>
  <c r="BG169" i="6"/>
  <c r="BF169" i="6"/>
  <c r="T169" i="6"/>
  <c r="T168" i="6" s="1"/>
  <c r="R169" i="6"/>
  <c r="P169" i="6"/>
  <c r="BK169" i="6"/>
  <c r="J169" i="6"/>
  <c r="BE169" i="6"/>
  <c r="BI167" i="6"/>
  <c r="BH167" i="6"/>
  <c r="BG167" i="6"/>
  <c r="BF167" i="6"/>
  <c r="T167" i="6"/>
  <c r="R167" i="6"/>
  <c r="P167" i="6"/>
  <c r="BK167" i="6"/>
  <c r="J167" i="6"/>
  <c r="BE167" i="6" s="1"/>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c r="BI163" i="6"/>
  <c r="BH163" i="6"/>
  <c r="BG163" i="6"/>
  <c r="BF163" i="6"/>
  <c r="T163" i="6"/>
  <c r="R163" i="6"/>
  <c r="P163" i="6"/>
  <c r="BK163" i="6"/>
  <c r="J163" i="6"/>
  <c r="BE163" i="6" s="1"/>
  <c r="BI162" i="6"/>
  <c r="BH162" i="6"/>
  <c r="BG162" i="6"/>
  <c r="BF162" i="6"/>
  <c r="T162" i="6"/>
  <c r="R162" i="6"/>
  <c r="P162" i="6"/>
  <c r="BK162" i="6"/>
  <c r="J162" i="6"/>
  <c r="BE162" i="6"/>
  <c r="BI161" i="6"/>
  <c r="BH161" i="6"/>
  <c r="BG161" i="6"/>
  <c r="BF161" i="6"/>
  <c r="T161" i="6"/>
  <c r="R161" i="6"/>
  <c r="P161" i="6"/>
  <c r="BK161" i="6"/>
  <c r="J161" i="6"/>
  <c r="BE161" i="6" s="1"/>
  <c r="BI160" i="6"/>
  <c r="BH160" i="6"/>
  <c r="BG160" i="6"/>
  <c r="BF160" i="6"/>
  <c r="T160" i="6"/>
  <c r="R160" i="6"/>
  <c r="P160" i="6"/>
  <c r="BK160" i="6"/>
  <c r="J160" i="6"/>
  <c r="BE160" i="6"/>
  <c r="BI159" i="6"/>
  <c r="BH159" i="6"/>
  <c r="BG159" i="6"/>
  <c r="BF159" i="6"/>
  <c r="T159" i="6"/>
  <c r="R159" i="6"/>
  <c r="P159" i="6"/>
  <c r="BK159" i="6"/>
  <c r="J159" i="6"/>
  <c r="BE159" i="6" s="1"/>
  <c r="BI158" i="6"/>
  <c r="BH158" i="6"/>
  <c r="BG158" i="6"/>
  <c r="BF158" i="6"/>
  <c r="T158" i="6"/>
  <c r="R158" i="6"/>
  <c r="P158" i="6"/>
  <c r="BK158" i="6"/>
  <c r="J158" i="6"/>
  <c r="BE158" i="6" s="1"/>
  <c r="BI157" i="6"/>
  <c r="BH157" i="6"/>
  <c r="BG157" i="6"/>
  <c r="BF157" i="6"/>
  <c r="T157" i="6"/>
  <c r="R157" i="6"/>
  <c r="P157" i="6"/>
  <c r="BK157" i="6"/>
  <c r="J157" i="6"/>
  <c r="BE157" i="6" s="1"/>
  <c r="BI156" i="6"/>
  <c r="BH156" i="6"/>
  <c r="BG156" i="6"/>
  <c r="BF156" i="6"/>
  <c r="T156" i="6"/>
  <c r="R156" i="6"/>
  <c r="P156" i="6"/>
  <c r="BK156" i="6"/>
  <c r="J156" i="6"/>
  <c r="BE156" i="6"/>
  <c r="BI155" i="6"/>
  <c r="BH155" i="6"/>
  <c r="BG155" i="6"/>
  <c r="BF155" i="6"/>
  <c r="T155" i="6"/>
  <c r="R155" i="6"/>
  <c r="P155" i="6"/>
  <c r="BK155" i="6"/>
  <c r="J155" i="6"/>
  <c r="BE155" i="6" s="1"/>
  <c r="BI154" i="6"/>
  <c r="BH154" i="6"/>
  <c r="BG154" i="6"/>
  <c r="BF154" i="6"/>
  <c r="T154" i="6"/>
  <c r="R154" i="6"/>
  <c r="P154" i="6"/>
  <c r="BK154" i="6"/>
  <c r="J154" i="6"/>
  <c r="BE154" i="6"/>
  <c r="BI153" i="6"/>
  <c r="BH153" i="6"/>
  <c r="BG153" i="6"/>
  <c r="BF153" i="6"/>
  <c r="T153" i="6"/>
  <c r="R153" i="6"/>
  <c r="P153" i="6"/>
  <c r="BK153" i="6"/>
  <c r="J153" i="6"/>
  <c r="BE153" i="6" s="1"/>
  <c r="BI152" i="6"/>
  <c r="BH152" i="6"/>
  <c r="BG152" i="6"/>
  <c r="BF152" i="6"/>
  <c r="T152" i="6"/>
  <c r="R152" i="6"/>
  <c r="P152" i="6"/>
  <c r="BK152" i="6"/>
  <c r="J152" i="6"/>
  <c r="BE152" i="6"/>
  <c r="BI151" i="6"/>
  <c r="BH151" i="6"/>
  <c r="BG151" i="6"/>
  <c r="BF151" i="6"/>
  <c r="T151" i="6"/>
  <c r="R151" i="6"/>
  <c r="P151" i="6"/>
  <c r="BK151" i="6"/>
  <c r="BK150" i="6"/>
  <c r="J150" i="6"/>
  <c r="J64" i="6" s="1"/>
  <c r="J151" i="6"/>
  <c r="BE151" i="6"/>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s="1"/>
  <c r="BI146" i="6"/>
  <c r="BH146" i="6"/>
  <c r="BG146" i="6"/>
  <c r="BF146" i="6"/>
  <c r="T146" i="6"/>
  <c r="R146" i="6"/>
  <c r="P146" i="6"/>
  <c r="BK146" i="6"/>
  <c r="J146" i="6"/>
  <c r="BE146" i="6"/>
  <c r="BI145" i="6"/>
  <c r="BH145" i="6"/>
  <c r="BG145" i="6"/>
  <c r="BF145" i="6"/>
  <c r="T145" i="6"/>
  <c r="R145" i="6"/>
  <c r="P145" i="6"/>
  <c r="BK145" i="6"/>
  <c r="J145" i="6"/>
  <c r="BE145" i="6" s="1"/>
  <c r="BI144" i="6"/>
  <c r="BH144" i="6"/>
  <c r="BG144" i="6"/>
  <c r="BF144" i="6"/>
  <c r="T144" i="6"/>
  <c r="R144" i="6"/>
  <c r="P144" i="6"/>
  <c r="BK144" i="6"/>
  <c r="J144" i="6"/>
  <c r="BE144" i="6"/>
  <c r="BI143" i="6"/>
  <c r="BH143" i="6"/>
  <c r="BG143" i="6"/>
  <c r="BF143" i="6"/>
  <c r="T143" i="6"/>
  <c r="R143" i="6"/>
  <c r="P143" i="6"/>
  <c r="BK143" i="6"/>
  <c r="J143" i="6"/>
  <c r="BE143" i="6" s="1"/>
  <c r="BI142" i="6"/>
  <c r="BH142" i="6"/>
  <c r="BG142" i="6"/>
  <c r="BF142" i="6"/>
  <c r="T142" i="6"/>
  <c r="R142" i="6"/>
  <c r="P142" i="6"/>
  <c r="BK142" i="6"/>
  <c r="J142" i="6"/>
  <c r="BE142" i="6"/>
  <c r="BI141" i="6"/>
  <c r="BH141" i="6"/>
  <c r="BG141" i="6"/>
  <c r="BF141" i="6"/>
  <c r="T141" i="6"/>
  <c r="R141" i="6"/>
  <c r="P141" i="6"/>
  <c r="BK141" i="6"/>
  <c r="J141" i="6"/>
  <c r="BE141"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R134" i="6" s="1"/>
  <c r="P138" i="6"/>
  <c r="BK138" i="6"/>
  <c r="J138" i="6"/>
  <c r="BE138" i="6"/>
  <c r="BI137" i="6"/>
  <c r="BH137" i="6"/>
  <c r="BG137" i="6"/>
  <c r="BF137" i="6"/>
  <c r="T137" i="6"/>
  <c r="R137" i="6"/>
  <c r="P137" i="6"/>
  <c r="BK137" i="6"/>
  <c r="J137" i="6"/>
  <c r="BE137" i="6" s="1"/>
  <c r="BI136" i="6"/>
  <c r="BH136" i="6"/>
  <c r="BG136" i="6"/>
  <c r="BF136" i="6"/>
  <c r="T136" i="6"/>
  <c r="R136" i="6"/>
  <c r="P136" i="6"/>
  <c r="BK136" i="6"/>
  <c r="J136" i="6"/>
  <c r="BE136" i="6"/>
  <c r="BI135" i="6"/>
  <c r="BH135" i="6"/>
  <c r="BG135" i="6"/>
  <c r="BF135" i="6"/>
  <c r="T135" i="6"/>
  <c r="R135" i="6"/>
  <c r="P135" i="6"/>
  <c r="BK135" i="6"/>
  <c r="J135" i="6"/>
  <c r="BE135" i="6"/>
  <c r="BI133" i="6"/>
  <c r="BH133" i="6"/>
  <c r="BG133" i="6"/>
  <c r="BF133" i="6"/>
  <c r="T133" i="6"/>
  <c r="R133" i="6"/>
  <c r="P133" i="6"/>
  <c r="BK133" i="6"/>
  <c r="J133" i="6"/>
  <c r="BE133" i="6" s="1"/>
  <c r="BI132" i="6"/>
  <c r="BH132" i="6"/>
  <c r="BG132" i="6"/>
  <c r="BF132" i="6"/>
  <c r="T132" i="6"/>
  <c r="R132" i="6"/>
  <c r="P132" i="6"/>
  <c r="BK132" i="6"/>
  <c r="J132" i="6"/>
  <c r="BE132" i="6"/>
  <c r="BI131" i="6"/>
  <c r="BH131" i="6"/>
  <c r="BG131" i="6"/>
  <c r="BF131" i="6"/>
  <c r="T131" i="6"/>
  <c r="R131" i="6"/>
  <c r="P131" i="6"/>
  <c r="BK131" i="6"/>
  <c r="J131" i="6"/>
  <c r="BE131" i="6" s="1"/>
  <c r="BI130" i="6"/>
  <c r="BH130" i="6"/>
  <c r="BG130" i="6"/>
  <c r="BF130" i="6"/>
  <c r="T130" i="6"/>
  <c r="R130" i="6"/>
  <c r="P130" i="6"/>
  <c r="BK130" i="6"/>
  <c r="J130" i="6"/>
  <c r="BE130" i="6"/>
  <c r="BI129" i="6"/>
  <c r="BH129" i="6"/>
  <c r="BG129" i="6"/>
  <c r="BF129" i="6"/>
  <c r="T129" i="6"/>
  <c r="R129" i="6"/>
  <c r="P129" i="6"/>
  <c r="BK129" i="6"/>
  <c r="J129" i="6"/>
  <c r="BE129" i="6" s="1"/>
  <c r="BI128" i="6"/>
  <c r="BH128" i="6"/>
  <c r="BG128" i="6"/>
  <c r="BF128" i="6"/>
  <c r="T128" i="6"/>
  <c r="R128" i="6"/>
  <c r="P128" i="6"/>
  <c r="BK128" i="6"/>
  <c r="J128" i="6"/>
  <c r="BE128" i="6"/>
  <c r="BI127" i="6"/>
  <c r="BH127" i="6"/>
  <c r="BG127" i="6"/>
  <c r="BF127" i="6"/>
  <c r="T127" i="6"/>
  <c r="R127" i="6"/>
  <c r="P127" i="6"/>
  <c r="BK127" i="6"/>
  <c r="J127" i="6"/>
  <c r="BE127" i="6" s="1"/>
  <c r="BI126" i="6"/>
  <c r="BH126" i="6"/>
  <c r="BG126" i="6"/>
  <c r="BF126" i="6"/>
  <c r="T126" i="6"/>
  <c r="R126" i="6"/>
  <c r="P126" i="6"/>
  <c r="BK126" i="6"/>
  <c r="J126" i="6"/>
  <c r="BE126" i="6"/>
  <c r="BI125" i="6"/>
  <c r="BH125" i="6"/>
  <c r="BG125" i="6"/>
  <c r="BF125" i="6"/>
  <c r="T125" i="6"/>
  <c r="R125" i="6"/>
  <c r="P125" i="6"/>
  <c r="BK125" i="6"/>
  <c r="J125" i="6"/>
  <c r="BE125" i="6" s="1"/>
  <c r="BI124" i="6"/>
  <c r="BH124" i="6"/>
  <c r="BG124" i="6"/>
  <c r="BF124" i="6"/>
  <c r="T124" i="6"/>
  <c r="R124" i="6"/>
  <c r="P124" i="6"/>
  <c r="BK124" i="6"/>
  <c r="J124" i="6"/>
  <c r="BE124" i="6"/>
  <c r="BI123" i="6"/>
  <c r="BH123" i="6"/>
  <c r="BG123" i="6"/>
  <c r="BF123" i="6"/>
  <c r="T123" i="6"/>
  <c r="R123" i="6"/>
  <c r="P123" i="6"/>
  <c r="BK123" i="6"/>
  <c r="J123" i="6"/>
  <c r="BE123" i="6" s="1"/>
  <c r="BI122" i="6"/>
  <c r="BH122" i="6"/>
  <c r="BG122" i="6"/>
  <c r="BF122" i="6"/>
  <c r="T122" i="6"/>
  <c r="R122" i="6"/>
  <c r="P122" i="6"/>
  <c r="BK122" i="6"/>
  <c r="J122" i="6"/>
  <c r="BE122" i="6"/>
  <c r="BI121" i="6"/>
  <c r="BH121" i="6"/>
  <c r="BG121" i="6"/>
  <c r="BF121" i="6"/>
  <c r="T121" i="6"/>
  <c r="R121" i="6"/>
  <c r="P121" i="6"/>
  <c r="BK121" i="6"/>
  <c r="J121" i="6"/>
  <c r="BE121" i="6" s="1"/>
  <c r="BI120" i="6"/>
  <c r="BH120" i="6"/>
  <c r="BG120" i="6"/>
  <c r="BF120" i="6"/>
  <c r="T120" i="6"/>
  <c r="R120" i="6"/>
  <c r="P120" i="6"/>
  <c r="BK120" i="6"/>
  <c r="J120" i="6"/>
  <c r="BE120" i="6"/>
  <c r="BI119" i="6"/>
  <c r="BH119" i="6"/>
  <c r="BG119" i="6"/>
  <c r="BF119" i="6"/>
  <c r="T119" i="6"/>
  <c r="R119" i="6"/>
  <c r="P119" i="6"/>
  <c r="BK119" i="6"/>
  <c r="J119" i="6"/>
  <c r="BE119" i="6" s="1"/>
  <c r="BI118" i="6"/>
  <c r="BH118" i="6"/>
  <c r="BG118" i="6"/>
  <c r="BF118" i="6"/>
  <c r="T118" i="6"/>
  <c r="R118" i="6"/>
  <c r="P118" i="6"/>
  <c r="BK118" i="6"/>
  <c r="J118" i="6"/>
  <c r="BE118" i="6"/>
  <c r="BI117" i="6"/>
  <c r="BH117" i="6"/>
  <c r="BG117" i="6"/>
  <c r="BF117" i="6"/>
  <c r="T117" i="6"/>
  <c r="R117" i="6"/>
  <c r="P117" i="6"/>
  <c r="BK117" i="6"/>
  <c r="J117" i="6"/>
  <c r="BE117" i="6" s="1"/>
  <c r="BI116" i="6"/>
  <c r="BH116" i="6"/>
  <c r="BG116" i="6"/>
  <c r="BF116" i="6"/>
  <c r="T116" i="6"/>
  <c r="R116" i="6"/>
  <c r="P116" i="6"/>
  <c r="BK116" i="6"/>
  <c r="J116" i="6"/>
  <c r="BE116" i="6"/>
  <c r="BI115" i="6"/>
  <c r="BH115" i="6"/>
  <c r="BG115" i="6"/>
  <c r="BF115" i="6"/>
  <c r="T115" i="6"/>
  <c r="R115" i="6"/>
  <c r="P115" i="6"/>
  <c r="BK115" i="6"/>
  <c r="J115" i="6"/>
  <c r="BE115" i="6" s="1"/>
  <c r="BI114" i="6"/>
  <c r="BH114" i="6"/>
  <c r="BG114" i="6"/>
  <c r="BF114" i="6"/>
  <c r="T114" i="6"/>
  <c r="R114" i="6"/>
  <c r="P114" i="6"/>
  <c r="P113" i="6"/>
  <c r="BK114" i="6"/>
  <c r="J114" i="6"/>
  <c r="BE114" i="6"/>
  <c r="BI112" i="6"/>
  <c r="BH112" i="6"/>
  <c r="BG112" i="6"/>
  <c r="BF112" i="6"/>
  <c r="T112" i="6"/>
  <c r="R112" i="6"/>
  <c r="P112" i="6"/>
  <c r="BK112" i="6"/>
  <c r="J112" i="6"/>
  <c r="BE112" i="6" s="1"/>
  <c r="BI111" i="6"/>
  <c r="BH111" i="6"/>
  <c r="BG111" i="6"/>
  <c r="BF111" i="6"/>
  <c r="T111" i="6"/>
  <c r="R111" i="6"/>
  <c r="P111" i="6"/>
  <c r="BK111" i="6"/>
  <c r="J111" i="6"/>
  <c r="BE111" i="6" s="1"/>
  <c r="BI110" i="6"/>
  <c r="BH110" i="6"/>
  <c r="BG110" i="6"/>
  <c r="BF110" i="6"/>
  <c r="T110" i="6"/>
  <c r="R110" i="6"/>
  <c r="P110" i="6"/>
  <c r="BK110" i="6"/>
  <c r="J110" i="6"/>
  <c r="BE110" i="6"/>
  <c r="BI109" i="6"/>
  <c r="BH109" i="6"/>
  <c r="BG109" i="6"/>
  <c r="BF109" i="6"/>
  <c r="T109" i="6"/>
  <c r="R109" i="6"/>
  <c r="P109" i="6"/>
  <c r="BK109" i="6"/>
  <c r="J109" i="6"/>
  <c r="BE109" i="6" s="1"/>
  <c r="BI108" i="6"/>
  <c r="BH108" i="6"/>
  <c r="BG108" i="6"/>
  <c r="BF108" i="6"/>
  <c r="T108" i="6"/>
  <c r="R108" i="6"/>
  <c r="P108" i="6"/>
  <c r="BK108" i="6"/>
  <c r="J108" i="6"/>
  <c r="BE108" i="6"/>
  <c r="BI107" i="6"/>
  <c r="BH107" i="6"/>
  <c r="BG107" i="6"/>
  <c r="BF107" i="6"/>
  <c r="T107" i="6"/>
  <c r="R107" i="6"/>
  <c r="P107" i="6"/>
  <c r="BK107" i="6"/>
  <c r="J107" i="6"/>
  <c r="BE107" i="6" s="1"/>
  <c r="BI106" i="6"/>
  <c r="BH106" i="6"/>
  <c r="BG106" i="6"/>
  <c r="BF106" i="6"/>
  <c r="T106" i="6"/>
  <c r="R106" i="6"/>
  <c r="P106" i="6"/>
  <c r="BK106" i="6"/>
  <c r="J106" i="6"/>
  <c r="BE106" i="6"/>
  <c r="BI105" i="6"/>
  <c r="BH105" i="6"/>
  <c r="BG105" i="6"/>
  <c r="BF105" i="6"/>
  <c r="T105" i="6"/>
  <c r="R105" i="6"/>
  <c r="P105" i="6"/>
  <c r="BK105" i="6"/>
  <c r="J105" i="6"/>
  <c r="BE105" i="6" s="1"/>
  <c r="BI104" i="6"/>
  <c r="BH104" i="6"/>
  <c r="BG104" i="6"/>
  <c r="BF104" i="6"/>
  <c r="T104" i="6"/>
  <c r="R104" i="6"/>
  <c r="P104" i="6"/>
  <c r="BK104" i="6"/>
  <c r="J104" i="6"/>
  <c r="BE104" i="6" s="1"/>
  <c r="BI103" i="6"/>
  <c r="BH103" i="6"/>
  <c r="BG103" i="6"/>
  <c r="BF103" i="6"/>
  <c r="T103" i="6"/>
  <c r="R103" i="6"/>
  <c r="P103" i="6"/>
  <c r="BK103" i="6"/>
  <c r="J103" i="6"/>
  <c r="BE103" i="6" s="1"/>
  <c r="BI102" i="6"/>
  <c r="BH102" i="6"/>
  <c r="BG102" i="6"/>
  <c r="BF102" i="6"/>
  <c r="T102" i="6"/>
  <c r="R102" i="6"/>
  <c r="P102" i="6"/>
  <c r="BK102" i="6"/>
  <c r="J102" i="6"/>
  <c r="BE102" i="6"/>
  <c r="BI101" i="6"/>
  <c r="BH101" i="6"/>
  <c r="BG101" i="6"/>
  <c r="BF101" i="6"/>
  <c r="T101" i="6"/>
  <c r="R101" i="6"/>
  <c r="P101" i="6"/>
  <c r="BK101" i="6"/>
  <c r="J101" i="6"/>
  <c r="BE101" i="6" s="1"/>
  <c r="BI100" i="6"/>
  <c r="BH100" i="6"/>
  <c r="BG100" i="6"/>
  <c r="BF100" i="6"/>
  <c r="T100" i="6"/>
  <c r="R100" i="6"/>
  <c r="P100" i="6"/>
  <c r="BK100" i="6"/>
  <c r="J100" i="6"/>
  <c r="BE100" i="6"/>
  <c r="BI99" i="6"/>
  <c r="F37" i="6" s="1"/>
  <c r="BD59" i="1" s="1"/>
  <c r="BH99" i="6"/>
  <c r="BG99" i="6"/>
  <c r="BF99" i="6"/>
  <c r="T99" i="6"/>
  <c r="R99" i="6"/>
  <c r="P99" i="6"/>
  <c r="BK99" i="6"/>
  <c r="BK93" i="6" s="1"/>
  <c r="J99" i="6"/>
  <c r="BE99" i="6" s="1"/>
  <c r="BI98" i="6"/>
  <c r="BH98" i="6"/>
  <c r="BG98" i="6"/>
  <c r="BF98" i="6"/>
  <c r="T98" i="6"/>
  <c r="R98" i="6"/>
  <c r="P98" i="6"/>
  <c r="BK98" i="6"/>
  <c r="J98" i="6"/>
  <c r="BE98" i="6"/>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94" i="6"/>
  <c r="BH94" i="6"/>
  <c r="BG94" i="6"/>
  <c r="BF94" i="6"/>
  <c r="T94" i="6"/>
  <c r="R94" i="6"/>
  <c r="P94" i="6"/>
  <c r="BK94" i="6"/>
  <c r="J94" i="6"/>
  <c r="BE94" i="6"/>
  <c r="J88" i="6"/>
  <c r="J87" i="6"/>
  <c r="F87" i="6"/>
  <c r="F85" i="6"/>
  <c r="E83" i="6"/>
  <c r="J55" i="6"/>
  <c r="J54" i="6"/>
  <c r="F54" i="6"/>
  <c r="F52" i="6"/>
  <c r="E50" i="6"/>
  <c r="J18" i="6"/>
  <c r="E18" i="6"/>
  <c r="F88" i="6"/>
  <c r="F55" i="6"/>
  <c r="J17" i="6"/>
  <c r="J12" i="6"/>
  <c r="J52" i="6" s="1"/>
  <c r="E7" i="6"/>
  <c r="E81" i="6"/>
  <c r="E48" i="6"/>
  <c r="J37" i="5"/>
  <c r="J36" i="5"/>
  <c r="AY58" i="1" s="1"/>
  <c r="J35" i="5"/>
  <c r="AX58" i="1" s="1"/>
  <c r="BI141" i="5"/>
  <c r="BH141" i="5"/>
  <c r="BG141" i="5"/>
  <c r="BF141" i="5"/>
  <c r="T141" i="5"/>
  <c r="R141" i="5"/>
  <c r="R138" i="5" s="1"/>
  <c r="P141" i="5"/>
  <c r="BK141" i="5"/>
  <c r="J141" i="5"/>
  <c r="BE141" i="5"/>
  <c r="BI140" i="5"/>
  <c r="BH140" i="5"/>
  <c r="BG140" i="5"/>
  <c r="BF140" i="5"/>
  <c r="T140" i="5"/>
  <c r="R140" i="5"/>
  <c r="P140" i="5"/>
  <c r="BK140" i="5"/>
  <c r="J140" i="5"/>
  <c r="BE140" i="5"/>
  <c r="BI139" i="5"/>
  <c r="BH139" i="5"/>
  <c r="BG139" i="5"/>
  <c r="BF139" i="5"/>
  <c r="T139" i="5"/>
  <c r="T138" i="5"/>
  <c r="R139" i="5"/>
  <c r="P139" i="5"/>
  <c r="P138" i="5"/>
  <c r="BK139" i="5"/>
  <c r="J139" i="5"/>
  <c r="BE139" i="5"/>
  <c r="BI137" i="5"/>
  <c r="BH137" i="5"/>
  <c r="BG137" i="5"/>
  <c r="BF137" i="5"/>
  <c r="T137" i="5"/>
  <c r="R137" i="5"/>
  <c r="P137" i="5"/>
  <c r="P133" i="5" s="1"/>
  <c r="BK137" i="5"/>
  <c r="J137" i="5"/>
  <c r="BE137" i="5"/>
  <c r="BI136" i="5"/>
  <c r="BH136" i="5"/>
  <c r="BG136" i="5"/>
  <c r="BF136" i="5"/>
  <c r="T136" i="5"/>
  <c r="R136" i="5"/>
  <c r="R133" i="5" s="1"/>
  <c r="P136" i="5"/>
  <c r="BK136" i="5"/>
  <c r="J136" i="5"/>
  <c r="BE136" i="5" s="1"/>
  <c r="BI135" i="5"/>
  <c r="BH135" i="5"/>
  <c r="BG135" i="5"/>
  <c r="BF135" i="5"/>
  <c r="T135" i="5"/>
  <c r="R135" i="5"/>
  <c r="P135" i="5"/>
  <c r="BK135" i="5"/>
  <c r="J135" i="5"/>
  <c r="BE135" i="5"/>
  <c r="BI134" i="5"/>
  <c r="BH134" i="5"/>
  <c r="BG134" i="5"/>
  <c r="BF134" i="5"/>
  <c r="T134" i="5"/>
  <c r="R134" i="5"/>
  <c r="P134" i="5"/>
  <c r="BK134" i="5"/>
  <c r="BK133" i="5"/>
  <c r="J133" i="5" s="1"/>
  <c r="J71" i="5" s="1"/>
  <c r="J134" i="5"/>
  <c r="BE134" i="5"/>
  <c r="BI132" i="5"/>
  <c r="BH132" i="5"/>
  <c r="BG132" i="5"/>
  <c r="BF132" i="5"/>
  <c r="T132" i="5"/>
  <c r="T131" i="5" s="1"/>
  <c r="R132" i="5"/>
  <c r="R131" i="5"/>
  <c r="P132" i="5"/>
  <c r="P131" i="5" s="1"/>
  <c r="BK132" i="5"/>
  <c r="BK131" i="5"/>
  <c r="J131" i="5"/>
  <c r="J70" i="5" s="1"/>
  <c r="J132" i="5"/>
  <c r="BE132" i="5"/>
  <c r="BI130" i="5"/>
  <c r="BH130" i="5"/>
  <c r="BG130" i="5"/>
  <c r="BF130" i="5"/>
  <c r="T130" i="5"/>
  <c r="T129" i="5" s="1"/>
  <c r="R130" i="5"/>
  <c r="R129" i="5"/>
  <c r="P130" i="5"/>
  <c r="P129" i="5"/>
  <c r="BK130" i="5"/>
  <c r="BK129" i="5"/>
  <c r="J129" i="5"/>
  <c r="J69" i="5" s="1"/>
  <c r="J130" i="5"/>
  <c r="BE130" i="5"/>
  <c r="BI128" i="5"/>
  <c r="BH128" i="5"/>
  <c r="BG128" i="5"/>
  <c r="BF128" i="5"/>
  <c r="T128" i="5"/>
  <c r="R128" i="5"/>
  <c r="P128" i="5"/>
  <c r="BK128" i="5"/>
  <c r="J128" i="5"/>
  <c r="BE128" i="5"/>
  <c r="BI127" i="5"/>
  <c r="BH127" i="5"/>
  <c r="BG127" i="5"/>
  <c r="BF127" i="5"/>
  <c r="T127" i="5"/>
  <c r="R127" i="5"/>
  <c r="P127" i="5"/>
  <c r="BK127" i="5"/>
  <c r="J127" i="5"/>
  <c r="BE127" i="5"/>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BK123" i="5"/>
  <c r="J123" i="5"/>
  <c r="BE123" i="5" s="1"/>
  <c r="BI122" i="5"/>
  <c r="BH122" i="5"/>
  <c r="BG122" i="5"/>
  <c r="BF122" i="5"/>
  <c r="T122" i="5"/>
  <c r="R122" i="5"/>
  <c r="P122" i="5"/>
  <c r="BK122" i="5"/>
  <c r="J122" i="5"/>
  <c r="BE122" i="5" s="1"/>
  <c r="BI121" i="5"/>
  <c r="BH121" i="5"/>
  <c r="BG121" i="5"/>
  <c r="BF121" i="5"/>
  <c r="T121" i="5"/>
  <c r="R121" i="5"/>
  <c r="R118" i="5" s="1"/>
  <c r="P121" i="5"/>
  <c r="BK121" i="5"/>
  <c r="J121" i="5"/>
  <c r="BE121" i="5"/>
  <c r="BI120" i="5"/>
  <c r="BH120" i="5"/>
  <c r="BG120" i="5"/>
  <c r="BF120" i="5"/>
  <c r="T120" i="5"/>
  <c r="R120" i="5"/>
  <c r="P120" i="5"/>
  <c r="P118" i="5" s="1"/>
  <c r="BK120" i="5"/>
  <c r="J120" i="5"/>
  <c r="BE120" i="5"/>
  <c r="BI119" i="5"/>
  <c r="BH119" i="5"/>
  <c r="BG119" i="5"/>
  <c r="BF119" i="5"/>
  <c r="T119" i="5"/>
  <c r="T118" i="5"/>
  <c r="R119" i="5"/>
  <c r="P119" i="5"/>
  <c r="BK119" i="5"/>
  <c r="J119" i="5"/>
  <c r="BE119" i="5"/>
  <c r="BI117" i="5"/>
  <c r="BH117" i="5"/>
  <c r="BG117" i="5"/>
  <c r="BF117" i="5"/>
  <c r="T117" i="5"/>
  <c r="T116" i="5"/>
  <c r="R117" i="5"/>
  <c r="R116" i="5" s="1"/>
  <c r="P117" i="5"/>
  <c r="P116" i="5"/>
  <c r="BK117" i="5"/>
  <c r="BK116" i="5" s="1"/>
  <c r="J116" i="5" s="1"/>
  <c r="J67" i="5" s="1"/>
  <c r="J117" i="5"/>
  <c r="BE117" i="5"/>
  <c r="BI115" i="5"/>
  <c r="BH115" i="5"/>
  <c r="BG115" i="5"/>
  <c r="BF115" i="5"/>
  <c r="T115" i="5"/>
  <c r="R115" i="5"/>
  <c r="P115" i="5"/>
  <c r="BK115" i="5"/>
  <c r="J115" i="5"/>
  <c r="BE115" i="5"/>
  <c r="BI114" i="5"/>
  <c r="BH114" i="5"/>
  <c r="BG114" i="5"/>
  <c r="BF114" i="5"/>
  <c r="T114" i="5"/>
  <c r="R114" i="5"/>
  <c r="P114" i="5"/>
  <c r="BK114" i="5"/>
  <c r="J114" i="5"/>
  <c r="BE114" i="5" s="1"/>
  <c r="BI113" i="5"/>
  <c r="BH113" i="5"/>
  <c r="BG113" i="5"/>
  <c r="BF113" i="5"/>
  <c r="T113" i="5"/>
  <c r="R113" i="5"/>
  <c r="P113" i="5"/>
  <c r="BK113" i="5"/>
  <c r="J113" i="5"/>
  <c r="BE113" i="5" s="1"/>
  <c r="BI111" i="5"/>
  <c r="BH111" i="5"/>
  <c r="BG111" i="5"/>
  <c r="BF111" i="5"/>
  <c r="T111" i="5"/>
  <c r="R111" i="5"/>
  <c r="P111" i="5"/>
  <c r="BK111" i="5"/>
  <c r="J111" i="5"/>
  <c r="BE111" i="5"/>
  <c r="BI109" i="5"/>
  <c r="BH109" i="5"/>
  <c r="BG109" i="5"/>
  <c r="BF109" i="5"/>
  <c r="T109" i="5"/>
  <c r="T108" i="5" s="1"/>
  <c r="T107" i="5" s="1"/>
  <c r="R109" i="5"/>
  <c r="R108" i="5" s="1"/>
  <c r="R107" i="5" s="1"/>
  <c r="P109" i="5"/>
  <c r="BK109" i="5"/>
  <c r="BK108" i="5" s="1"/>
  <c r="J108" i="5" s="1"/>
  <c r="J66" i="5" s="1"/>
  <c r="J109" i="5"/>
  <c r="BE109" i="5" s="1"/>
  <c r="BI106" i="5"/>
  <c r="BH106" i="5"/>
  <c r="BG106" i="5"/>
  <c r="BF106" i="5"/>
  <c r="F34" i="5" s="1"/>
  <c r="BA58" i="1" s="1"/>
  <c r="T106" i="5"/>
  <c r="R106" i="5"/>
  <c r="P106" i="5"/>
  <c r="BK106" i="5"/>
  <c r="J106" i="5"/>
  <c r="BE106" i="5" s="1"/>
  <c r="BI105" i="5"/>
  <c r="BH105" i="5"/>
  <c r="BG105" i="5"/>
  <c r="BF105" i="5"/>
  <c r="T105" i="5"/>
  <c r="R105" i="5"/>
  <c r="P105" i="5"/>
  <c r="BK105" i="5"/>
  <c r="BK103" i="5" s="1"/>
  <c r="J103" i="5" s="1"/>
  <c r="J64" i="5" s="1"/>
  <c r="J105" i="5"/>
  <c r="BE105" i="5"/>
  <c r="BI104" i="5"/>
  <c r="BH104" i="5"/>
  <c r="BG104" i="5"/>
  <c r="BF104" i="5"/>
  <c r="T104" i="5"/>
  <c r="R104" i="5"/>
  <c r="R103" i="5"/>
  <c r="P104" i="5"/>
  <c r="P103" i="5" s="1"/>
  <c r="BK104" i="5"/>
  <c r="J104" i="5"/>
  <c r="BE104" i="5" s="1"/>
  <c r="BI102" i="5"/>
  <c r="BH102" i="5"/>
  <c r="BG102" i="5"/>
  <c r="BF102" i="5"/>
  <c r="T102" i="5"/>
  <c r="T101" i="5"/>
  <c r="R102" i="5"/>
  <c r="R101" i="5"/>
  <c r="P102" i="5"/>
  <c r="P101" i="5" s="1"/>
  <c r="BK102" i="5"/>
  <c r="BK101" i="5" s="1"/>
  <c r="J101" i="5" s="1"/>
  <c r="J63" i="5" s="1"/>
  <c r="J102" i="5"/>
  <c r="BE102" i="5"/>
  <c r="BI100" i="5"/>
  <c r="BH100" i="5"/>
  <c r="BG100" i="5"/>
  <c r="F35" i="5" s="1"/>
  <c r="BB58" i="1" s="1"/>
  <c r="BF100" i="5"/>
  <c r="T100" i="5"/>
  <c r="R100" i="5"/>
  <c r="P100" i="5"/>
  <c r="BK100" i="5"/>
  <c r="J100" i="5"/>
  <c r="BE100" i="5" s="1"/>
  <c r="BI99" i="5"/>
  <c r="BH99" i="5"/>
  <c r="BG99" i="5"/>
  <c r="BF99" i="5"/>
  <c r="T99" i="5"/>
  <c r="R99" i="5"/>
  <c r="P99" i="5"/>
  <c r="BK99" i="5"/>
  <c r="J99" i="5"/>
  <c r="BE99" i="5"/>
  <c r="J33" i="5" s="1"/>
  <c r="AV58" i="1" s="1"/>
  <c r="BI98" i="5"/>
  <c r="BH98" i="5"/>
  <c r="BG98" i="5"/>
  <c r="BF98" i="5"/>
  <c r="T98" i="5"/>
  <c r="R98" i="5"/>
  <c r="P98" i="5"/>
  <c r="BK98" i="5"/>
  <c r="J98" i="5"/>
  <c r="BE98" i="5"/>
  <c r="BI97" i="5"/>
  <c r="BH97" i="5"/>
  <c r="BG97" i="5"/>
  <c r="BF97" i="5"/>
  <c r="T97" i="5"/>
  <c r="T95" i="5" s="1"/>
  <c r="R97" i="5"/>
  <c r="R95" i="5" s="1"/>
  <c r="R94" i="5" s="1"/>
  <c r="R93" i="5" s="1"/>
  <c r="R92" i="5" s="1"/>
  <c r="P97" i="5"/>
  <c r="BK97" i="5"/>
  <c r="J97" i="5"/>
  <c r="BE97" i="5"/>
  <c r="BI96" i="5"/>
  <c r="BH96" i="5"/>
  <c r="F36" i="5" s="1"/>
  <c r="BC58" i="1" s="1"/>
  <c r="BG96" i="5"/>
  <c r="BF96" i="5"/>
  <c r="T96" i="5"/>
  <c r="R96" i="5"/>
  <c r="P96" i="5"/>
  <c r="BK96" i="5"/>
  <c r="J96" i="5"/>
  <c r="BE96" i="5"/>
  <c r="J89" i="5"/>
  <c r="J88" i="5"/>
  <c r="F88" i="5"/>
  <c r="F86" i="5"/>
  <c r="E84" i="5"/>
  <c r="J55" i="5"/>
  <c r="J54" i="5"/>
  <c r="F54" i="5"/>
  <c r="F52" i="5"/>
  <c r="E50" i="5"/>
  <c r="J18" i="5"/>
  <c r="E18" i="5"/>
  <c r="F55" i="5" s="1"/>
  <c r="F89" i="5"/>
  <c r="J17" i="5"/>
  <c r="J12" i="5"/>
  <c r="J52" i="5" s="1"/>
  <c r="E7" i="5"/>
  <c r="E82" i="5" s="1"/>
  <c r="J37" i="4"/>
  <c r="J36" i="4"/>
  <c r="AY57" i="1" s="1"/>
  <c r="J35" i="4"/>
  <c r="AX57" i="1"/>
  <c r="BI152" i="4"/>
  <c r="BH152" i="4"/>
  <c r="BG152" i="4"/>
  <c r="BF152" i="4"/>
  <c r="T152" i="4"/>
  <c r="R152" i="4"/>
  <c r="P152" i="4"/>
  <c r="BK152" i="4"/>
  <c r="J152" i="4"/>
  <c r="BE152" i="4" s="1"/>
  <c r="BI151" i="4"/>
  <c r="BH151" i="4"/>
  <c r="BG151" i="4"/>
  <c r="BF151" i="4"/>
  <c r="T151" i="4"/>
  <c r="R151" i="4"/>
  <c r="P151" i="4"/>
  <c r="BK151" i="4"/>
  <c r="J151" i="4"/>
  <c r="BE151" i="4" s="1"/>
  <c r="BI150" i="4"/>
  <c r="BH150" i="4"/>
  <c r="BG150" i="4"/>
  <c r="BF150" i="4"/>
  <c r="T150" i="4"/>
  <c r="R150" i="4"/>
  <c r="P150" i="4"/>
  <c r="BK150" i="4"/>
  <c r="J150" i="4"/>
  <c r="BE150" i="4" s="1"/>
  <c r="BI149" i="4"/>
  <c r="BH149" i="4"/>
  <c r="BG149" i="4"/>
  <c r="BF149" i="4"/>
  <c r="T149" i="4"/>
  <c r="R149" i="4"/>
  <c r="P149" i="4"/>
  <c r="BK149" i="4"/>
  <c r="J149" i="4"/>
  <c r="BE149" i="4"/>
  <c r="BI148" i="4"/>
  <c r="BH148" i="4"/>
  <c r="BG148" i="4"/>
  <c r="BF148" i="4"/>
  <c r="T148" i="4"/>
  <c r="T146" i="4" s="1"/>
  <c r="R148" i="4"/>
  <c r="R146" i="4" s="1"/>
  <c r="P148" i="4"/>
  <c r="BK148" i="4"/>
  <c r="J148" i="4"/>
  <c r="BE148" i="4"/>
  <c r="BI147" i="4"/>
  <c r="BH147" i="4"/>
  <c r="BG147" i="4"/>
  <c r="BF147" i="4"/>
  <c r="T147" i="4"/>
  <c r="R147" i="4"/>
  <c r="P147" i="4"/>
  <c r="BK147" i="4"/>
  <c r="BK146" i="4"/>
  <c r="J146" i="4"/>
  <c r="J66" i="4" s="1"/>
  <c r="J147" i="4"/>
  <c r="BE147" i="4"/>
  <c r="BI145" i="4"/>
  <c r="BH145" i="4"/>
  <c r="BG145" i="4"/>
  <c r="BF145" i="4"/>
  <c r="T145" i="4"/>
  <c r="R145" i="4"/>
  <c r="P145" i="4"/>
  <c r="BK145" i="4"/>
  <c r="J145" i="4"/>
  <c r="BE145" i="4" s="1"/>
  <c r="BI144" i="4"/>
  <c r="BH144" i="4"/>
  <c r="BG144" i="4"/>
  <c r="BF144" i="4"/>
  <c r="T144" i="4"/>
  <c r="R144" i="4"/>
  <c r="P144" i="4"/>
  <c r="BK144" i="4"/>
  <c r="J144" i="4"/>
  <c r="BE144" i="4"/>
  <c r="BI143" i="4"/>
  <c r="BH143" i="4"/>
  <c r="BG143" i="4"/>
  <c r="BF143" i="4"/>
  <c r="T143" i="4"/>
  <c r="R143" i="4"/>
  <c r="P143" i="4"/>
  <c r="BK143" i="4"/>
  <c r="J143" i="4"/>
  <c r="BE143" i="4" s="1"/>
  <c r="BI142" i="4"/>
  <c r="BH142" i="4"/>
  <c r="BG142" i="4"/>
  <c r="BF142" i="4"/>
  <c r="T142" i="4"/>
  <c r="R142" i="4"/>
  <c r="P142" i="4"/>
  <c r="BK142" i="4"/>
  <c r="J142" i="4"/>
  <c r="BE142" i="4"/>
  <c r="BI141" i="4"/>
  <c r="BH141" i="4"/>
  <c r="BG141" i="4"/>
  <c r="BF141" i="4"/>
  <c r="T141" i="4"/>
  <c r="T140" i="4" s="1"/>
  <c r="R141" i="4"/>
  <c r="R140" i="4"/>
  <c r="P141" i="4"/>
  <c r="BK141" i="4"/>
  <c r="J141" i="4"/>
  <c r="BE141" i="4"/>
  <c r="BI139" i="4"/>
  <c r="BH139" i="4"/>
  <c r="BG139" i="4"/>
  <c r="BF139" i="4"/>
  <c r="T139" i="4"/>
  <c r="R139" i="4"/>
  <c r="P139" i="4"/>
  <c r="BK139" i="4"/>
  <c r="J139" i="4"/>
  <c r="BE139" i="4" s="1"/>
  <c r="BI138" i="4"/>
  <c r="BH138" i="4"/>
  <c r="BG138" i="4"/>
  <c r="BF138" i="4"/>
  <c r="T138" i="4"/>
  <c r="R138" i="4"/>
  <c r="P138" i="4"/>
  <c r="BK138" i="4"/>
  <c r="J138" i="4"/>
  <c r="BE138" i="4"/>
  <c r="BI137" i="4"/>
  <c r="BH137" i="4"/>
  <c r="BG137" i="4"/>
  <c r="BF137" i="4"/>
  <c r="T137" i="4"/>
  <c r="R137" i="4"/>
  <c r="P137" i="4"/>
  <c r="BK137" i="4"/>
  <c r="J137" i="4"/>
  <c r="BE137" i="4"/>
  <c r="BI136" i="4"/>
  <c r="BH136" i="4"/>
  <c r="BG136" i="4"/>
  <c r="BF136" i="4"/>
  <c r="T136" i="4"/>
  <c r="R136" i="4"/>
  <c r="P136" i="4"/>
  <c r="BK136" i="4"/>
  <c r="J136" i="4"/>
  <c r="BE136" i="4" s="1"/>
  <c r="BI135" i="4"/>
  <c r="BH135" i="4"/>
  <c r="BG135" i="4"/>
  <c r="BF135" i="4"/>
  <c r="T135" i="4"/>
  <c r="R135" i="4"/>
  <c r="P135" i="4"/>
  <c r="BK135" i="4"/>
  <c r="J135" i="4"/>
  <c r="BE135" i="4" s="1"/>
  <c r="BI134" i="4"/>
  <c r="BH134" i="4"/>
  <c r="BG134" i="4"/>
  <c r="BF134" i="4"/>
  <c r="T134" i="4"/>
  <c r="R134" i="4"/>
  <c r="P134" i="4"/>
  <c r="BK134" i="4"/>
  <c r="J134" i="4"/>
  <c r="BE134" i="4"/>
  <c r="BI133" i="4"/>
  <c r="BH133" i="4"/>
  <c r="BG133" i="4"/>
  <c r="BF133" i="4"/>
  <c r="T133" i="4"/>
  <c r="R133" i="4"/>
  <c r="P133" i="4"/>
  <c r="BK133" i="4"/>
  <c r="J133" i="4"/>
  <c r="BE133" i="4" s="1"/>
  <c r="BI132" i="4"/>
  <c r="BH132" i="4"/>
  <c r="BG132" i="4"/>
  <c r="BF132" i="4"/>
  <c r="T132" i="4"/>
  <c r="R132" i="4"/>
  <c r="P132" i="4"/>
  <c r="BK132" i="4"/>
  <c r="J132" i="4"/>
  <c r="BE132" i="4"/>
  <c r="BI131" i="4"/>
  <c r="BH131" i="4"/>
  <c r="BG131" i="4"/>
  <c r="BF131" i="4"/>
  <c r="T131" i="4"/>
  <c r="R131" i="4"/>
  <c r="P131" i="4"/>
  <c r="BK131" i="4"/>
  <c r="J131" i="4"/>
  <c r="BE131" i="4" s="1"/>
  <c r="BI130" i="4"/>
  <c r="BH130" i="4"/>
  <c r="BG130" i="4"/>
  <c r="BF130" i="4"/>
  <c r="T130" i="4"/>
  <c r="R130" i="4"/>
  <c r="P130" i="4"/>
  <c r="P128" i="4" s="1"/>
  <c r="BK130" i="4"/>
  <c r="J130" i="4"/>
  <c r="BE130" i="4"/>
  <c r="BI129" i="4"/>
  <c r="BH129" i="4"/>
  <c r="BG129" i="4"/>
  <c r="BF129" i="4"/>
  <c r="T129" i="4"/>
  <c r="T128" i="4" s="1"/>
  <c r="R129" i="4"/>
  <c r="R128" i="4" s="1"/>
  <c r="P129" i="4"/>
  <c r="BK129" i="4"/>
  <c r="BK128" i="4" s="1"/>
  <c r="J128" i="4" s="1"/>
  <c r="J64" i="4" s="1"/>
  <c r="J129" i="4"/>
  <c r="BE129" i="4"/>
  <c r="BI127" i="4"/>
  <c r="BH127" i="4"/>
  <c r="BG127" i="4"/>
  <c r="BF127" i="4"/>
  <c r="T127" i="4"/>
  <c r="R127" i="4"/>
  <c r="P127" i="4"/>
  <c r="BK127" i="4"/>
  <c r="J127" i="4"/>
  <c r="BE127" i="4"/>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s="1"/>
  <c r="BI120" i="4"/>
  <c r="BH120" i="4"/>
  <c r="BG120" i="4"/>
  <c r="BF120" i="4"/>
  <c r="T120" i="4"/>
  <c r="R120" i="4"/>
  <c r="P120" i="4"/>
  <c r="BK120" i="4"/>
  <c r="J120" i="4"/>
  <c r="BE120" i="4" s="1"/>
  <c r="BI119" i="4"/>
  <c r="BH119" i="4"/>
  <c r="BG119" i="4"/>
  <c r="BF119" i="4"/>
  <c r="T119" i="4"/>
  <c r="R119" i="4"/>
  <c r="P119" i="4"/>
  <c r="BK119" i="4"/>
  <c r="J119" i="4"/>
  <c r="BE119" i="4"/>
  <c r="BI118" i="4"/>
  <c r="BH118" i="4"/>
  <c r="BG118" i="4"/>
  <c r="BF118" i="4"/>
  <c r="T118" i="4"/>
  <c r="R118" i="4"/>
  <c r="P118" i="4"/>
  <c r="BK118" i="4"/>
  <c r="J118" i="4"/>
  <c r="BE118" i="4"/>
  <c r="BI117" i="4"/>
  <c r="BH117" i="4"/>
  <c r="BG117" i="4"/>
  <c r="BF117" i="4"/>
  <c r="T117" i="4"/>
  <c r="R117" i="4"/>
  <c r="P117" i="4"/>
  <c r="BK117" i="4"/>
  <c r="J117" i="4"/>
  <c r="BE117" i="4"/>
  <c r="BI116" i="4"/>
  <c r="BH116" i="4"/>
  <c r="BG116" i="4"/>
  <c r="BF116" i="4"/>
  <c r="T116" i="4"/>
  <c r="R116" i="4"/>
  <c r="P116" i="4"/>
  <c r="BK116" i="4"/>
  <c r="J116" i="4"/>
  <c r="BE116" i="4" s="1"/>
  <c r="BI115" i="4"/>
  <c r="BH115" i="4"/>
  <c r="BG115" i="4"/>
  <c r="BF115" i="4"/>
  <c r="T115" i="4"/>
  <c r="R115" i="4"/>
  <c r="P115" i="4"/>
  <c r="BK115" i="4"/>
  <c r="J115" i="4"/>
  <c r="BE115" i="4"/>
  <c r="BI114" i="4"/>
  <c r="BH114" i="4"/>
  <c r="BG114" i="4"/>
  <c r="BF114" i="4"/>
  <c r="T114" i="4"/>
  <c r="R114" i="4"/>
  <c r="P114" i="4"/>
  <c r="BK114" i="4"/>
  <c r="J114" i="4"/>
  <c r="BE114" i="4"/>
  <c r="BI113" i="4"/>
  <c r="BH113" i="4"/>
  <c r="BG113" i="4"/>
  <c r="BF113" i="4"/>
  <c r="T113" i="4"/>
  <c r="R113" i="4"/>
  <c r="P113" i="4"/>
  <c r="BK113" i="4"/>
  <c r="BK112" i="4" s="1"/>
  <c r="J112" i="4" s="1"/>
  <c r="J63" i="4" s="1"/>
  <c r="J113" i="4"/>
  <c r="BE113" i="4"/>
  <c r="BI111" i="4"/>
  <c r="BH111" i="4"/>
  <c r="BG111" i="4"/>
  <c r="BF111" i="4"/>
  <c r="T111" i="4"/>
  <c r="R111" i="4"/>
  <c r="P111" i="4"/>
  <c r="BK111" i="4"/>
  <c r="J111" i="4"/>
  <c r="BE111" i="4"/>
  <c r="BI110" i="4"/>
  <c r="BH110" i="4"/>
  <c r="BG110" i="4"/>
  <c r="BF110" i="4"/>
  <c r="T110" i="4"/>
  <c r="R110" i="4"/>
  <c r="P110" i="4"/>
  <c r="BK110" i="4"/>
  <c r="J110" i="4"/>
  <c r="BE110" i="4" s="1"/>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s="1"/>
  <c r="J33" i="4" s="1"/>
  <c r="AV57" i="1" s="1"/>
  <c r="AT57" i="1" s="1"/>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BH102" i="4"/>
  <c r="BG102" i="4"/>
  <c r="BF102" i="4"/>
  <c r="T102" i="4"/>
  <c r="R102" i="4"/>
  <c r="P102" i="4"/>
  <c r="BK102" i="4"/>
  <c r="J102" i="4"/>
  <c r="BE102" i="4" s="1"/>
  <c r="BI101" i="4"/>
  <c r="BH101" i="4"/>
  <c r="BG101" i="4"/>
  <c r="BF101" i="4"/>
  <c r="T101" i="4"/>
  <c r="R101" i="4"/>
  <c r="P101" i="4"/>
  <c r="BK101" i="4"/>
  <c r="J101" i="4"/>
  <c r="BE101" i="4"/>
  <c r="BI100" i="4"/>
  <c r="BH100" i="4"/>
  <c r="BG100" i="4"/>
  <c r="BF100" i="4"/>
  <c r="T100" i="4"/>
  <c r="R100" i="4"/>
  <c r="P100" i="4"/>
  <c r="BK100" i="4"/>
  <c r="J100" i="4"/>
  <c r="BE100" i="4"/>
  <c r="BI99" i="4"/>
  <c r="BH99" i="4"/>
  <c r="BG99" i="4"/>
  <c r="BF99" i="4"/>
  <c r="T99" i="4"/>
  <c r="R99" i="4"/>
  <c r="P99" i="4"/>
  <c r="BK99" i="4"/>
  <c r="J99" i="4"/>
  <c r="BE99" i="4"/>
  <c r="BI98" i="4"/>
  <c r="BH98" i="4"/>
  <c r="BG98" i="4"/>
  <c r="BF98" i="4"/>
  <c r="T98" i="4"/>
  <c r="R98" i="4"/>
  <c r="P98" i="4"/>
  <c r="BK98" i="4"/>
  <c r="J98" i="4"/>
  <c r="BE98" i="4" s="1"/>
  <c r="BI97" i="4"/>
  <c r="BH97" i="4"/>
  <c r="BG97" i="4"/>
  <c r="BF97" i="4"/>
  <c r="T97" i="4"/>
  <c r="R97" i="4"/>
  <c r="P97" i="4"/>
  <c r="BK97" i="4"/>
  <c r="BK95" i="4" s="1"/>
  <c r="J95" i="4" s="1"/>
  <c r="J62" i="4" s="1"/>
  <c r="J97" i="4"/>
  <c r="BE97" i="4"/>
  <c r="BI96" i="4"/>
  <c r="BH96" i="4"/>
  <c r="BG96" i="4"/>
  <c r="BF96" i="4"/>
  <c r="T96" i="4"/>
  <c r="R96" i="4"/>
  <c r="P96" i="4"/>
  <c r="BK96" i="4"/>
  <c r="J96" i="4"/>
  <c r="BE96" i="4" s="1"/>
  <c r="BI94" i="4"/>
  <c r="BH94" i="4"/>
  <c r="BG94" i="4"/>
  <c r="BF94" i="4"/>
  <c r="T94" i="4"/>
  <c r="R94" i="4"/>
  <c r="P94" i="4"/>
  <c r="BK94" i="4"/>
  <c r="J94" i="4"/>
  <c r="BE94" i="4"/>
  <c r="BI93" i="4"/>
  <c r="BH93" i="4"/>
  <c r="BG93" i="4"/>
  <c r="BF93" i="4"/>
  <c r="T93" i="4"/>
  <c r="R93" i="4"/>
  <c r="P93" i="4"/>
  <c r="BK93" i="4"/>
  <c r="J93" i="4"/>
  <c r="BE93" i="4"/>
  <c r="BI92" i="4"/>
  <c r="BH92" i="4"/>
  <c r="BG92" i="4"/>
  <c r="BF92" i="4"/>
  <c r="T92" i="4"/>
  <c r="R92" i="4"/>
  <c r="R88" i="4" s="1"/>
  <c r="P92" i="4"/>
  <c r="BK92" i="4"/>
  <c r="J92" i="4"/>
  <c r="BE92" i="4"/>
  <c r="BI91" i="4"/>
  <c r="BH91" i="4"/>
  <c r="BG91" i="4"/>
  <c r="BF91" i="4"/>
  <c r="T91" i="4"/>
  <c r="R91" i="4"/>
  <c r="P91" i="4"/>
  <c r="BK91" i="4"/>
  <c r="J91" i="4"/>
  <c r="BE91" i="4"/>
  <c r="BI90" i="4"/>
  <c r="BH90" i="4"/>
  <c r="BG90" i="4"/>
  <c r="BF90" i="4"/>
  <c r="T90" i="4"/>
  <c r="T88" i="4" s="1"/>
  <c r="R90" i="4"/>
  <c r="P90" i="4"/>
  <c r="BK90" i="4"/>
  <c r="J90" i="4"/>
  <c r="BE90" i="4"/>
  <c r="BI89" i="4"/>
  <c r="BH89" i="4"/>
  <c r="BG89" i="4"/>
  <c r="BF89" i="4"/>
  <c r="F34" i="4" s="1"/>
  <c r="BA57" i="1" s="1"/>
  <c r="J34" i="4"/>
  <c r="AW57" i="1" s="1"/>
  <c r="T89" i="4"/>
  <c r="R89" i="4"/>
  <c r="P89" i="4"/>
  <c r="P88" i="4"/>
  <c r="BK89" i="4"/>
  <c r="BK88" i="4" s="1"/>
  <c r="J89" i="4"/>
  <c r="BE89" i="4"/>
  <c r="J83" i="4"/>
  <c r="J82" i="4"/>
  <c r="F82" i="4"/>
  <c r="F80" i="4"/>
  <c r="E78" i="4"/>
  <c r="J55" i="4"/>
  <c r="J54" i="4"/>
  <c r="F54" i="4"/>
  <c r="F52" i="4"/>
  <c r="E50" i="4"/>
  <c r="J18" i="4"/>
  <c r="E18" i="4"/>
  <c r="F83" i="4"/>
  <c r="F55" i="4"/>
  <c r="J17" i="4"/>
  <c r="J12" i="4"/>
  <c r="J80" i="4" s="1"/>
  <c r="E7" i="4"/>
  <c r="E76" i="4"/>
  <c r="E48" i="4"/>
  <c r="J37" i="3"/>
  <c r="J36" i="3"/>
  <c r="AY56" i="1"/>
  <c r="J35" i="3"/>
  <c r="AX56" i="1"/>
  <c r="BI198" i="3"/>
  <c r="BH198" i="3"/>
  <c r="BG198" i="3"/>
  <c r="BF198" i="3"/>
  <c r="T198" i="3"/>
  <c r="R198" i="3"/>
  <c r="P198" i="3"/>
  <c r="BK198" i="3"/>
  <c r="J198" i="3"/>
  <c r="BE198" i="3"/>
  <c r="BI197" i="3"/>
  <c r="BH197" i="3"/>
  <c r="BG197" i="3"/>
  <c r="BF197" i="3"/>
  <c r="T197" i="3"/>
  <c r="R197" i="3"/>
  <c r="P197" i="3"/>
  <c r="BK197" i="3"/>
  <c r="J197" i="3"/>
  <c r="BE197" i="3" s="1"/>
  <c r="BI196" i="3"/>
  <c r="BH196" i="3"/>
  <c r="BG196" i="3"/>
  <c r="BF196" i="3"/>
  <c r="T196" i="3"/>
  <c r="R196" i="3"/>
  <c r="P196" i="3"/>
  <c r="BK196" i="3"/>
  <c r="J196" i="3"/>
  <c r="BE196" i="3"/>
  <c r="BI195" i="3"/>
  <c r="BH195" i="3"/>
  <c r="BG195" i="3"/>
  <c r="BF195" i="3"/>
  <c r="T195" i="3"/>
  <c r="R195" i="3"/>
  <c r="P195" i="3"/>
  <c r="BK195" i="3"/>
  <c r="J195" i="3"/>
  <c r="BE195" i="3"/>
  <c r="BI194" i="3"/>
  <c r="BH194" i="3"/>
  <c r="BG194" i="3"/>
  <c r="BF194" i="3"/>
  <c r="T194" i="3"/>
  <c r="R194" i="3"/>
  <c r="P194" i="3"/>
  <c r="BK194" i="3"/>
  <c r="J194" i="3"/>
  <c r="BE194" i="3"/>
  <c r="BI193" i="3"/>
  <c r="BH193" i="3"/>
  <c r="BG193" i="3"/>
  <c r="BF193" i="3"/>
  <c r="T193" i="3"/>
  <c r="R193" i="3"/>
  <c r="P193" i="3"/>
  <c r="BK193" i="3"/>
  <c r="J193" i="3"/>
  <c r="BE193" i="3" s="1"/>
  <c r="BI192" i="3"/>
  <c r="BH192" i="3"/>
  <c r="BG192" i="3"/>
  <c r="BF192" i="3"/>
  <c r="T192" i="3"/>
  <c r="R192" i="3"/>
  <c r="R191" i="3"/>
  <c r="P192" i="3"/>
  <c r="BK192" i="3"/>
  <c r="BK191" i="3"/>
  <c r="J191" i="3" s="1"/>
  <c r="J79" i="3" s="1"/>
  <c r="J192" i="3"/>
  <c r="BE192" i="3"/>
  <c r="BI190" i="3"/>
  <c r="BH190" i="3"/>
  <c r="BG190" i="3"/>
  <c r="BF190" i="3"/>
  <c r="T190" i="3"/>
  <c r="R190" i="3"/>
  <c r="P190" i="3"/>
  <c r="BK190" i="3"/>
  <c r="J190" i="3"/>
  <c r="BE190" i="3"/>
  <c r="BI189" i="3"/>
  <c r="BH189" i="3"/>
  <c r="BG189" i="3"/>
  <c r="BF189" i="3"/>
  <c r="T189" i="3"/>
  <c r="R189" i="3"/>
  <c r="P189" i="3"/>
  <c r="BK189" i="3"/>
  <c r="J189" i="3"/>
  <c r="BE189" i="3"/>
  <c r="BI188" i="3"/>
  <c r="BH188" i="3"/>
  <c r="BG188" i="3"/>
  <c r="BF188" i="3"/>
  <c r="T188" i="3"/>
  <c r="R188" i="3"/>
  <c r="P188" i="3"/>
  <c r="BK188" i="3"/>
  <c r="J188" i="3"/>
  <c r="BE188" i="3"/>
  <c r="BI187" i="3"/>
  <c r="BH187" i="3"/>
  <c r="BG187" i="3"/>
  <c r="BF187" i="3"/>
  <c r="T187" i="3"/>
  <c r="R187" i="3"/>
  <c r="P187" i="3"/>
  <c r="BK187" i="3"/>
  <c r="J187" i="3"/>
  <c r="BE187" i="3" s="1"/>
  <c r="BI186" i="3"/>
  <c r="BH186" i="3"/>
  <c r="BG186" i="3"/>
  <c r="BF186" i="3"/>
  <c r="T186" i="3"/>
  <c r="R186" i="3"/>
  <c r="P186" i="3"/>
  <c r="BK186" i="3"/>
  <c r="J186" i="3"/>
  <c r="BE186" i="3"/>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c r="BI182" i="3"/>
  <c r="BH182" i="3"/>
  <c r="BG182" i="3"/>
  <c r="BF182" i="3"/>
  <c r="T182" i="3"/>
  <c r="R182" i="3"/>
  <c r="P182" i="3"/>
  <c r="P179" i="3" s="1"/>
  <c r="BK182" i="3"/>
  <c r="J182" i="3"/>
  <c r="BE182" i="3"/>
  <c r="BI181" i="3"/>
  <c r="BH181" i="3"/>
  <c r="BG181" i="3"/>
  <c r="BF181" i="3"/>
  <c r="T181" i="3"/>
  <c r="T179" i="3" s="1"/>
  <c r="R181" i="3"/>
  <c r="P181" i="3"/>
  <c r="BK181" i="3"/>
  <c r="J181" i="3"/>
  <c r="BE181" i="3"/>
  <c r="BI180" i="3"/>
  <c r="BH180" i="3"/>
  <c r="BG180" i="3"/>
  <c r="BF180" i="3"/>
  <c r="T180" i="3"/>
  <c r="R180" i="3"/>
  <c r="R179" i="3"/>
  <c r="P180" i="3"/>
  <c r="BK180" i="3"/>
  <c r="BK179" i="3" s="1"/>
  <c r="J179" i="3" s="1"/>
  <c r="J78" i="3" s="1"/>
  <c r="J180" i="3"/>
  <c r="BE180" i="3"/>
  <c r="BI178" i="3"/>
  <c r="BH178" i="3"/>
  <c r="BG178" i="3"/>
  <c r="BF178" i="3"/>
  <c r="T178" i="3"/>
  <c r="R178" i="3"/>
  <c r="P178" i="3"/>
  <c r="BK178" i="3"/>
  <c r="J178" i="3"/>
  <c r="BE178" i="3"/>
  <c r="BI177" i="3"/>
  <c r="BH177" i="3"/>
  <c r="BG177" i="3"/>
  <c r="BF177" i="3"/>
  <c r="T177" i="3"/>
  <c r="R177" i="3"/>
  <c r="P177" i="3"/>
  <c r="BK177" i="3"/>
  <c r="J177" i="3"/>
  <c r="BE177" i="3"/>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2" i="3"/>
  <c r="BH172" i="3"/>
  <c r="BG172" i="3"/>
  <c r="BF172" i="3"/>
  <c r="T172" i="3"/>
  <c r="R172" i="3"/>
  <c r="P172" i="3"/>
  <c r="BK172" i="3"/>
  <c r="BK167" i="3" s="1"/>
  <c r="J167" i="3" s="1"/>
  <c r="J172" i="3"/>
  <c r="BE172" i="3"/>
  <c r="BI171" i="3"/>
  <c r="BH171" i="3"/>
  <c r="BG171" i="3"/>
  <c r="BF171" i="3"/>
  <c r="T171" i="3"/>
  <c r="R171" i="3"/>
  <c r="P171" i="3"/>
  <c r="BK171" i="3"/>
  <c r="J171" i="3"/>
  <c r="BE171" i="3"/>
  <c r="BI170" i="3"/>
  <c r="BH170" i="3"/>
  <c r="BG170" i="3"/>
  <c r="BF170" i="3"/>
  <c r="T170" i="3"/>
  <c r="R170" i="3"/>
  <c r="P170" i="3"/>
  <c r="BK170" i="3"/>
  <c r="J170" i="3"/>
  <c r="BE170" i="3"/>
  <c r="BI169" i="3"/>
  <c r="BH169" i="3"/>
  <c r="BG169" i="3"/>
  <c r="BF169" i="3"/>
  <c r="T169" i="3"/>
  <c r="R169" i="3"/>
  <c r="P169" i="3"/>
  <c r="BK169" i="3"/>
  <c r="J169" i="3"/>
  <c r="BE169" i="3"/>
  <c r="BI168" i="3"/>
  <c r="BH168" i="3"/>
  <c r="BG168" i="3"/>
  <c r="BF168" i="3"/>
  <c r="T168" i="3"/>
  <c r="R168" i="3"/>
  <c r="P168" i="3"/>
  <c r="BK168" i="3"/>
  <c r="J168" i="3"/>
  <c r="BE168" i="3"/>
  <c r="J77" i="3"/>
  <c r="BI166" i="3"/>
  <c r="BH166" i="3"/>
  <c r="BG166" i="3"/>
  <c r="BF166" i="3"/>
  <c r="T166" i="3"/>
  <c r="R166" i="3"/>
  <c r="P166" i="3"/>
  <c r="P164" i="3" s="1"/>
  <c r="BK166" i="3"/>
  <c r="BK164" i="3" s="1"/>
  <c r="J164" i="3" s="1"/>
  <c r="J76" i="3" s="1"/>
  <c r="J166" i="3"/>
  <c r="BE166" i="3"/>
  <c r="BI165" i="3"/>
  <c r="BH165" i="3"/>
  <c r="BG165" i="3"/>
  <c r="BF165" i="3"/>
  <c r="T165" i="3"/>
  <c r="T164" i="3"/>
  <c r="R165" i="3"/>
  <c r="R164" i="3"/>
  <c r="P165" i="3"/>
  <c r="BK165" i="3"/>
  <c r="J165" i="3"/>
  <c r="BE165" i="3" s="1"/>
  <c r="BI163" i="3"/>
  <c r="BH163" i="3"/>
  <c r="BG163" i="3"/>
  <c r="BF163" i="3"/>
  <c r="T163" i="3"/>
  <c r="R163" i="3"/>
  <c r="P163" i="3"/>
  <c r="BK163" i="3"/>
  <c r="J163" i="3"/>
  <c r="BE163" i="3"/>
  <c r="BI162" i="3"/>
  <c r="BH162" i="3"/>
  <c r="BG162" i="3"/>
  <c r="BF162" i="3"/>
  <c r="T162" i="3"/>
  <c r="R162" i="3"/>
  <c r="P162" i="3"/>
  <c r="BK162" i="3"/>
  <c r="J162" i="3"/>
  <c r="BE162" i="3"/>
  <c r="BI161" i="3"/>
  <c r="BH161" i="3"/>
  <c r="BG161" i="3"/>
  <c r="BF161" i="3"/>
  <c r="T161" i="3"/>
  <c r="T159" i="3" s="1"/>
  <c r="R161" i="3"/>
  <c r="P161" i="3"/>
  <c r="BK161" i="3"/>
  <c r="J161" i="3"/>
  <c r="BE161" i="3"/>
  <c r="BI160" i="3"/>
  <c r="BH160" i="3"/>
  <c r="BG160" i="3"/>
  <c r="BF160" i="3"/>
  <c r="T160" i="3"/>
  <c r="R160" i="3"/>
  <c r="P160" i="3"/>
  <c r="P159" i="3"/>
  <c r="BK160" i="3"/>
  <c r="BK159" i="3"/>
  <c r="BK158" i="3" s="1"/>
  <c r="J158" i="3" s="1"/>
  <c r="J74" i="3" s="1"/>
  <c r="J160" i="3"/>
  <c r="BE160" i="3"/>
  <c r="BI157" i="3"/>
  <c r="BH157" i="3"/>
  <c r="BG157" i="3"/>
  <c r="BF157" i="3"/>
  <c r="T157" i="3"/>
  <c r="R157" i="3"/>
  <c r="P157" i="3"/>
  <c r="BK157" i="3"/>
  <c r="J157" i="3"/>
  <c r="BE157" i="3"/>
  <c r="BI156" i="3"/>
  <c r="BH156" i="3"/>
  <c r="BG156" i="3"/>
  <c r="BF156" i="3"/>
  <c r="T156" i="3"/>
  <c r="R156" i="3"/>
  <c r="P156" i="3"/>
  <c r="BK156" i="3"/>
  <c r="J156" i="3"/>
  <c r="BE156" i="3"/>
  <c r="BI155" i="3"/>
  <c r="BH155" i="3"/>
  <c r="BG155" i="3"/>
  <c r="BF155" i="3"/>
  <c r="T155" i="3"/>
  <c r="R155" i="3"/>
  <c r="P155" i="3"/>
  <c r="BK155" i="3"/>
  <c r="J155" i="3"/>
  <c r="BE155" i="3"/>
  <c r="BI154" i="3"/>
  <c r="BH154" i="3"/>
  <c r="BG154" i="3"/>
  <c r="BF154" i="3"/>
  <c r="T154" i="3"/>
  <c r="R154" i="3"/>
  <c r="P154" i="3"/>
  <c r="BK154" i="3"/>
  <c r="BK152" i="3" s="1"/>
  <c r="J152" i="3" s="1"/>
  <c r="J73" i="3" s="1"/>
  <c r="J154" i="3"/>
  <c r="BE154" i="3"/>
  <c r="BI153" i="3"/>
  <c r="BH153" i="3"/>
  <c r="BG153" i="3"/>
  <c r="BF153" i="3"/>
  <c r="T153" i="3"/>
  <c r="T152" i="3"/>
  <c r="R153" i="3"/>
  <c r="P153" i="3"/>
  <c r="P152" i="3" s="1"/>
  <c r="BK153" i="3"/>
  <c r="J153" i="3"/>
  <c r="BE153" i="3" s="1"/>
  <c r="BI151" i="3"/>
  <c r="BH151" i="3"/>
  <c r="BG151" i="3"/>
  <c r="BF151" i="3"/>
  <c r="T151" i="3"/>
  <c r="R151" i="3"/>
  <c r="P151" i="3"/>
  <c r="BK151" i="3"/>
  <c r="J151" i="3"/>
  <c r="BE151" i="3"/>
  <c r="BI150" i="3"/>
  <c r="BH150" i="3"/>
  <c r="BG150" i="3"/>
  <c r="BF150" i="3"/>
  <c r="T150" i="3"/>
  <c r="R150" i="3"/>
  <c r="P150" i="3"/>
  <c r="BK150" i="3"/>
  <c r="J150" i="3"/>
  <c r="BE150" i="3"/>
  <c r="BI149" i="3"/>
  <c r="BH149" i="3"/>
  <c r="BG149" i="3"/>
  <c r="BF149" i="3"/>
  <c r="T149" i="3"/>
  <c r="T146" i="3" s="1"/>
  <c r="R149" i="3"/>
  <c r="P149" i="3"/>
  <c r="BK149" i="3"/>
  <c r="J149" i="3"/>
  <c r="BE149" i="3"/>
  <c r="BI148" i="3"/>
  <c r="BH148" i="3"/>
  <c r="BG148" i="3"/>
  <c r="BF148" i="3"/>
  <c r="T148" i="3"/>
  <c r="R148" i="3"/>
  <c r="P148" i="3"/>
  <c r="BK148" i="3"/>
  <c r="J148" i="3"/>
  <c r="BE148" i="3"/>
  <c r="BI147" i="3"/>
  <c r="BH147" i="3"/>
  <c r="BG147" i="3"/>
  <c r="BF147" i="3"/>
  <c r="T147" i="3"/>
  <c r="R147" i="3"/>
  <c r="P147" i="3"/>
  <c r="P146" i="3" s="1"/>
  <c r="BK147" i="3"/>
  <c r="J147" i="3"/>
  <c r="BE147" i="3" s="1"/>
  <c r="BI145" i="3"/>
  <c r="BH145" i="3"/>
  <c r="BG145" i="3"/>
  <c r="BF145" i="3"/>
  <c r="T145" i="3"/>
  <c r="R145" i="3"/>
  <c r="P145" i="3"/>
  <c r="BK145" i="3"/>
  <c r="J145" i="3"/>
  <c r="BE145" i="3"/>
  <c r="BI144" i="3"/>
  <c r="BH144" i="3"/>
  <c r="BG144" i="3"/>
  <c r="BF144" i="3"/>
  <c r="T144" i="3"/>
  <c r="R144" i="3"/>
  <c r="P144" i="3"/>
  <c r="P139" i="3" s="1"/>
  <c r="P138" i="3" s="1"/>
  <c r="BK144" i="3"/>
  <c r="BK139" i="3" s="1"/>
  <c r="J144" i="3"/>
  <c r="BE144" i="3"/>
  <c r="BI143" i="3"/>
  <c r="BH143" i="3"/>
  <c r="BG143" i="3"/>
  <c r="BF143" i="3"/>
  <c r="T143" i="3"/>
  <c r="R143" i="3"/>
  <c r="P143" i="3"/>
  <c r="BK143" i="3"/>
  <c r="J143" i="3"/>
  <c r="BE143" i="3"/>
  <c r="BI142" i="3"/>
  <c r="BH142" i="3"/>
  <c r="BG142" i="3"/>
  <c r="BF142" i="3"/>
  <c r="T142" i="3"/>
  <c r="R142" i="3"/>
  <c r="P142" i="3"/>
  <c r="BK142" i="3"/>
  <c r="J142" i="3"/>
  <c r="BE142" i="3"/>
  <c r="BI141" i="3"/>
  <c r="BH141" i="3"/>
  <c r="BG141" i="3"/>
  <c r="BF141" i="3"/>
  <c r="T141" i="3"/>
  <c r="R141" i="3"/>
  <c r="P141" i="3"/>
  <c r="BK141" i="3"/>
  <c r="J141" i="3"/>
  <c r="BE141" i="3"/>
  <c r="BI140" i="3"/>
  <c r="BH140" i="3"/>
  <c r="BG140" i="3"/>
  <c r="BF140" i="3"/>
  <c r="T140" i="3"/>
  <c r="R140" i="3"/>
  <c r="P140" i="3"/>
  <c r="BK140" i="3"/>
  <c r="J140" i="3"/>
  <c r="BE140" i="3"/>
  <c r="BI137" i="3"/>
  <c r="BH137" i="3"/>
  <c r="BG137" i="3"/>
  <c r="BF137" i="3"/>
  <c r="T137" i="3"/>
  <c r="R137" i="3"/>
  <c r="P137" i="3"/>
  <c r="BK137" i="3"/>
  <c r="J137" i="3"/>
  <c r="BE137" i="3"/>
  <c r="BI136" i="3"/>
  <c r="BH136" i="3"/>
  <c r="BG136" i="3"/>
  <c r="BF136" i="3"/>
  <c r="T136" i="3"/>
  <c r="R136" i="3"/>
  <c r="P136" i="3"/>
  <c r="BK136" i="3"/>
  <c r="J136" i="3"/>
  <c r="BE136" i="3"/>
  <c r="BI135" i="3"/>
  <c r="BH135" i="3"/>
  <c r="BG135" i="3"/>
  <c r="BF135" i="3"/>
  <c r="T135" i="3"/>
  <c r="T132" i="3" s="1"/>
  <c r="R135" i="3"/>
  <c r="P135" i="3"/>
  <c r="BK135" i="3"/>
  <c r="J135" i="3"/>
  <c r="BE135" i="3"/>
  <c r="BI134" i="3"/>
  <c r="BH134" i="3"/>
  <c r="BG134" i="3"/>
  <c r="BF134" i="3"/>
  <c r="T134" i="3"/>
  <c r="R134" i="3"/>
  <c r="P134" i="3"/>
  <c r="BK134" i="3"/>
  <c r="J134" i="3"/>
  <c r="BE134" i="3"/>
  <c r="BI133" i="3"/>
  <c r="BH133" i="3"/>
  <c r="BG133" i="3"/>
  <c r="BF133" i="3"/>
  <c r="T133" i="3"/>
  <c r="R133" i="3"/>
  <c r="P133" i="3"/>
  <c r="P132" i="3" s="1"/>
  <c r="BK133" i="3"/>
  <c r="J133" i="3"/>
  <c r="BE133" i="3" s="1"/>
  <c r="BI131" i="3"/>
  <c r="BH131" i="3"/>
  <c r="BG131" i="3"/>
  <c r="BF131" i="3"/>
  <c r="T131" i="3"/>
  <c r="R131" i="3"/>
  <c r="P131" i="3"/>
  <c r="BK131" i="3"/>
  <c r="J131" i="3"/>
  <c r="BE131" i="3" s="1"/>
  <c r="BI130" i="3"/>
  <c r="BH130" i="3"/>
  <c r="BG130" i="3"/>
  <c r="BF130" i="3"/>
  <c r="T130" i="3"/>
  <c r="R130" i="3"/>
  <c r="P130" i="3"/>
  <c r="BK130" i="3"/>
  <c r="J130" i="3"/>
  <c r="BE130" i="3"/>
  <c r="BI129" i="3"/>
  <c r="BH129" i="3"/>
  <c r="BG129" i="3"/>
  <c r="BF129" i="3"/>
  <c r="T129" i="3"/>
  <c r="R129" i="3"/>
  <c r="P129" i="3"/>
  <c r="BK129" i="3"/>
  <c r="J129" i="3"/>
  <c r="BE129" i="3"/>
  <c r="BI128" i="3"/>
  <c r="BH128" i="3"/>
  <c r="BG128" i="3"/>
  <c r="BF128" i="3"/>
  <c r="T128" i="3"/>
  <c r="R128" i="3"/>
  <c r="R126" i="3" s="1"/>
  <c r="P128" i="3"/>
  <c r="BK128" i="3"/>
  <c r="BK126" i="3" s="1"/>
  <c r="J126" i="3" s="1"/>
  <c r="J68" i="3" s="1"/>
  <c r="J128" i="3"/>
  <c r="BE128" i="3"/>
  <c r="BI127" i="3"/>
  <c r="BH127" i="3"/>
  <c r="BG127" i="3"/>
  <c r="BF127" i="3"/>
  <c r="T127" i="3"/>
  <c r="T126" i="3"/>
  <c r="R127" i="3"/>
  <c r="P127" i="3"/>
  <c r="P126" i="3"/>
  <c r="BK127" i="3"/>
  <c r="J127" i="3"/>
  <c r="BE127" i="3" s="1"/>
  <c r="BI125" i="3"/>
  <c r="BH125" i="3"/>
  <c r="BG125" i="3"/>
  <c r="BF125" i="3"/>
  <c r="T125" i="3"/>
  <c r="T124" i="3"/>
  <c r="R125" i="3"/>
  <c r="R124" i="3"/>
  <c r="P125" i="3"/>
  <c r="P124" i="3"/>
  <c r="BK125" i="3"/>
  <c r="BK124" i="3" s="1"/>
  <c r="J125" i="3"/>
  <c r="BE125" i="3"/>
  <c r="BI122" i="3"/>
  <c r="BH122" i="3"/>
  <c r="BG122" i="3"/>
  <c r="BF122" i="3"/>
  <c r="T122" i="3"/>
  <c r="R122" i="3"/>
  <c r="P122" i="3"/>
  <c r="BK122" i="3"/>
  <c r="J122" i="3"/>
  <c r="BE122" i="3"/>
  <c r="BI121" i="3"/>
  <c r="F37" i="3" s="1"/>
  <c r="BD56" i="1" s="1"/>
  <c r="BH121" i="3"/>
  <c r="BG121" i="3"/>
  <c r="BF121" i="3"/>
  <c r="T121" i="3"/>
  <c r="R121" i="3"/>
  <c r="R117" i="3" s="1"/>
  <c r="P121" i="3"/>
  <c r="BK121" i="3"/>
  <c r="J121" i="3"/>
  <c r="BE121" i="3" s="1"/>
  <c r="BI120" i="3"/>
  <c r="BH120" i="3"/>
  <c r="BG120" i="3"/>
  <c r="BF120" i="3"/>
  <c r="T120" i="3"/>
  <c r="R120" i="3"/>
  <c r="P120" i="3"/>
  <c r="BK120" i="3"/>
  <c r="J120" i="3"/>
  <c r="BE120" i="3"/>
  <c r="BI119" i="3"/>
  <c r="BH119" i="3"/>
  <c r="BG119" i="3"/>
  <c r="BF119" i="3"/>
  <c r="T119" i="3"/>
  <c r="T117" i="3" s="1"/>
  <c r="R119" i="3"/>
  <c r="P119" i="3"/>
  <c r="BK119" i="3"/>
  <c r="J119" i="3"/>
  <c r="BE119" i="3"/>
  <c r="BI118" i="3"/>
  <c r="BH118" i="3"/>
  <c r="BG118" i="3"/>
  <c r="BF118" i="3"/>
  <c r="T118" i="3"/>
  <c r="R118" i="3"/>
  <c r="P118" i="3"/>
  <c r="BK118" i="3"/>
  <c r="BK117" i="3" s="1"/>
  <c r="J117" i="3" s="1"/>
  <c r="J65" i="3" s="1"/>
  <c r="J118" i="3"/>
  <c r="BE118" i="3"/>
  <c r="BI116" i="3"/>
  <c r="BH116" i="3"/>
  <c r="BG116" i="3"/>
  <c r="BF116" i="3"/>
  <c r="T116" i="3"/>
  <c r="R116" i="3"/>
  <c r="P116" i="3"/>
  <c r="BK116" i="3"/>
  <c r="J116" i="3"/>
  <c r="BE116" i="3"/>
  <c r="BI115" i="3"/>
  <c r="BH115" i="3"/>
  <c r="BG115" i="3"/>
  <c r="BF115" i="3"/>
  <c r="T115" i="3"/>
  <c r="R115" i="3"/>
  <c r="P115" i="3"/>
  <c r="BK115" i="3"/>
  <c r="J115" i="3"/>
  <c r="BE115" i="3"/>
  <c r="BI114" i="3"/>
  <c r="BH114" i="3"/>
  <c r="BG114" i="3"/>
  <c r="BF114" i="3"/>
  <c r="T114" i="3"/>
  <c r="R114" i="3"/>
  <c r="P114" i="3"/>
  <c r="BK114" i="3"/>
  <c r="J114" i="3"/>
  <c r="BE114" i="3"/>
  <c r="BI113" i="3"/>
  <c r="BH113" i="3"/>
  <c r="BG113" i="3"/>
  <c r="BF113" i="3"/>
  <c r="T113" i="3"/>
  <c r="R113" i="3"/>
  <c r="P113" i="3"/>
  <c r="BK113" i="3"/>
  <c r="J113" i="3"/>
  <c r="BE113" i="3"/>
  <c r="BI112" i="3"/>
  <c r="BH112" i="3"/>
  <c r="BG112" i="3"/>
  <c r="BF112" i="3"/>
  <c r="T112" i="3"/>
  <c r="R112" i="3"/>
  <c r="P112" i="3"/>
  <c r="BK112" i="3"/>
  <c r="J112" i="3"/>
  <c r="BE112" i="3"/>
  <c r="BI111" i="3"/>
  <c r="BH111" i="3"/>
  <c r="BG111" i="3"/>
  <c r="BF111" i="3"/>
  <c r="T111" i="3"/>
  <c r="R111" i="3"/>
  <c r="P111" i="3"/>
  <c r="BK111" i="3"/>
  <c r="J111" i="3"/>
  <c r="BE111" i="3"/>
  <c r="BI110" i="3"/>
  <c r="BH110" i="3"/>
  <c r="BG110" i="3"/>
  <c r="BF110" i="3"/>
  <c r="T110" i="3"/>
  <c r="R110" i="3"/>
  <c r="P110" i="3"/>
  <c r="P108" i="3" s="1"/>
  <c r="BK110" i="3"/>
  <c r="J110" i="3"/>
  <c r="BE110" i="3"/>
  <c r="BI109" i="3"/>
  <c r="BH109" i="3"/>
  <c r="BG109" i="3"/>
  <c r="BF109" i="3"/>
  <c r="T109" i="3"/>
  <c r="T108" i="3"/>
  <c r="R109" i="3"/>
  <c r="P109" i="3"/>
  <c r="BK109" i="3"/>
  <c r="J109" i="3"/>
  <c r="BE109" i="3" s="1"/>
  <c r="BI107" i="3"/>
  <c r="BH107" i="3"/>
  <c r="F36" i="3" s="1"/>
  <c r="BC56" i="1" s="1"/>
  <c r="BG107" i="3"/>
  <c r="BF107" i="3"/>
  <c r="T107" i="3"/>
  <c r="T105" i="3" s="1"/>
  <c r="R107" i="3"/>
  <c r="P107" i="3"/>
  <c r="BK107" i="3"/>
  <c r="J107" i="3"/>
  <c r="BE107" i="3"/>
  <c r="BI106" i="3"/>
  <c r="BH106" i="3"/>
  <c r="BG106" i="3"/>
  <c r="BF106" i="3"/>
  <c r="T106" i="3"/>
  <c r="R106" i="3"/>
  <c r="R105" i="3"/>
  <c r="P106" i="3"/>
  <c r="P105" i="3" s="1"/>
  <c r="BK106" i="3"/>
  <c r="BK105" i="3"/>
  <c r="J105" i="3" s="1"/>
  <c r="J63" i="3" s="1"/>
  <c r="J106" i="3"/>
  <c r="BE106" i="3"/>
  <c r="BI104" i="3"/>
  <c r="BH104" i="3"/>
  <c r="BG104" i="3"/>
  <c r="BF104" i="3"/>
  <c r="T104" i="3"/>
  <c r="R104" i="3"/>
  <c r="P104" i="3"/>
  <c r="BK104" i="3"/>
  <c r="J104" i="3"/>
  <c r="BE104" i="3" s="1"/>
  <c r="BI103" i="3"/>
  <c r="BH103" i="3"/>
  <c r="BG103" i="3"/>
  <c r="BF103" i="3"/>
  <c r="T103" i="3"/>
  <c r="T102" i="3" s="1"/>
  <c r="T101" i="3" s="1"/>
  <c r="R103" i="3"/>
  <c r="R102" i="3"/>
  <c r="P103" i="3"/>
  <c r="P102" i="3" s="1"/>
  <c r="BK103" i="3"/>
  <c r="BK102" i="3" s="1"/>
  <c r="J102" i="3" s="1"/>
  <c r="J62" i="3" s="1"/>
  <c r="J103" i="3"/>
  <c r="BE103" i="3"/>
  <c r="J96" i="3"/>
  <c r="J95" i="3"/>
  <c r="F95" i="3"/>
  <c r="F93" i="3"/>
  <c r="E91" i="3"/>
  <c r="J55" i="3"/>
  <c r="J54" i="3"/>
  <c r="F54" i="3"/>
  <c r="F52" i="3"/>
  <c r="E50" i="3"/>
  <c r="J18" i="3"/>
  <c r="E18" i="3"/>
  <c r="F96" i="3"/>
  <c r="F55" i="3"/>
  <c r="J17" i="3"/>
  <c r="J12" i="3"/>
  <c r="J93" i="3"/>
  <c r="J52" i="3"/>
  <c r="E7" i="3"/>
  <c r="E89" i="3" s="1"/>
  <c r="E48" i="3"/>
  <c r="J37" i="2"/>
  <c r="J36" i="2"/>
  <c r="AY55" i="1"/>
  <c r="J35" i="2"/>
  <c r="AX55" i="1"/>
  <c r="BI1337" i="2"/>
  <c r="BH1337" i="2"/>
  <c r="BG1337" i="2"/>
  <c r="BF1337" i="2"/>
  <c r="T1337" i="2"/>
  <c r="R1337" i="2"/>
  <c r="P1337" i="2"/>
  <c r="BK1337" i="2"/>
  <c r="J1337" i="2"/>
  <c r="BE1337" i="2"/>
  <c r="BI1335" i="2"/>
  <c r="BH1335" i="2"/>
  <c r="BG1335" i="2"/>
  <c r="BF1335" i="2"/>
  <c r="T1335" i="2"/>
  <c r="R1335" i="2"/>
  <c r="P1335" i="2"/>
  <c r="BK1335" i="2"/>
  <c r="J1335" i="2"/>
  <c r="BE1335" i="2"/>
  <c r="BI1331" i="2"/>
  <c r="BH1331" i="2"/>
  <c r="BG1331" i="2"/>
  <c r="BF1331" i="2"/>
  <c r="T1331" i="2"/>
  <c r="R1331" i="2"/>
  <c r="P1331" i="2"/>
  <c r="BK1331" i="2"/>
  <c r="J1331" i="2"/>
  <c r="BE1331" i="2"/>
  <c r="BI1329" i="2"/>
  <c r="BH1329" i="2"/>
  <c r="BG1329" i="2"/>
  <c r="BF1329" i="2"/>
  <c r="T1329" i="2"/>
  <c r="R1329" i="2"/>
  <c r="P1329" i="2"/>
  <c r="BK1329" i="2"/>
  <c r="J1329" i="2"/>
  <c r="BE1329" i="2"/>
  <c r="BI1326" i="2"/>
  <c r="BH1326" i="2"/>
  <c r="BG1326" i="2"/>
  <c r="BF1326" i="2"/>
  <c r="T1326" i="2"/>
  <c r="R1326" i="2"/>
  <c r="P1326" i="2"/>
  <c r="BK1326" i="2"/>
  <c r="J1326" i="2"/>
  <c r="BE1326" i="2"/>
  <c r="BI1312" i="2"/>
  <c r="BH1312" i="2"/>
  <c r="BG1312" i="2"/>
  <c r="BF1312" i="2"/>
  <c r="T1312" i="2"/>
  <c r="R1312" i="2"/>
  <c r="P1312" i="2"/>
  <c r="BK1312" i="2"/>
  <c r="J1312" i="2"/>
  <c r="BE1312" i="2"/>
  <c r="BI1310" i="2"/>
  <c r="BH1310" i="2"/>
  <c r="BG1310" i="2"/>
  <c r="BF1310" i="2"/>
  <c r="T1310" i="2"/>
  <c r="R1310" i="2"/>
  <c r="P1310" i="2"/>
  <c r="BK1310" i="2"/>
  <c r="J1310" i="2"/>
  <c r="BE1310" i="2"/>
  <c r="BI1308" i="2"/>
  <c r="BH1308" i="2"/>
  <c r="BG1308" i="2"/>
  <c r="BF1308" i="2"/>
  <c r="T1308" i="2"/>
  <c r="R1308" i="2"/>
  <c r="P1308" i="2"/>
  <c r="BK1308" i="2"/>
  <c r="J1308" i="2"/>
  <c r="BE1308" i="2"/>
  <c r="BI1306" i="2"/>
  <c r="BH1306" i="2"/>
  <c r="BG1306" i="2"/>
  <c r="BF1306" i="2"/>
  <c r="T1306" i="2"/>
  <c r="R1306" i="2"/>
  <c r="P1306" i="2"/>
  <c r="BK1306" i="2"/>
  <c r="J1306" i="2"/>
  <c r="BE1306" i="2"/>
  <c r="BI1302" i="2"/>
  <c r="BH1302" i="2"/>
  <c r="BG1302" i="2"/>
  <c r="BF1302" i="2"/>
  <c r="T1302" i="2"/>
  <c r="R1302" i="2"/>
  <c r="P1302" i="2"/>
  <c r="BK1302" i="2"/>
  <c r="J1302" i="2"/>
  <c r="BE1302" i="2"/>
  <c r="BI1299" i="2"/>
  <c r="BH1299" i="2"/>
  <c r="BG1299" i="2"/>
  <c r="BF1299" i="2"/>
  <c r="T1299" i="2"/>
  <c r="R1299" i="2"/>
  <c r="P1299" i="2"/>
  <c r="BK1299" i="2"/>
  <c r="J1299" i="2"/>
  <c r="BE1299" i="2"/>
  <c r="BI1297" i="2"/>
  <c r="BH1297" i="2"/>
  <c r="BG1297" i="2"/>
  <c r="BF1297" i="2"/>
  <c r="T1297" i="2"/>
  <c r="R1297" i="2"/>
  <c r="P1297" i="2"/>
  <c r="BK1297" i="2"/>
  <c r="J1297" i="2"/>
  <c r="BE1297" i="2"/>
  <c r="BI1295" i="2"/>
  <c r="BH1295" i="2"/>
  <c r="BG1295" i="2"/>
  <c r="BF1295" i="2"/>
  <c r="T1295" i="2"/>
  <c r="R1295" i="2"/>
  <c r="P1295" i="2"/>
  <c r="BK1295" i="2"/>
  <c r="J1295" i="2"/>
  <c r="BE1295" i="2"/>
  <c r="BI1293" i="2"/>
  <c r="BH1293" i="2"/>
  <c r="BG1293" i="2"/>
  <c r="BF1293" i="2"/>
  <c r="T1293" i="2"/>
  <c r="R1293" i="2"/>
  <c r="P1293" i="2"/>
  <c r="BK1293" i="2"/>
  <c r="J1293" i="2"/>
  <c r="BE1293" i="2"/>
  <c r="BI1291" i="2"/>
  <c r="BH1291" i="2"/>
  <c r="BG1291" i="2"/>
  <c r="BF1291" i="2"/>
  <c r="T1291" i="2"/>
  <c r="R1291" i="2"/>
  <c r="P1291" i="2"/>
  <c r="BK1291" i="2"/>
  <c r="BK1282" i="2" s="1"/>
  <c r="J1282" i="2" s="1"/>
  <c r="J128" i="2" s="1"/>
  <c r="J1291" i="2"/>
  <c r="BE1291" i="2"/>
  <c r="BI1289" i="2"/>
  <c r="BH1289" i="2"/>
  <c r="BG1289" i="2"/>
  <c r="BF1289" i="2"/>
  <c r="T1289" i="2"/>
  <c r="R1289" i="2"/>
  <c r="R1282" i="2" s="1"/>
  <c r="P1289" i="2"/>
  <c r="BK1289" i="2"/>
  <c r="J1289" i="2"/>
  <c r="BE1289" i="2"/>
  <c r="BI1287" i="2"/>
  <c r="BH1287" i="2"/>
  <c r="BG1287" i="2"/>
  <c r="BF1287" i="2"/>
  <c r="T1287" i="2"/>
  <c r="R1287" i="2"/>
  <c r="P1287" i="2"/>
  <c r="BK1287" i="2"/>
  <c r="J1287" i="2"/>
  <c r="BE1287" i="2"/>
  <c r="BI1285" i="2"/>
  <c r="BH1285" i="2"/>
  <c r="BG1285" i="2"/>
  <c r="BF1285" i="2"/>
  <c r="T1285" i="2"/>
  <c r="R1285" i="2"/>
  <c r="P1285" i="2"/>
  <c r="BK1285" i="2"/>
  <c r="J1285" i="2"/>
  <c r="BE1285" i="2"/>
  <c r="BI1283" i="2"/>
  <c r="BH1283" i="2"/>
  <c r="BG1283" i="2"/>
  <c r="BF1283" i="2"/>
  <c r="T1283" i="2"/>
  <c r="R1283" i="2"/>
  <c r="P1283" i="2"/>
  <c r="BK1283" i="2"/>
  <c r="J1283" i="2"/>
  <c r="BE1283" i="2"/>
  <c r="BI1280" i="2"/>
  <c r="BH1280" i="2"/>
  <c r="BG1280" i="2"/>
  <c r="BF1280" i="2"/>
  <c r="T1280" i="2"/>
  <c r="R1280" i="2"/>
  <c r="P1280" i="2"/>
  <c r="BK1280" i="2"/>
  <c r="J1280" i="2"/>
  <c r="BE1280" i="2"/>
  <c r="BI1278" i="2"/>
  <c r="BH1278" i="2"/>
  <c r="BG1278" i="2"/>
  <c r="BF1278" i="2"/>
  <c r="T1278" i="2"/>
  <c r="R1278" i="2"/>
  <c r="P1278" i="2"/>
  <c r="BK1278" i="2"/>
  <c r="J1278" i="2"/>
  <c r="BE1278" i="2"/>
  <c r="BI1276" i="2"/>
  <c r="BH1276" i="2"/>
  <c r="BG1276" i="2"/>
  <c r="BF1276" i="2"/>
  <c r="T1276" i="2"/>
  <c r="R1276" i="2"/>
  <c r="P1276" i="2"/>
  <c r="BK1276" i="2"/>
  <c r="J1276" i="2"/>
  <c r="BE1276" i="2"/>
  <c r="BI1274" i="2"/>
  <c r="BH1274" i="2"/>
  <c r="BG1274" i="2"/>
  <c r="BF1274" i="2"/>
  <c r="T1274" i="2"/>
  <c r="R1274" i="2"/>
  <c r="P1274" i="2"/>
  <c r="BK1274" i="2"/>
  <c r="J1274" i="2"/>
  <c r="BE1274" i="2" s="1"/>
  <c r="BI1272" i="2"/>
  <c r="BH1272" i="2"/>
  <c r="BG1272" i="2"/>
  <c r="BF1272" i="2"/>
  <c r="T1272" i="2"/>
  <c r="R1272" i="2"/>
  <c r="P1272" i="2"/>
  <c r="BK1272" i="2"/>
  <c r="J1272" i="2"/>
  <c r="BE1272" i="2"/>
  <c r="BI1270" i="2"/>
  <c r="BH1270" i="2"/>
  <c r="BG1270" i="2"/>
  <c r="BF1270" i="2"/>
  <c r="T1270" i="2"/>
  <c r="R1270" i="2"/>
  <c r="P1270" i="2"/>
  <c r="BK1270" i="2"/>
  <c r="J1270" i="2"/>
  <c r="BE1270" i="2"/>
  <c r="BI1268" i="2"/>
  <c r="BH1268" i="2"/>
  <c r="BG1268" i="2"/>
  <c r="BF1268" i="2"/>
  <c r="T1268" i="2"/>
  <c r="R1268" i="2"/>
  <c r="P1268" i="2"/>
  <c r="BK1268" i="2"/>
  <c r="J1268" i="2"/>
  <c r="BE1268" i="2"/>
  <c r="BI1266" i="2"/>
  <c r="BH1266" i="2"/>
  <c r="BG1266" i="2"/>
  <c r="BF1266" i="2"/>
  <c r="T1266" i="2"/>
  <c r="R1266" i="2"/>
  <c r="R1261" i="2" s="1"/>
  <c r="P1266" i="2"/>
  <c r="BK1266" i="2"/>
  <c r="J1266" i="2"/>
  <c r="BE1266" i="2" s="1"/>
  <c r="BI1264" i="2"/>
  <c r="BH1264" i="2"/>
  <c r="BG1264" i="2"/>
  <c r="BF1264" i="2"/>
  <c r="T1264" i="2"/>
  <c r="R1264" i="2"/>
  <c r="P1264" i="2"/>
  <c r="BK1264" i="2"/>
  <c r="J1264" i="2"/>
  <c r="BE1264" i="2"/>
  <c r="BI1262" i="2"/>
  <c r="BH1262" i="2"/>
  <c r="BG1262" i="2"/>
  <c r="BF1262" i="2"/>
  <c r="T1262" i="2"/>
  <c r="T1261" i="2" s="1"/>
  <c r="R1262" i="2"/>
  <c r="P1262" i="2"/>
  <c r="P1261" i="2"/>
  <c r="BK1262" i="2"/>
  <c r="J1262" i="2"/>
  <c r="BE1262" i="2" s="1"/>
  <c r="BI1259" i="2"/>
  <c r="BH1259" i="2"/>
  <c r="BG1259" i="2"/>
  <c r="BF1259" i="2"/>
  <c r="T1259" i="2"/>
  <c r="R1259" i="2"/>
  <c r="P1259" i="2"/>
  <c r="BK1259" i="2"/>
  <c r="J1259" i="2"/>
  <c r="BE1259" i="2"/>
  <c r="BI1257" i="2"/>
  <c r="BH1257" i="2"/>
  <c r="BG1257" i="2"/>
  <c r="BF1257" i="2"/>
  <c r="T1257" i="2"/>
  <c r="R1257" i="2"/>
  <c r="P1257" i="2"/>
  <c r="BK1257" i="2"/>
  <c r="J1257" i="2"/>
  <c r="BE1257" i="2"/>
  <c r="BI1255" i="2"/>
  <c r="BH1255" i="2"/>
  <c r="BG1255" i="2"/>
  <c r="BF1255" i="2"/>
  <c r="T1255" i="2"/>
  <c r="R1255" i="2"/>
  <c r="P1255" i="2"/>
  <c r="BK1255" i="2"/>
  <c r="J1255" i="2"/>
  <c r="BE1255" i="2" s="1"/>
  <c r="BI1252" i="2"/>
  <c r="BH1252" i="2"/>
  <c r="BG1252" i="2"/>
  <c r="BF1252" i="2"/>
  <c r="T1252" i="2"/>
  <c r="R1252" i="2"/>
  <c r="P1252" i="2"/>
  <c r="BK1252" i="2"/>
  <c r="J1252" i="2"/>
  <c r="BE1252" i="2"/>
  <c r="BI1250" i="2"/>
  <c r="BH1250" i="2"/>
  <c r="BG1250" i="2"/>
  <c r="BF1250" i="2"/>
  <c r="T1250" i="2"/>
  <c r="R1250" i="2"/>
  <c r="P1250" i="2"/>
  <c r="BK1250" i="2"/>
  <c r="J1250" i="2"/>
  <c r="BE1250" i="2"/>
  <c r="BI1248" i="2"/>
  <c r="BH1248" i="2"/>
  <c r="BG1248" i="2"/>
  <c r="BF1248" i="2"/>
  <c r="T1248" i="2"/>
  <c r="R1248" i="2"/>
  <c r="P1248" i="2"/>
  <c r="BK1248" i="2"/>
  <c r="J1248" i="2"/>
  <c r="BE1248" i="2"/>
  <c r="BI1246" i="2"/>
  <c r="BH1246" i="2"/>
  <c r="BG1246" i="2"/>
  <c r="BF1246" i="2"/>
  <c r="T1246" i="2"/>
  <c r="R1246" i="2"/>
  <c r="P1246" i="2"/>
  <c r="BK1246" i="2"/>
  <c r="J1246" i="2"/>
  <c r="BE1246" i="2" s="1"/>
  <c r="BI1244" i="2"/>
  <c r="BH1244" i="2"/>
  <c r="BG1244" i="2"/>
  <c r="BF1244" i="2"/>
  <c r="T1244" i="2"/>
  <c r="R1244" i="2"/>
  <c r="P1244" i="2"/>
  <c r="BK1244" i="2"/>
  <c r="J1244" i="2"/>
  <c r="BE1244" i="2"/>
  <c r="BI1240" i="2"/>
  <c r="BH1240" i="2"/>
  <c r="BG1240" i="2"/>
  <c r="BF1240" i="2"/>
  <c r="T1240" i="2"/>
  <c r="R1240" i="2"/>
  <c r="P1240" i="2"/>
  <c r="BK1240" i="2"/>
  <c r="J1240" i="2"/>
  <c r="BE1240" i="2"/>
  <c r="BI1236" i="2"/>
  <c r="BH1236" i="2"/>
  <c r="BG1236" i="2"/>
  <c r="BF1236" i="2"/>
  <c r="T1236" i="2"/>
  <c r="R1236" i="2"/>
  <c r="P1236" i="2"/>
  <c r="BK1236" i="2"/>
  <c r="J1236" i="2"/>
  <c r="BE1236" i="2"/>
  <c r="BI1229" i="2"/>
  <c r="BH1229" i="2"/>
  <c r="BG1229" i="2"/>
  <c r="BF1229" i="2"/>
  <c r="T1229" i="2"/>
  <c r="R1229" i="2"/>
  <c r="P1229" i="2"/>
  <c r="BK1229" i="2"/>
  <c r="J1229" i="2"/>
  <c r="BE1229" i="2" s="1"/>
  <c r="BI1225" i="2"/>
  <c r="BH1225" i="2"/>
  <c r="BG1225" i="2"/>
  <c r="BF1225" i="2"/>
  <c r="T1225" i="2"/>
  <c r="R1225" i="2"/>
  <c r="P1225" i="2"/>
  <c r="BK1225" i="2"/>
  <c r="J1225" i="2"/>
  <c r="BE1225" i="2"/>
  <c r="BI1221" i="2"/>
  <c r="BH1221" i="2"/>
  <c r="BG1221" i="2"/>
  <c r="BF1221" i="2"/>
  <c r="T1221" i="2"/>
  <c r="R1221" i="2"/>
  <c r="P1221" i="2"/>
  <c r="BK1221" i="2"/>
  <c r="J1221" i="2"/>
  <c r="BE1221" i="2"/>
  <c r="BI1216" i="2"/>
  <c r="BH1216" i="2"/>
  <c r="BG1216" i="2"/>
  <c r="BF1216" i="2"/>
  <c r="T1216" i="2"/>
  <c r="R1216" i="2"/>
  <c r="P1216" i="2"/>
  <c r="BK1216" i="2"/>
  <c r="J1216" i="2"/>
  <c r="BE1216" i="2"/>
  <c r="BI1208" i="2"/>
  <c r="BH1208" i="2"/>
  <c r="BG1208" i="2"/>
  <c r="BF1208" i="2"/>
  <c r="T1208" i="2"/>
  <c r="R1208" i="2"/>
  <c r="P1208" i="2"/>
  <c r="BK1208" i="2"/>
  <c r="J1208" i="2"/>
  <c r="BE1208" i="2" s="1"/>
  <c r="BI1199" i="2"/>
  <c r="BH1199" i="2"/>
  <c r="BG1199" i="2"/>
  <c r="BF1199" i="2"/>
  <c r="T1199" i="2"/>
  <c r="R1199" i="2"/>
  <c r="P1199" i="2"/>
  <c r="BK1199" i="2"/>
  <c r="J1199" i="2"/>
  <c r="BE1199" i="2"/>
  <c r="BI1195" i="2"/>
  <c r="BH1195" i="2"/>
  <c r="BG1195" i="2"/>
  <c r="BF1195" i="2"/>
  <c r="T1195" i="2"/>
  <c r="R1195" i="2"/>
  <c r="P1195" i="2"/>
  <c r="BK1195" i="2"/>
  <c r="J1195" i="2"/>
  <c r="BE1195" i="2"/>
  <c r="BI1191" i="2"/>
  <c r="BH1191" i="2"/>
  <c r="BG1191" i="2"/>
  <c r="BF1191" i="2"/>
  <c r="T1191" i="2"/>
  <c r="R1191" i="2"/>
  <c r="P1191" i="2"/>
  <c r="BK1191" i="2"/>
  <c r="J1191" i="2"/>
  <c r="BE1191" i="2"/>
  <c r="BI1183" i="2"/>
  <c r="BH1183" i="2"/>
  <c r="BG1183" i="2"/>
  <c r="BF1183" i="2"/>
  <c r="T1183" i="2"/>
  <c r="R1183" i="2"/>
  <c r="P1183" i="2"/>
  <c r="P1182" i="2" s="1"/>
  <c r="BK1183" i="2"/>
  <c r="J1183" i="2"/>
  <c r="BE1183" i="2" s="1"/>
  <c r="BI1180" i="2"/>
  <c r="BH1180" i="2"/>
  <c r="BG1180" i="2"/>
  <c r="BF1180" i="2"/>
  <c r="T1180" i="2"/>
  <c r="R1180" i="2"/>
  <c r="P1180" i="2"/>
  <c r="BK1180" i="2"/>
  <c r="J1180" i="2"/>
  <c r="BE1180" i="2"/>
  <c r="BI1178" i="2"/>
  <c r="BH1178" i="2"/>
  <c r="BG1178" i="2"/>
  <c r="BF1178" i="2"/>
  <c r="T1178" i="2"/>
  <c r="R1178" i="2"/>
  <c r="P1178" i="2"/>
  <c r="BK1178" i="2"/>
  <c r="J1178" i="2"/>
  <c r="BE1178" i="2"/>
  <c r="BI1176" i="2"/>
  <c r="BH1176" i="2"/>
  <c r="BG1176" i="2"/>
  <c r="BF1176" i="2"/>
  <c r="T1176" i="2"/>
  <c r="R1176" i="2"/>
  <c r="P1176" i="2"/>
  <c r="BK1176" i="2"/>
  <c r="J1176" i="2"/>
  <c r="BE1176" i="2"/>
  <c r="BI1172" i="2"/>
  <c r="BH1172" i="2"/>
  <c r="BG1172" i="2"/>
  <c r="BF1172" i="2"/>
  <c r="T1172" i="2"/>
  <c r="R1172" i="2"/>
  <c r="P1172" i="2"/>
  <c r="BK1172" i="2"/>
  <c r="J1172" i="2"/>
  <c r="BE1172" i="2"/>
  <c r="BI1170" i="2"/>
  <c r="BH1170" i="2"/>
  <c r="BG1170" i="2"/>
  <c r="BF1170" i="2"/>
  <c r="T1170" i="2"/>
  <c r="R1170" i="2"/>
  <c r="R1165" i="2" s="1"/>
  <c r="P1170" i="2"/>
  <c r="BK1170" i="2"/>
  <c r="J1170" i="2"/>
  <c r="BE1170" i="2"/>
  <c r="BI1168" i="2"/>
  <c r="BH1168" i="2"/>
  <c r="BG1168" i="2"/>
  <c r="BF1168" i="2"/>
  <c r="T1168" i="2"/>
  <c r="R1168" i="2"/>
  <c r="P1168" i="2"/>
  <c r="BK1168" i="2"/>
  <c r="J1168" i="2"/>
  <c r="BE1168" i="2"/>
  <c r="BI1166" i="2"/>
  <c r="BH1166" i="2"/>
  <c r="BG1166" i="2"/>
  <c r="BF1166" i="2"/>
  <c r="T1166" i="2"/>
  <c r="T1165" i="2"/>
  <c r="R1166" i="2"/>
  <c r="P1166" i="2"/>
  <c r="P1165" i="2"/>
  <c r="BK1166" i="2"/>
  <c r="BK1165" i="2" s="1"/>
  <c r="J1165" i="2" s="1"/>
  <c r="J125" i="2" s="1"/>
  <c r="J1166" i="2"/>
  <c r="BE1166" i="2" s="1"/>
  <c r="BI1164" i="2"/>
  <c r="BH1164" i="2"/>
  <c r="BG1164" i="2"/>
  <c r="BF1164" i="2"/>
  <c r="T1164" i="2"/>
  <c r="R1164" i="2"/>
  <c r="P1164" i="2"/>
  <c r="BK1164" i="2"/>
  <c r="J1164" i="2"/>
  <c r="BE1164" i="2"/>
  <c r="BI1162" i="2"/>
  <c r="BH1162" i="2"/>
  <c r="BG1162" i="2"/>
  <c r="BF1162" i="2"/>
  <c r="T1162" i="2"/>
  <c r="R1162" i="2"/>
  <c r="P1162" i="2"/>
  <c r="BK1162" i="2"/>
  <c r="J1162" i="2"/>
  <c r="BE1162" i="2"/>
  <c r="BI1160" i="2"/>
  <c r="BH1160" i="2"/>
  <c r="BG1160" i="2"/>
  <c r="BF1160" i="2"/>
  <c r="T1160" i="2"/>
  <c r="R1160" i="2"/>
  <c r="P1160" i="2"/>
  <c r="BK1160" i="2"/>
  <c r="J1160" i="2"/>
  <c r="BE1160" i="2"/>
  <c r="BI1157" i="2"/>
  <c r="BH1157" i="2"/>
  <c r="BG1157" i="2"/>
  <c r="BF1157" i="2"/>
  <c r="T1157" i="2"/>
  <c r="R1157" i="2"/>
  <c r="P1157" i="2"/>
  <c r="BK1157" i="2"/>
  <c r="J1157" i="2"/>
  <c r="BE1157" i="2"/>
  <c r="BI1155" i="2"/>
  <c r="BH1155" i="2"/>
  <c r="BG1155" i="2"/>
  <c r="BF1155" i="2"/>
  <c r="T1155" i="2"/>
  <c r="R1155" i="2"/>
  <c r="P1155" i="2"/>
  <c r="BK1155" i="2"/>
  <c r="J1155" i="2"/>
  <c r="BE1155" i="2"/>
  <c r="BI1152" i="2"/>
  <c r="BH1152" i="2"/>
  <c r="BG1152" i="2"/>
  <c r="BF1152" i="2"/>
  <c r="T1152" i="2"/>
  <c r="R1152" i="2"/>
  <c r="P1152" i="2"/>
  <c r="BK1152" i="2"/>
  <c r="J1152" i="2"/>
  <c r="BE1152" i="2"/>
  <c r="BI1142" i="2"/>
  <c r="BH1142" i="2"/>
  <c r="BG1142" i="2"/>
  <c r="BF1142" i="2"/>
  <c r="T1142" i="2"/>
  <c r="R1142" i="2"/>
  <c r="P1142" i="2"/>
  <c r="BK1142" i="2"/>
  <c r="J1142" i="2"/>
  <c r="BE1142" i="2"/>
  <c r="BI1140" i="2"/>
  <c r="BH1140" i="2"/>
  <c r="BG1140" i="2"/>
  <c r="BF1140" i="2"/>
  <c r="T1140" i="2"/>
  <c r="R1140" i="2"/>
  <c r="P1140" i="2"/>
  <c r="BK1140" i="2"/>
  <c r="J1140" i="2"/>
  <c r="BE1140" i="2"/>
  <c r="BI1138" i="2"/>
  <c r="BH1138" i="2"/>
  <c r="BG1138" i="2"/>
  <c r="BF1138" i="2"/>
  <c r="T1138" i="2"/>
  <c r="R1138" i="2"/>
  <c r="P1138" i="2"/>
  <c r="BK1138" i="2"/>
  <c r="J1138" i="2"/>
  <c r="BE1138" i="2"/>
  <c r="BI1136" i="2"/>
  <c r="BH1136" i="2"/>
  <c r="BG1136" i="2"/>
  <c r="BF1136" i="2"/>
  <c r="T1136" i="2"/>
  <c r="R1136" i="2"/>
  <c r="P1136" i="2"/>
  <c r="BK1136" i="2"/>
  <c r="J1136" i="2"/>
  <c r="BE1136" i="2"/>
  <c r="BI1133" i="2"/>
  <c r="BH1133" i="2"/>
  <c r="BG1133" i="2"/>
  <c r="BF1133" i="2"/>
  <c r="T1133" i="2"/>
  <c r="R1133" i="2"/>
  <c r="P1133" i="2"/>
  <c r="BK1133" i="2"/>
  <c r="J1133" i="2"/>
  <c r="BE1133" i="2"/>
  <c r="BI1131" i="2"/>
  <c r="BH1131" i="2"/>
  <c r="BG1131" i="2"/>
  <c r="BF1131" i="2"/>
  <c r="T1131" i="2"/>
  <c r="R1131" i="2"/>
  <c r="P1131" i="2"/>
  <c r="BK1131" i="2"/>
  <c r="J1131" i="2"/>
  <c r="BE1131" i="2"/>
  <c r="BI1129" i="2"/>
  <c r="BH1129" i="2"/>
  <c r="BG1129" i="2"/>
  <c r="BF1129" i="2"/>
  <c r="T1129" i="2"/>
  <c r="R1129" i="2"/>
  <c r="P1129" i="2"/>
  <c r="BK1129" i="2"/>
  <c r="J1129" i="2"/>
  <c r="BE1129" i="2"/>
  <c r="BI1127" i="2"/>
  <c r="BH1127" i="2"/>
  <c r="BG1127" i="2"/>
  <c r="BF1127" i="2"/>
  <c r="T1127" i="2"/>
  <c r="R1127" i="2"/>
  <c r="P1127" i="2"/>
  <c r="BK1127" i="2"/>
  <c r="J1127" i="2"/>
  <c r="BE1127" i="2"/>
  <c r="BI1125" i="2"/>
  <c r="BH1125" i="2"/>
  <c r="BG1125" i="2"/>
  <c r="BF1125" i="2"/>
  <c r="T1125" i="2"/>
  <c r="R1125" i="2"/>
  <c r="P1125" i="2"/>
  <c r="BK1125" i="2"/>
  <c r="J1125" i="2"/>
  <c r="BE1125" i="2"/>
  <c r="BI1122" i="2"/>
  <c r="BH1122" i="2"/>
  <c r="BG1122" i="2"/>
  <c r="BF1122" i="2"/>
  <c r="T1122" i="2"/>
  <c r="R1122" i="2"/>
  <c r="P1122" i="2"/>
  <c r="BK1122" i="2"/>
  <c r="J1122" i="2"/>
  <c r="BE1122" i="2"/>
  <c r="BI1120" i="2"/>
  <c r="BH1120" i="2"/>
  <c r="BG1120" i="2"/>
  <c r="BF1120" i="2"/>
  <c r="T1120" i="2"/>
  <c r="R1120" i="2"/>
  <c r="P1120" i="2"/>
  <c r="BK1120" i="2"/>
  <c r="J1120" i="2"/>
  <c r="BE1120" i="2"/>
  <c r="BI1118" i="2"/>
  <c r="BH1118" i="2"/>
  <c r="BG1118" i="2"/>
  <c r="BF1118" i="2"/>
  <c r="T1118" i="2"/>
  <c r="R1118" i="2"/>
  <c r="P1118" i="2"/>
  <c r="BK1118" i="2"/>
  <c r="J1118" i="2"/>
  <c r="BE1118" i="2"/>
  <c r="BI1116" i="2"/>
  <c r="BH1116" i="2"/>
  <c r="BG1116" i="2"/>
  <c r="BF1116" i="2"/>
  <c r="T1116" i="2"/>
  <c r="R1116" i="2"/>
  <c r="P1116" i="2"/>
  <c r="BK1116" i="2"/>
  <c r="J1116" i="2"/>
  <c r="BE1116" i="2"/>
  <c r="BI1114" i="2"/>
  <c r="BH1114" i="2"/>
  <c r="BG1114" i="2"/>
  <c r="BF1114" i="2"/>
  <c r="T1114" i="2"/>
  <c r="R1114" i="2"/>
  <c r="P1114" i="2"/>
  <c r="BK1114" i="2"/>
  <c r="J1114" i="2"/>
  <c r="BE1114" i="2"/>
  <c r="BI1112" i="2"/>
  <c r="BH1112" i="2"/>
  <c r="BG1112" i="2"/>
  <c r="BF1112" i="2"/>
  <c r="T1112" i="2"/>
  <c r="R1112" i="2"/>
  <c r="P1112" i="2"/>
  <c r="BK1112" i="2"/>
  <c r="J1112" i="2"/>
  <c r="BE1112" i="2"/>
  <c r="BI1110" i="2"/>
  <c r="BH1110" i="2"/>
  <c r="BG1110" i="2"/>
  <c r="BF1110" i="2"/>
  <c r="T1110" i="2"/>
  <c r="R1110" i="2"/>
  <c r="P1110" i="2"/>
  <c r="BK1110" i="2"/>
  <c r="J1110" i="2"/>
  <c r="BE1110" i="2"/>
  <c r="BI1108" i="2"/>
  <c r="BH1108" i="2"/>
  <c r="BG1108" i="2"/>
  <c r="BF1108" i="2"/>
  <c r="T1108" i="2"/>
  <c r="R1108" i="2"/>
  <c r="P1108" i="2"/>
  <c r="BK1108" i="2"/>
  <c r="J1108" i="2"/>
  <c r="BE1108" i="2"/>
  <c r="BI1106" i="2"/>
  <c r="BH1106" i="2"/>
  <c r="BG1106" i="2"/>
  <c r="BF1106" i="2"/>
  <c r="T1106" i="2"/>
  <c r="R1106" i="2"/>
  <c r="P1106" i="2"/>
  <c r="BK1106" i="2"/>
  <c r="J1106" i="2"/>
  <c r="BE1106" i="2"/>
  <c r="BI1104" i="2"/>
  <c r="BH1104" i="2"/>
  <c r="BG1104" i="2"/>
  <c r="BF1104" i="2"/>
  <c r="T1104" i="2"/>
  <c r="R1104" i="2"/>
  <c r="P1104" i="2"/>
  <c r="BK1104" i="2"/>
  <c r="J1104" i="2"/>
  <c r="BE1104" i="2"/>
  <c r="BI1102" i="2"/>
  <c r="BH1102" i="2"/>
  <c r="BG1102" i="2"/>
  <c r="BF1102" i="2"/>
  <c r="T1102" i="2"/>
  <c r="R1102" i="2"/>
  <c r="P1102" i="2"/>
  <c r="BK1102" i="2"/>
  <c r="J1102" i="2"/>
  <c r="BE1102" i="2"/>
  <c r="BI1100" i="2"/>
  <c r="BH1100" i="2"/>
  <c r="BG1100" i="2"/>
  <c r="BF1100" i="2"/>
  <c r="T1100" i="2"/>
  <c r="R1100" i="2"/>
  <c r="P1100" i="2"/>
  <c r="BK1100" i="2"/>
  <c r="J1100" i="2"/>
  <c r="BE1100" i="2"/>
  <c r="BI1098" i="2"/>
  <c r="BH1098" i="2"/>
  <c r="BG1098" i="2"/>
  <c r="BF1098" i="2"/>
  <c r="T1098" i="2"/>
  <c r="R1098" i="2"/>
  <c r="P1098" i="2"/>
  <c r="BK1098" i="2"/>
  <c r="J1098" i="2"/>
  <c r="BE1098" i="2"/>
  <c r="BI1095" i="2"/>
  <c r="BH1095" i="2"/>
  <c r="BG1095" i="2"/>
  <c r="BF1095" i="2"/>
  <c r="T1095" i="2"/>
  <c r="R1095" i="2"/>
  <c r="P1095" i="2"/>
  <c r="BK1095" i="2"/>
  <c r="J1095" i="2"/>
  <c r="BE1095" i="2"/>
  <c r="BI1093" i="2"/>
  <c r="BH1093" i="2"/>
  <c r="BG1093" i="2"/>
  <c r="BF1093" i="2"/>
  <c r="T1093" i="2"/>
  <c r="R1093" i="2"/>
  <c r="P1093" i="2"/>
  <c r="BK1093" i="2"/>
  <c r="J1093" i="2"/>
  <c r="BE1093" i="2"/>
  <c r="BI1091" i="2"/>
  <c r="BH1091" i="2"/>
  <c r="BG1091" i="2"/>
  <c r="BF1091" i="2"/>
  <c r="T1091" i="2"/>
  <c r="R1091" i="2"/>
  <c r="P1091" i="2"/>
  <c r="BK1091" i="2"/>
  <c r="J1091" i="2"/>
  <c r="BE1091" i="2"/>
  <c r="BI1088" i="2"/>
  <c r="BH1088" i="2"/>
  <c r="BG1088" i="2"/>
  <c r="BF1088" i="2"/>
  <c r="T1088" i="2"/>
  <c r="R1088" i="2"/>
  <c r="P1088" i="2"/>
  <c r="BK1088" i="2"/>
  <c r="J1088" i="2"/>
  <c r="BE1088" i="2"/>
  <c r="BI1086" i="2"/>
  <c r="BH1086" i="2"/>
  <c r="BG1086" i="2"/>
  <c r="BF1086" i="2"/>
  <c r="T1086" i="2"/>
  <c r="R1086" i="2"/>
  <c r="P1086" i="2"/>
  <c r="BK1086" i="2"/>
  <c r="J1086" i="2"/>
  <c r="BE1086" i="2"/>
  <c r="BI1084" i="2"/>
  <c r="BH1084" i="2"/>
  <c r="BG1084" i="2"/>
  <c r="BF1084" i="2"/>
  <c r="T1084" i="2"/>
  <c r="R1084" i="2"/>
  <c r="P1084" i="2"/>
  <c r="BK1084" i="2"/>
  <c r="J1084" i="2"/>
  <c r="BE1084" i="2"/>
  <c r="BI1082" i="2"/>
  <c r="BH1082" i="2"/>
  <c r="BG1082" i="2"/>
  <c r="BF1082" i="2"/>
  <c r="T1082" i="2"/>
  <c r="R1082" i="2"/>
  <c r="P1082" i="2"/>
  <c r="BK1082" i="2"/>
  <c r="J1082" i="2"/>
  <c r="BE1082" i="2"/>
  <c r="BI1080" i="2"/>
  <c r="BH1080" i="2"/>
  <c r="BG1080" i="2"/>
  <c r="BF1080" i="2"/>
  <c r="T1080" i="2"/>
  <c r="R1080" i="2"/>
  <c r="P1080" i="2"/>
  <c r="BK1080" i="2"/>
  <c r="J1080" i="2"/>
  <c r="BE1080" i="2"/>
  <c r="BI1078" i="2"/>
  <c r="BH1078" i="2"/>
  <c r="BG1078" i="2"/>
  <c r="BF1078" i="2"/>
  <c r="T1078" i="2"/>
  <c r="R1078" i="2"/>
  <c r="P1078" i="2"/>
  <c r="BK1078" i="2"/>
  <c r="J1078" i="2"/>
  <c r="BE1078" i="2"/>
  <c r="BI1076" i="2"/>
  <c r="BH1076" i="2"/>
  <c r="BG1076" i="2"/>
  <c r="BF1076" i="2"/>
  <c r="T1076" i="2"/>
  <c r="R1076" i="2"/>
  <c r="P1076" i="2"/>
  <c r="BK1076" i="2"/>
  <c r="J1076" i="2"/>
  <c r="BE1076" i="2"/>
  <c r="BI1074" i="2"/>
  <c r="BH1074" i="2"/>
  <c r="BG1074" i="2"/>
  <c r="BF1074" i="2"/>
  <c r="T1074" i="2"/>
  <c r="R1074" i="2"/>
  <c r="P1074" i="2"/>
  <c r="BK1074" i="2"/>
  <c r="J1074" i="2"/>
  <c r="BE1074" i="2"/>
  <c r="BI1071" i="2"/>
  <c r="BH1071" i="2"/>
  <c r="BG1071" i="2"/>
  <c r="BF1071" i="2"/>
  <c r="T1071" i="2"/>
  <c r="R1071" i="2"/>
  <c r="P1071" i="2"/>
  <c r="BK1071" i="2"/>
  <c r="J1071" i="2"/>
  <c r="BE1071" i="2"/>
  <c r="BI1068" i="2"/>
  <c r="BH1068" i="2"/>
  <c r="BG1068" i="2"/>
  <c r="BF1068" i="2"/>
  <c r="T1068" i="2"/>
  <c r="R1068" i="2"/>
  <c r="P1068" i="2"/>
  <c r="BK1068" i="2"/>
  <c r="J1068" i="2"/>
  <c r="BE1068" i="2"/>
  <c r="BI1066" i="2"/>
  <c r="BH1066" i="2"/>
  <c r="BG1066" i="2"/>
  <c r="BF1066" i="2"/>
  <c r="T1066" i="2"/>
  <c r="R1066" i="2"/>
  <c r="P1066" i="2"/>
  <c r="BK1066" i="2"/>
  <c r="J1066" i="2"/>
  <c r="BE1066" i="2"/>
  <c r="BI1064" i="2"/>
  <c r="BH1064" i="2"/>
  <c r="BG1064" i="2"/>
  <c r="BF1064" i="2"/>
  <c r="T1064" i="2"/>
  <c r="R1064" i="2"/>
  <c r="P1064" i="2"/>
  <c r="BK1064" i="2"/>
  <c r="J1064" i="2"/>
  <c r="BE1064" i="2"/>
  <c r="BI1061" i="2"/>
  <c r="BH1061" i="2"/>
  <c r="BG1061" i="2"/>
  <c r="BF1061" i="2"/>
  <c r="T1061" i="2"/>
  <c r="R1061" i="2"/>
  <c r="P1061" i="2"/>
  <c r="BK1061" i="2"/>
  <c r="J1061" i="2"/>
  <c r="BE1061" i="2"/>
  <c r="BI1058" i="2"/>
  <c r="BH1058" i="2"/>
  <c r="BG1058" i="2"/>
  <c r="BF1058" i="2"/>
  <c r="T1058" i="2"/>
  <c r="R1058" i="2"/>
  <c r="P1058" i="2"/>
  <c r="BK1058" i="2"/>
  <c r="J1058" i="2"/>
  <c r="BE1058" i="2"/>
  <c r="BI1041" i="2"/>
  <c r="BH1041" i="2"/>
  <c r="BG1041" i="2"/>
  <c r="BF1041" i="2"/>
  <c r="T1041" i="2"/>
  <c r="R1041" i="2"/>
  <c r="P1041" i="2"/>
  <c r="BK1041" i="2"/>
  <c r="J1041" i="2"/>
  <c r="BE1041" i="2"/>
  <c r="BI1038" i="2"/>
  <c r="BH1038" i="2"/>
  <c r="BG1038" i="2"/>
  <c r="BF1038" i="2"/>
  <c r="T1038" i="2"/>
  <c r="R1038" i="2"/>
  <c r="P1038" i="2"/>
  <c r="BK1038" i="2"/>
  <c r="J1038" i="2"/>
  <c r="BE1038" i="2"/>
  <c r="BI1035" i="2"/>
  <c r="BH1035" i="2"/>
  <c r="BG1035" i="2"/>
  <c r="BF1035" i="2"/>
  <c r="T1035" i="2"/>
  <c r="R1035" i="2"/>
  <c r="P1035" i="2"/>
  <c r="BK1035" i="2"/>
  <c r="J1035" i="2"/>
  <c r="BE1035" i="2"/>
  <c r="BI1032" i="2"/>
  <c r="BH1032" i="2"/>
  <c r="BG1032" i="2"/>
  <c r="BF1032" i="2"/>
  <c r="T1032" i="2"/>
  <c r="R1032" i="2"/>
  <c r="P1032" i="2"/>
  <c r="BK1032" i="2"/>
  <c r="J1032" i="2"/>
  <c r="BE1032" i="2"/>
  <c r="BI1029" i="2"/>
  <c r="BH1029" i="2"/>
  <c r="BG1029" i="2"/>
  <c r="BF1029" i="2"/>
  <c r="T1029" i="2"/>
  <c r="R1029" i="2"/>
  <c r="P1029" i="2"/>
  <c r="BK1029" i="2"/>
  <c r="J1029" i="2"/>
  <c r="BE1029" i="2" s="1"/>
  <c r="BI1026" i="2"/>
  <c r="BH1026" i="2"/>
  <c r="BG1026" i="2"/>
  <c r="BF1026" i="2"/>
  <c r="T1026" i="2"/>
  <c r="R1026" i="2"/>
  <c r="P1026" i="2"/>
  <c r="BK1026" i="2"/>
  <c r="J1026" i="2"/>
  <c r="BE1026" i="2"/>
  <c r="BI1014" i="2"/>
  <c r="BH1014" i="2"/>
  <c r="BG1014" i="2"/>
  <c r="BF1014" i="2"/>
  <c r="T1014" i="2"/>
  <c r="R1014" i="2"/>
  <c r="P1014" i="2"/>
  <c r="BK1014" i="2"/>
  <c r="J1014" i="2"/>
  <c r="BE1014" i="2"/>
  <c r="BI1004" i="2"/>
  <c r="BH1004" i="2"/>
  <c r="BG1004" i="2"/>
  <c r="BF1004" i="2"/>
  <c r="T1004" i="2"/>
  <c r="R1004" i="2"/>
  <c r="P1004" i="2"/>
  <c r="BK1004" i="2"/>
  <c r="J1004" i="2"/>
  <c r="BE1004" i="2"/>
  <c r="BI995" i="2"/>
  <c r="BH995" i="2"/>
  <c r="BG995" i="2"/>
  <c r="BF995" i="2"/>
  <c r="T995" i="2"/>
  <c r="R995" i="2"/>
  <c r="P995" i="2"/>
  <c r="BK995" i="2"/>
  <c r="J995" i="2"/>
  <c r="BE995" i="2" s="1"/>
  <c r="BI988" i="2"/>
  <c r="BH988" i="2"/>
  <c r="BG988" i="2"/>
  <c r="BF988" i="2"/>
  <c r="T988" i="2"/>
  <c r="R988" i="2"/>
  <c r="P988" i="2"/>
  <c r="BK988" i="2"/>
  <c r="J988" i="2"/>
  <c r="BE988" i="2" s="1"/>
  <c r="BI986" i="2"/>
  <c r="BH986" i="2"/>
  <c r="BG986" i="2"/>
  <c r="BF986" i="2"/>
  <c r="T986" i="2"/>
  <c r="R986" i="2"/>
  <c r="P986" i="2"/>
  <c r="BK986" i="2"/>
  <c r="J986" i="2"/>
  <c r="BE986" i="2"/>
  <c r="BI984" i="2"/>
  <c r="BH984" i="2"/>
  <c r="BG984" i="2"/>
  <c r="BF984" i="2"/>
  <c r="T984" i="2"/>
  <c r="R984" i="2"/>
  <c r="P984" i="2"/>
  <c r="BK984" i="2"/>
  <c r="J984" i="2"/>
  <c r="BE984" i="2"/>
  <c r="BI982" i="2"/>
  <c r="BH982" i="2"/>
  <c r="BG982" i="2"/>
  <c r="BF982" i="2"/>
  <c r="T982" i="2"/>
  <c r="R982" i="2"/>
  <c r="P982" i="2"/>
  <c r="BK982" i="2"/>
  <c r="J982" i="2"/>
  <c r="BE982" i="2" s="1"/>
  <c r="BI980" i="2"/>
  <c r="BH980" i="2"/>
  <c r="BG980" i="2"/>
  <c r="BF980" i="2"/>
  <c r="T980" i="2"/>
  <c r="R980" i="2"/>
  <c r="P980" i="2"/>
  <c r="BK980" i="2"/>
  <c r="J980" i="2"/>
  <c r="BE980" i="2" s="1"/>
  <c r="BI978" i="2"/>
  <c r="BH978" i="2"/>
  <c r="BG978" i="2"/>
  <c r="BF978" i="2"/>
  <c r="T978" i="2"/>
  <c r="T970" i="2" s="1"/>
  <c r="R978" i="2"/>
  <c r="P978" i="2"/>
  <c r="BK978" i="2"/>
  <c r="J978" i="2"/>
  <c r="BE978" i="2"/>
  <c r="BI975" i="2"/>
  <c r="BH975" i="2"/>
  <c r="BG975" i="2"/>
  <c r="BF975" i="2"/>
  <c r="T975" i="2"/>
  <c r="R975" i="2"/>
  <c r="P975" i="2"/>
  <c r="BK975" i="2"/>
  <c r="J975" i="2"/>
  <c r="BE975" i="2" s="1"/>
  <c r="BI973" i="2"/>
  <c r="BH973" i="2"/>
  <c r="BG973" i="2"/>
  <c r="BF973" i="2"/>
  <c r="T973" i="2"/>
  <c r="R973" i="2"/>
  <c r="P973" i="2"/>
  <c r="BK973" i="2"/>
  <c r="J973" i="2"/>
  <c r="BE973" i="2" s="1"/>
  <c r="BI971" i="2"/>
  <c r="BH971" i="2"/>
  <c r="BG971" i="2"/>
  <c r="BF971" i="2"/>
  <c r="T971" i="2"/>
  <c r="R971" i="2"/>
  <c r="P971" i="2"/>
  <c r="BK971" i="2"/>
  <c r="J971" i="2"/>
  <c r="BE971" i="2"/>
  <c r="BI968" i="2"/>
  <c r="BH968" i="2"/>
  <c r="BG968" i="2"/>
  <c r="BF968" i="2"/>
  <c r="T968" i="2"/>
  <c r="R968" i="2"/>
  <c r="P968" i="2"/>
  <c r="BK968" i="2"/>
  <c r="J968" i="2"/>
  <c r="BE968" i="2" s="1"/>
  <c r="BI966" i="2"/>
  <c r="BH966" i="2"/>
  <c r="BG966" i="2"/>
  <c r="BF966" i="2"/>
  <c r="T966" i="2"/>
  <c r="R966" i="2"/>
  <c r="P966" i="2"/>
  <c r="BK966" i="2"/>
  <c r="J966" i="2"/>
  <c r="BE966" i="2"/>
  <c r="BI962" i="2"/>
  <c r="BH962" i="2"/>
  <c r="BG962" i="2"/>
  <c r="BF962" i="2"/>
  <c r="T962" i="2"/>
  <c r="R962" i="2"/>
  <c r="P962" i="2"/>
  <c r="BK962" i="2"/>
  <c r="J962" i="2"/>
  <c r="BE962" i="2" s="1"/>
  <c r="BI960" i="2"/>
  <c r="BH960" i="2"/>
  <c r="BG960" i="2"/>
  <c r="BF960" i="2"/>
  <c r="T960" i="2"/>
  <c r="R960" i="2"/>
  <c r="P960" i="2"/>
  <c r="BK960" i="2"/>
  <c r="J960" i="2"/>
  <c r="BE960" i="2" s="1"/>
  <c r="BI957" i="2"/>
  <c r="BH957" i="2"/>
  <c r="BG957" i="2"/>
  <c r="BF957" i="2"/>
  <c r="T957" i="2"/>
  <c r="R957" i="2"/>
  <c r="R951" i="2" s="1"/>
  <c r="P957" i="2"/>
  <c r="BK957" i="2"/>
  <c r="J957" i="2"/>
  <c r="BE957" i="2" s="1"/>
  <c r="BI955" i="2"/>
  <c r="BH955" i="2"/>
  <c r="BG955" i="2"/>
  <c r="BF955" i="2"/>
  <c r="T955" i="2"/>
  <c r="R955" i="2"/>
  <c r="P955" i="2"/>
  <c r="BK955" i="2"/>
  <c r="J955" i="2"/>
  <c r="BE955" i="2"/>
  <c r="BI952" i="2"/>
  <c r="BH952" i="2"/>
  <c r="BG952" i="2"/>
  <c r="BF952" i="2"/>
  <c r="T952" i="2"/>
  <c r="T951" i="2" s="1"/>
  <c r="R952" i="2"/>
  <c r="P952" i="2"/>
  <c r="BK952" i="2"/>
  <c r="J952" i="2"/>
  <c r="BE952" i="2" s="1"/>
  <c r="BI948" i="2"/>
  <c r="BH948" i="2"/>
  <c r="BG948" i="2"/>
  <c r="BF948" i="2"/>
  <c r="T948" i="2"/>
  <c r="R948" i="2"/>
  <c r="P948" i="2"/>
  <c r="BK948" i="2"/>
  <c r="J948" i="2"/>
  <c r="BE948" i="2"/>
  <c r="BI944" i="2"/>
  <c r="BH944" i="2"/>
  <c r="BG944" i="2"/>
  <c r="BF944" i="2"/>
  <c r="T944" i="2"/>
  <c r="R944" i="2"/>
  <c r="P944" i="2"/>
  <c r="BK944" i="2"/>
  <c r="J944" i="2"/>
  <c r="BE944" i="2"/>
  <c r="BI942" i="2"/>
  <c r="BH942" i="2"/>
  <c r="BG942" i="2"/>
  <c r="BF942" i="2"/>
  <c r="T942" i="2"/>
  <c r="R942" i="2"/>
  <c r="R941" i="2" s="1"/>
  <c r="P942" i="2"/>
  <c r="BK942" i="2"/>
  <c r="BK941" i="2" s="1"/>
  <c r="J941" i="2" s="1"/>
  <c r="J942" i="2"/>
  <c r="BE942" i="2"/>
  <c r="J121" i="2"/>
  <c r="BI936" i="2"/>
  <c r="BH936" i="2"/>
  <c r="BG936" i="2"/>
  <c r="BF936" i="2"/>
  <c r="T936" i="2"/>
  <c r="R936" i="2"/>
  <c r="P936" i="2"/>
  <c r="BK936" i="2"/>
  <c r="J936" i="2"/>
  <c r="BE936" i="2" s="1"/>
  <c r="BI932" i="2"/>
  <c r="BH932" i="2"/>
  <c r="BG932" i="2"/>
  <c r="BF932" i="2"/>
  <c r="T932" i="2"/>
  <c r="R932" i="2"/>
  <c r="P932" i="2"/>
  <c r="BK932" i="2"/>
  <c r="J932" i="2"/>
  <c r="BE932" i="2"/>
  <c r="BI929" i="2"/>
  <c r="BH929" i="2"/>
  <c r="BG929" i="2"/>
  <c r="BF929" i="2"/>
  <c r="T929" i="2"/>
  <c r="T926" i="2" s="1"/>
  <c r="R929" i="2"/>
  <c r="R926" i="2" s="1"/>
  <c r="P929" i="2"/>
  <c r="BK929" i="2"/>
  <c r="J929" i="2"/>
  <c r="BE929" i="2"/>
  <c r="BI927" i="2"/>
  <c r="BH927" i="2"/>
  <c r="BG927" i="2"/>
  <c r="BF927" i="2"/>
  <c r="T927" i="2"/>
  <c r="R927" i="2"/>
  <c r="P927" i="2"/>
  <c r="P926" i="2"/>
  <c r="BK927" i="2"/>
  <c r="J927" i="2"/>
  <c r="BE927" i="2" s="1"/>
  <c r="BI923" i="2"/>
  <c r="BH923" i="2"/>
  <c r="BG923" i="2"/>
  <c r="BF923" i="2"/>
  <c r="T923" i="2"/>
  <c r="R923" i="2"/>
  <c r="P923" i="2"/>
  <c r="BK923" i="2"/>
  <c r="J923" i="2"/>
  <c r="BE923" i="2"/>
  <c r="BI921" i="2"/>
  <c r="BH921" i="2"/>
  <c r="BG921" i="2"/>
  <c r="BF921" i="2"/>
  <c r="T921" i="2"/>
  <c r="R921" i="2"/>
  <c r="P921" i="2"/>
  <c r="BK921" i="2"/>
  <c r="J921" i="2"/>
  <c r="BE921" i="2" s="1"/>
  <c r="BI918" i="2"/>
  <c r="BH918" i="2"/>
  <c r="BG918" i="2"/>
  <c r="BF918" i="2"/>
  <c r="T918" i="2"/>
  <c r="R918" i="2"/>
  <c r="P918" i="2"/>
  <c r="P915" i="2" s="1"/>
  <c r="BK918" i="2"/>
  <c r="J918" i="2"/>
  <c r="BE918" i="2"/>
  <c r="BI916" i="2"/>
  <c r="BH916" i="2"/>
  <c r="BG916" i="2"/>
  <c r="BF916" i="2"/>
  <c r="T916" i="2"/>
  <c r="R916" i="2"/>
  <c r="R915" i="2" s="1"/>
  <c r="P916" i="2"/>
  <c r="BK916" i="2"/>
  <c r="BK915" i="2"/>
  <c r="J915" i="2" s="1"/>
  <c r="J916" i="2"/>
  <c r="BE916" i="2"/>
  <c r="J119" i="2"/>
  <c r="BI912" i="2"/>
  <c r="BH912" i="2"/>
  <c r="BG912" i="2"/>
  <c r="BF912" i="2"/>
  <c r="T912" i="2"/>
  <c r="R912" i="2"/>
  <c r="P912" i="2"/>
  <c r="BK912" i="2"/>
  <c r="J912" i="2"/>
  <c r="BE912" i="2"/>
  <c r="BI910" i="2"/>
  <c r="BH910" i="2"/>
  <c r="BG910" i="2"/>
  <c r="BF910" i="2"/>
  <c r="T910" i="2"/>
  <c r="R910" i="2"/>
  <c r="R898" i="2" s="1"/>
  <c r="R897" i="2" s="1"/>
  <c r="P910" i="2"/>
  <c r="BK910" i="2"/>
  <c r="J910" i="2"/>
  <c r="BE910" i="2"/>
  <c r="BI907" i="2"/>
  <c r="BH907" i="2"/>
  <c r="BG907" i="2"/>
  <c r="BF907" i="2"/>
  <c r="T907" i="2"/>
  <c r="R907" i="2"/>
  <c r="P907" i="2"/>
  <c r="BK907" i="2"/>
  <c r="J907" i="2"/>
  <c r="BE907" i="2" s="1"/>
  <c r="BI903" i="2"/>
  <c r="BH903" i="2"/>
  <c r="BG903" i="2"/>
  <c r="BF903" i="2"/>
  <c r="T903" i="2"/>
  <c r="R903" i="2"/>
  <c r="P903" i="2"/>
  <c r="BK903" i="2"/>
  <c r="J903" i="2"/>
  <c r="BE903" i="2"/>
  <c r="BI901" i="2"/>
  <c r="BH901" i="2"/>
  <c r="BG901" i="2"/>
  <c r="BF901" i="2"/>
  <c r="T901" i="2"/>
  <c r="T898" i="2" s="1"/>
  <c r="R901" i="2"/>
  <c r="P901" i="2"/>
  <c r="BK901" i="2"/>
  <c r="J901" i="2"/>
  <c r="BE901" i="2"/>
  <c r="BI899" i="2"/>
  <c r="BH899" i="2"/>
  <c r="BG899" i="2"/>
  <c r="BF899" i="2"/>
  <c r="T899" i="2"/>
  <c r="R899" i="2"/>
  <c r="P899" i="2"/>
  <c r="BK899" i="2"/>
  <c r="J899" i="2"/>
  <c r="BE899" i="2" s="1"/>
  <c r="BI895" i="2"/>
  <c r="BH895" i="2"/>
  <c r="BG895" i="2"/>
  <c r="BF895" i="2"/>
  <c r="T895" i="2"/>
  <c r="R895" i="2"/>
  <c r="P895" i="2"/>
  <c r="BK895" i="2"/>
  <c r="J895" i="2"/>
  <c r="BE895" i="2"/>
  <c r="BI893" i="2"/>
  <c r="BH893" i="2"/>
  <c r="BG893" i="2"/>
  <c r="BF893" i="2"/>
  <c r="T893" i="2"/>
  <c r="R893" i="2"/>
  <c r="P893" i="2"/>
  <c r="BK893" i="2"/>
  <c r="J893" i="2"/>
  <c r="BE893" i="2" s="1"/>
  <c r="BI890" i="2"/>
  <c r="BH890" i="2"/>
  <c r="BG890" i="2"/>
  <c r="BF890" i="2"/>
  <c r="T890" i="2"/>
  <c r="R890" i="2"/>
  <c r="P890" i="2"/>
  <c r="BK890" i="2"/>
  <c r="J890" i="2"/>
  <c r="BE890" i="2" s="1"/>
  <c r="BI888" i="2"/>
  <c r="BH888" i="2"/>
  <c r="BG888" i="2"/>
  <c r="BF888" i="2"/>
  <c r="T888" i="2"/>
  <c r="R888" i="2"/>
  <c r="P888" i="2"/>
  <c r="BK888" i="2"/>
  <c r="J888" i="2"/>
  <c r="BE888" i="2" s="1"/>
  <c r="BI885" i="2"/>
  <c r="BH885" i="2"/>
  <c r="BG885" i="2"/>
  <c r="BF885" i="2"/>
  <c r="T885" i="2"/>
  <c r="R885" i="2"/>
  <c r="P885" i="2"/>
  <c r="BK885" i="2"/>
  <c r="J885" i="2"/>
  <c r="BE885" i="2"/>
  <c r="BI882" i="2"/>
  <c r="BH882" i="2"/>
  <c r="BG882" i="2"/>
  <c r="BF882" i="2"/>
  <c r="T882" i="2"/>
  <c r="R882" i="2"/>
  <c r="P882" i="2"/>
  <c r="P881" i="2"/>
  <c r="BK882" i="2"/>
  <c r="J882" i="2"/>
  <c r="BE882" i="2" s="1"/>
  <c r="BI879" i="2"/>
  <c r="BH879" i="2"/>
  <c r="BG879" i="2"/>
  <c r="BF879" i="2"/>
  <c r="T879" i="2"/>
  <c r="R879" i="2"/>
  <c r="P879" i="2"/>
  <c r="BK879" i="2"/>
  <c r="J879" i="2"/>
  <c r="BE879" i="2" s="1"/>
  <c r="BI876" i="2"/>
  <c r="BH876" i="2"/>
  <c r="BG876" i="2"/>
  <c r="BF876" i="2"/>
  <c r="T876" i="2"/>
  <c r="R876" i="2"/>
  <c r="P876" i="2"/>
  <c r="BK876" i="2"/>
  <c r="J876" i="2"/>
  <c r="BE876" i="2" s="1"/>
  <c r="BI874" i="2"/>
  <c r="BH874" i="2"/>
  <c r="BG874" i="2"/>
  <c r="BF874" i="2"/>
  <c r="T874" i="2"/>
  <c r="R874" i="2"/>
  <c r="P874" i="2"/>
  <c r="BK874" i="2"/>
  <c r="J874" i="2"/>
  <c r="BE874" i="2"/>
  <c r="BI871" i="2"/>
  <c r="BH871" i="2"/>
  <c r="BG871" i="2"/>
  <c r="BF871" i="2"/>
  <c r="T871" i="2"/>
  <c r="R871" i="2"/>
  <c r="P871" i="2"/>
  <c r="BK871" i="2"/>
  <c r="J871" i="2"/>
  <c r="BE871" i="2"/>
  <c r="BI868" i="2"/>
  <c r="BH868" i="2"/>
  <c r="BG868" i="2"/>
  <c r="BF868" i="2"/>
  <c r="T868" i="2"/>
  <c r="R868" i="2"/>
  <c r="P868" i="2"/>
  <c r="BK868" i="2"/>
  <c r="J868" i="2"/>
  <c r="BE868" i="2"/>
  <c r="BI864" i="2"/>
  <c r="BH864" i="2"/>
  <c r="BG864" i="2"/>
  <c r="BF864" i="2"/>
  <c r="T864" i="2"/>
  <c r="R864" i="2"/>
  <c r="P864" i="2"/>
  <c r="BK864" i="2"/>
  <c r="J864" i="2"/>
  <c r="BE864" i="2"/>
  <c r="BI862" i="2"/>
  <c r="BH862" i="2"/>
  <c r="BG862" i="2"/>
  <c r="BF862" i="2"/>
  <c r="T862" i="2"/>
  <c r="T858" i="2" s="1"/>
  <c r="R862" i="2"/>
  <c r="P862" i="2"/>
  <c r="BK862" i="2"/>
  <c r="J862" i="2"/>
  <c r="BE862" i="2"/>
  <c r="BI859" i="2"/>
  <c r="BH859" i="2"/>
  <c r="BG859" i="2"/>
  <c r="BF859" i="2"/>
  <c r="T859" i="2"/>
  <c r="R859" i="2"/>
  <c r="P859" i="2"/>
  <c r="P858" i="2" s="1"/>
  <c r="P857" i="2" s="1"/>
  <c r="BK859" i="2"/>
  <c r="J859" i="2"/>
  <c r="BE859" i="2"/>
  <c r="BI854" i="2"/>
  <c r="BH854" i="2"/>
  <c r="BG854" i="2"/>
  <c r="BF854" i="2"/>
  <c r="T854" i="2"/>
  <c r="R854" i="2"/>
  <c r="P854" i="2"/>
  <c r="BK854" i="2"/>
  <c r="J854" i="2"/>
  <c r="BE854" i="2"/>
  <c r="BI851" i="2"/>
  <c r="BH851" i="2"/>
  <c r="BG851" i="2"/>
  <c r="BF851" i="2"/>
  <c r="T851" i="2"/>
  <c r="R851" i="2"/>
  <c r="P851" i="2"/>
  <c r="BK851" i="2"/>
  <c r="J851" i="2"/>
  <c r="BE851" i="2"/>
  <c r="BI848" i="2"/>
  <c r="BH848" i="2"/>
  <c r="BG848" i="2"/>
  <c r="BF848" i="2"/>
  <c r="T848" i="2"/>
  <c r="T847" i="2"/>
  <c r="R848" i="2"/>
  <c r="P848" i="2"/>
  <c r="P847" i="2" s="1"/>
  <c r="BK848" i="2"/>
  <c r="BK847" i="2" s="1"/>
  <c r="J847" i="2" s="1"/>
  <c r="J113" i="2" s="1"/>
  <c r="J848" i="2"/>
  <c r="BE848" i="2" s="1"/>
  <c r="BI844" i="2"/>
  <c r="BH844" i="2"/>
  <c r="BG844" i="2"/>
  <c r="BF844" i="2"/>
  <c r="T844" i="2"/>
  <c r="T840" i="2" s="1"/>
  <c r="T830" i="2" s="1"/>
  <c r="R844" i="2"/>
  <c r="P844" i="2"/>
  <c r="BK844" i="2"/>
  <c r="J844" i="2"/>
  <c r="BE844" i="2" s="1"/>
  <c r="BI841" i="2"/>
  <c r="BH841" i="2"/>
  <c r="BG841" i="2"/>
  <c r="BF841" i="2"/>
  <c r="T841" i="2"/>
  <c r="R841" i="2"/>
  <c r="R840" i="2" s="1"/>
  <c r="P841" i="2"/>
  <c r="P840" i="2"/>
  <c r="BK841" i="2"/>
  <c r="BK840" i="2"/>
  <c r="J840" i="2" s="1"/>
  <c r="J841" i="2"/>
  <c r="BE841" i="2"/>
  <c r="J112" i="2"/>
  <c r="BI837" i="2"/>
  <c r="BH837" i="2"/>
  <c r="BG837" i="2"/>
  <c r="BF837" i="2"/>
  <c r="T837" i="2"/>
  <c r="R837" i="2"/>
  <c r="P837" i="2"/>
  <c r="BK837" i="2"/>
  <c r="BK831" i="2" s="1"/>
  <c r="J837" i="2"/>
  <c r="BE837" i="2" s="1"/>
  <c r="BI835" i="2"/>
  <c r="BH835" i="2"/>
  <c r="BG835" i="2"/>
  <c r="BF835" i="2"/>
  <c r="T835" i="2"/>
  <c r="R835" i="2"/>
  <c r="P835" i="2"/>
  <c r="BK835" i="2"/>
  <c r="J835" i="2"/>
  <c r="BE835" i="2" s="1"/>
  <c r="BI832" i="2"/>
  <c r="BH832" i="2"/>
  <c r="BG832" i="2"/>
  <c r="BF832" i="2"/>
  <c r="T832" i="2"/>
  <c r="T831" i="2" s="1"/>
  <c r="R832" i="2"/>
  <c r="P832" i="2"/>
  <c r="BK832" i="2"/>
  <c r="J832" i="2"/>
  <c r="BE832" i="2" s="1"/>
  <c r="BI825" i="2"/>
  <c r="BH825" i="2"/>
  <c r="BG825" i="2"/>
  <c r="BF825" i="2"/>
  <c r="T825" i="2"/>
  <c r="T824" i="2" s="1"/>
  <c r="R825" i="2"/>
  <c r="R824" i="2" s="1"/>
  <c r="P825" i="2"/>
  <c r="P824" i="2"/>
  <c r="BK825" i="2"/>
  <c r="BK824" i="2"/>
  <c r="J824" i="2"/>
  <c r="J109" i="2" s="1"/>
  <c r="J825" i="2"/>
  <c r="BE825" i="2"/>
  <c r="BI819" i="2"/>
  <c r="BH819" i="2"/>
  <c r="BG819" i="2"/>
  <c r="BF819" i="2"/>
  <c r="T819" i="2"/>
  <c r="T818" i="2" s="1"/>
  <c r="R819" i="2"/>
  <c r="R818" i="2" s="1"/>
  <c r="P819" i="2"/>
  <c r="P818" i="2"/>
  <c r="BK819" i="2"/>
  <c r="BK818" i="2"/>
  <c r="J818" i="2"/>
  <c r="J108" i="2" s="1"/>
  <c r="J819" i="2"/>
  <c r="BE819" i="2"/>
  <c r="BI814" i="2"/>
  <c r="BH814" i="2"/>
  <c r="BG814" i="2"/>
  <c r="BF814" i="2"/>
  <c r="T814" i="2"/>
  <c r="T813" i="2" s="1"/>
  <c r="R814" i="2"/>
  <c r="R813" i="2" s="1"/>
  <c r="R803" i="2" s="1"/>
  <c r="P814" i="2"/>
  <c r="P813" i="2"/>
  <c r="BK814" i="2"/>
  <c r="BK813" i="2"/>
  <c r="J813" i="2"/>
  <c r="J107" i="2" s="1"/>
  <c r="J814" i="2"/>
  <c r="BE814" i="2"/>
  <c r="BI810" i="2"/>
  <c r="BH810" i="2"/>
  <c r="BG810" i="2"/>
  <c r="BF810" i="2"/>
  <c r="T810" i="2"/>
  <c r="R810" i="2"/>
  <c r="P810" i="2"/>
  <c r="BK810" i="2"/>
  <c r="J810" i="2"/>
  <c r="BE810" i="2"/>
  <c r="BI805" i="2"/>
  <c r="BH805" i="2"/>
  <c r="BG805" i="2"/>
  <c r="BF805" i="2"/>
  <c r="T805" i="2"/>
  <c r="R805" i="2"/>
  <c r="R804" i="2" s="1"/>
  <c r="P805" i="2"/>
  <c r="P804" i="2"/>
  <c r="BK805" i="2"/>
  <c r="BK804" i="2" s="1"/>
  <c r="J804" i="2" s="1"/>
  <c r="J106" i="2" s="1"/>
  <c r="BK803" i="2"/>
  <c r="J803" i="2" s="1"/>
  <c r="J105" i="2" s="1"/>
  <c r="J805" i="2"/>
  <c r="BE805" i="2"/>
  <c r="BI800" i="2"/>
  <c r="BH800" i="2"/>
  <c r="BG800" i="2"/>
  <c r="BF800" i="2"/>
  <c r="T800" i="2"/>
  <c r="R800" i="2"/>
  <c r="P800" i="2"/>
  <c r="BK800" i="2"/>
  <c r="BK796" i="2" s="1"/>
  <c r="J796" i="2" s="1"/>
  <c r="J104" i="2" s="1"/>
  <c r="J800" i="2"/>
  <c r="BE800" i="2" s="1"/>
  <c r="BI797" i="2"/>
  <c r="BH797" i="2"/>
  <c r="BG797" i="2"/>
  <c r="BF797" i="2"/>
  <c r="T797" i="2"/>
  <c r="T796" i="2"/>
  <c r="R797" i="2"/>
  <c r="R796" i="2" s="1"/>
  <c r="P797" i="2"/>
  <c r="P796" i="2"/>
  <c r="BK797" i="2"/>
  <c r="J797" i="2"/>
  <c r="BE797" i="2" s="1"/>
  <c r="BI793" i="2"/>
  <c r="BH793" i="2"/>
  <c r="BG793" i="2"/>
  <c r="BF793" i="2"/>
  <c r="T793" i="2"/>
  <c r="R793" i="2"/>
  <c r="P793" i="2"/>
  <c r="BK793" i="2"/>
  <c r="J793" i="2"/>
  <c r="BE793" i="2"/>
  <c r="BI790" i="2"/>
  <c r="BH790" i="2"/>
  <c r="BG790" i="2"/>
  <c r="BF790" i="2"/>
  <c r="T790" i="2"/>
  <c r="R790" i="2"/>
  <c r="P790" i="2"/>
  <c r="BK790" i="2"/>
  <c r="J790" i="2"/>
  <c r="BE790" i="2"/>
  <c r="BI786" i="2"/>
  <c r="BH786" i="2"/>
  <c r="BG786" i="2"/>
  <c r="BF786" i="2"/>
  <c r="T786" i="2"/>
  <c r="R786" i="2"/>
  <c r="P786" i="2"/>
  <c r="BK786" i="2"/>
  <c r="J786" i="2"/>
  <c r="BE786" i="2"/>
  <c r="BI782" i="2"/>
  <c r="BH782" i="2"/>
  <c r="BG782" i="2"/>
  <c r="BF782" i="2"/>
  <c r="T782" i="2"/>
  <c r="R782" i="2"/>
  <c r="P782" i="2"/>
  <c r="BK782" i="2"/>
  <c r="J782" i="2"/>
  <c r="BE782" i="2" s="1"/>
  <c r="BI778" i="2"/>
  <c r="BH778" i="2"/>
  <c r="BG778" i="2"/>
  <c r="BF778" i="2"/>
  <c r="T778" i="2"/>
  <c r="T777" i="2"/>
  <c r="R778" i="2"/>
  <c r="P778" i="2"/>
  <c r="P777" i="2" s="1"/>
  <c r="BK778" i="2"/>
  <c r="BK777" i="2"/>
  <c r="J777" i="2" s="1"/>
  <c r="J103" i="2" s="1"/>
  <c r="J778" i="2"/>
  <c r="BE778" i="2" s="1"/>
  <c r="BI774" i="2"/>
  <c r="BH774" i="2"/>
  <c r="BG774" i="2"/>
  <c r="BF774" i="2"/>
  <c r="T774" i="2"/>
  <c r="R774" i="2"/>
  <c r="P774" i="2"/>
  <c r="BK774" i="2"/>
  <c r="J774" i="2"/>
  <c r="BE774" i="2"/>
  <c r="BI771" i="2"/>
  <c r="BH771" i="2"/>
  <c r="BG771" i="2"/>
  <c r="BF771" i="2"/>
  <c r="T771" i="2"/>
  <c r="R771" i="2"/>
  <c r="P771" i="2"/>
  <c r="BK771" i="2"/>
  <c r="J771" i="2"/>
  <c r="BE771" i="2"/>
  <c r="BI767" i="2"/>
  <c r="BH767" i="2"/>
  <c r="BG767" i="2"/>
  <c r="BF767" i="2"/>
  <c r="T767" i="2"/>
  <c r="T758" i="2" s="1"/>
  <c r="T757" i="2" s="1"/>
  <c r="R767" i="2"/>
  <c r="R758" i="2" s="1"/>
  <c r="P767" i="2"/>
  <c r="BK767" i="2"/>
  <c r="J767" i="2"/>
  <c r="BE767" i="2"/>
  <c r="BI763" i="2"/>
  <c r="BH763" i="2"/>
  <c r="BG763" i="2"/>
  <c r="BF763" i="2"/>
  <c r="T763" i="2"/>
  <c r="R763" i="2"/>
  <c r="P763" i="2"/>
  <c r="BK763" i="2"/>
  <c r="J763" i="2"/>
  <c r="BE763" i="2" s="1"/>
  <c r="BI759" i="2"/>
  <c r="BH759" i="2"/>
  <c r="BG759" i="2"/>
  <c r="BF759" i="2"/>
  <c r="T759" i="2"/>
  <c r="R759" i="2"/>
  <c r="P759" i="2"/>
  <c r="P758" i="2"/>
  <c r="BK759" i="2"/>
  <c r="J759" i="2"/>
  <c r="BE759" i="2"/>
  <c r="BI751" i="2"/>
  <c r="BH751" i="2"/>
  <c r="BG751" i="2"/>
  <c r="BF751" i="2"/>
  <c r="T751" i="2"/>
  <c r="T750" i="2"/>
  <c r="R751" i="2"/>
  <c r="R750" i="2"/>
  <c r="P751" i="2"/>
  <c r="P750" i="2" s="1"/>
  <c r="BK751" i="2"/>
  <c r="BK750" i="2" s="1"/>
  <c r="J750" i="2" s="1"/>
  <c r="J100" i="2" s="1"/>
  <c r="J751" i="2"/>
  <c r="BE751" i="2" s="1"/>
  <c r="BI744" i="2"/>
  <c r="BH744" i="2"/>
  <c r="BG744" i="2"/>
  <c r="BF744" i="2"/>
  <c r="T744" i="2"/>
  <c r="T743" i="2"/>
  <c r="T742" i="2" s="1"/>
  <c r="R744" i="2"/>
  <c r="R743" i="2" s="1"/>
  <c r="P744" i="2"/>
  <c r="P743" i="2"/>
  <c r="BK744" i="2"/>
  <c r="BK743" i="2" s="1"/>
  <c r="J743" i="2"/>
  <c r="J99" i="2" s="1"/>
  <c r="J744" i="2"/>
  <c r="BE744" i="2"/>
  <c r="BI739" i="2"/>
  <c r="BH739" i="2"/>
  <c r="BG739" i="2"/>
  <c r="BF739" i="2"/>
  <c r="T739" i="2"/>
  <c r="T736" i="2" s="1"/>
  <c r="R739" i="2"/>
  <c r="R736" i="2" s="1"/>
  <c r="P739" i="2"/>
  <c r="BK739" i="2"/>
  <c r="J739" i="2"/>
  <c r="BE739" i="2"/>
  <c r="BI737" i="2"/>
  <c r="BH737" i="2"/>
  <c r="BG737" i="2"/>
  <c r="BF737" i="2"/>
  <c r="T737" i="2"/>
  <c r="R737" i="2"/>
  <c r="P737" i="2"/>
  <c r="P736" i="2" s="1"/>
  <c r="BK737" i="2"/>
  <c r="BK736" i="2"/>
  <c r="J736" i="2" s="1"/>
  <c r="J97" i="2" s="1"/>
  <c r="J737" i="2"/>
  <c r="BE737" i="2" s="1"/>
  <c r="BI733" i="2"/>
  <c r="BH733" i="2"/>
  <c r="BG733" i="2"/>
  <c r="BF733" i="2"/>
  <c r="T733" i="2"/>
  <c r="R733" i="2"/>
  <c r="P733" i="2"/>
  <c r="BK733" i="2"/>
  <c r="BK730" i="2" s="1"/>
  <c r="J730" i="2" s="1"/>
  <c r="J96" i="2" s="1"/>
  <c r="J733" i="2"/>
  <c r="BE733" i="2" s="1"/>
  <c r="BI731" i="2"/>
  <c r="BH731" i="2"/>
  <c r="BG731" i="2"/>
  <c r="BF731" i="2"/>
  <c r="T731" i="2"/>
  <c r="T730" i="2"/>
  <c r="R731" i="2"/>
  <c r="P731" i="2"/>
  <c r="P730" i="2"/>
  <c r="BK731" i="2"/>
  <c r="J731" i="2"/>
  <c r="BE731" i="2" s="1"/>
  <c r="BI727" i="2"/>
  <c r="BH727" i="2"/>
  <c r="BG727" i="2"/>
  <c r="BF727" i="2"/>
  <c r="T727" i="2"/>
  <c r="R727" i="2"/>
  <c r="P727" i="2"/>
  <c r="BK727" i="2"/>
  <c r="J727" i="2"/>
  <c r="BE727" i="2" s="1"/>
  <c r="BI725" i="2"/>
  <c r="BH725" i="2"/>
  <c r="BG725" i="2"/>
  <c r="BF725" i="2"/>
  <c r="T725" i="2"/>
  <c r="R725" i="2"/>
  <c r="P725" i="2"/>
  <c r="P715" i="2" s="1"/>
  <c r="BK725" i="2"/>
  <c r="J725" i="2"/>
  <c r="BE725" i="2"/>
  <c r="BI722" i="2"/>
  <c r="BH722" i="2"/>
  <c r="BG722" i="2"/>
  <c r="BF722" i="2"/>
  <c r="T722" i="2"/>
  <c r="T715" i="2" s="1"/>
  <c r="R722" i="2"/>
  <c r="P722" i="2"/>
  <c r="BK722" i="2"/>
  <c r="BK715" i="2" s="1"/>
  <c r="J715" i="2" s="1"/>
  <c r="J95" i="2" s="1"/>
  <c r="J722" i="2"/>
  <c r="BE722" i="2"/>
  <c r="BI719" i="2"/>
  <c r="BH719" i="2"/>
  <c r="BG719" i="2"/>
  <c r="BF719" i="2"/>
  <c r="T719" i="2"/>
  <c r="R719" i="2"/>
  <c r="P719" i="2"/>
  <c r="BK719" i="2"/>
  <c r="J719" i="2"/>
  <c r="BE719" i="2" s="1"/>
  <c r="BI716" i="2"/>
  <c r="BH716" i="2"/>
  <c r="BG716" i="2"/>
  <c r="BF716" i="2"/>
  <c r="T716" i="2"/>
  <c r="R716" i="2"/>
  <c r="P716" i="2"/>
  <c r="BK716" i="2"/>
  <c r="J716" i="2"/>
  <c r="BE716" i="2" s="1"/>
  <c r="BI713" i="2"/>
  <c r="BH713" i="2"/>
  <c r="BG713" i="2"/>
  <c r="BF713" i="2"/>
  <c r="T713" i="2"/>
  <c r="R713" i="2"/>
  <c r="P713" i="2"/>
  <c r="BK713" i="2"/>
  <c r="J713" i="2"/>
  <c r="BE713" i="2"/>
  <c r="BI710" i="2"/>
  <c r="BH710" i="2"/>
  <c r="BG710" i="2"/>
  <c r="BF710" i="2"/>
  <c r="T710" i="2"/>
  <c r="R710" i="2"/>
  <c r="P710" i="2"/>
  <c r="BK710" i="2"/>
  <c r="J710" i="2"/>
  <c r="BE710" i="2"/>
  <c r="BI708" i="2"/>
  <c r="BH708" i="2"/>
  <c r="BG708" i="2"/>
  <c r="BF708" i="2"/>
  <c r="T708" i="2"/>
  <c r="T704" i="2" s="1"/>
  <c r="R708" i="2"/>
  <c r="P708" i="2"/>
  <c r="BK708" i="2"/>
  <c r="J708" i="2"/>
  <c r="BE708" i="2"/>
  <c r="BI705" i="2"/>
  <c r="BH705" i="2"/>
  <c r="BG705" i="2"/>
  <c r="BF705" i="2"/>
  <c r="T705" i="2"/>
  <c r="R705" i="2"/>
  <c r="P705" i="2"/>
  <c r="P704" i="2" s="1"/>
  <c r="BK705" i="2"/>
  <c r="BK704" i="2" s="1"/>
  <c r="J705" i="2"/>
  <c r="BE705" i="2" s="1"/>
  <c r="BI695" i="2"/>
  <c r="BH695" i="2"/>
  <c r="BG695" i="2"/>
  <c r="BF695" i="2"/>
  <c r="T695" i="2"/>
  <c r="T694" i="2"/>
  <c r="T693" i="2" s="1"/>
  <c r="R695" i="2"/>
  <c r="R694" i="2" s="1"/>
  <c r="R693" i="2"/>
  <c r="P695" i="2"/>
  <c r="P694" i="2" s="1"/>
  <c r="P693" i="2"/>
  <c r="BK695" i="2"/>
  <c r="BK694" i="2" s="1"/>
  <c r="BK693" i="2" s="1"/>
  <c r="J694" i="2"/>
  <c r="J92" i="2" s="1"/>
  <c r="J693" i="2"/>
  <c r="J91" i="2" s="1"/>
  <c r="J695" i="2"/>
  <c r="BE695" i="2" s="1"/>
  <c r="BI690" i="2"/>
  <c r="BH690" i="2"/>
  <c r="BG690" i="2"/>
  <c r="BF690" i="2"/>
  <c r="T690" i="2"/>
  <c r="R690" i="2"/>
  <c r="P690" i="2"/>
  <c r="BK690" i="2"/>
  <c r="J690" i="2"/>
  <c r="BE690" i="2"/>
  <c r="BI686" i="2"/>
  <c r="BH686" i="2"/>
  <c r="BG686" i="2"/>
  <c r="BF686" i="2"/>
  <c r="T686" i="2"/>
  <c r="R686" i="2"/>
  <c r="P686" i="2"/>
  <c r="BK686" i="2"/>
  <c r="J686" i="2"/>
  <c r="BE686" i="2"/>
  <c r="BI684" i="2"/>
  <c r="BH684" i="2"/>
  <c r="BG684" i="2"/>
  <c r="BF684" i="2"/>
  <c r="T684" i="2"/>
  <c r="T683" i="2"/>
  <c r="R684" i="2"/>
  <c r="R683" i="2"/>
  <c r="P684" i="2"/>
  <c r="P683" i="2" s="1"/>
  <c r="BK684" i="2"/>
  <c r="BK683" i="2" s="1"/>
  <c r="J683" i="2" s="1"/>
  <c r="J90" i="2" s="1"/>
  <c r="J684" i="2"/>
  <c r="BE684" i="2" s="1"/>
  <c r="BI680" i="2"/>
  <c r="BH680" i="2"/>
  <c r="BG680" i="2"/>
  <c r="BF680" i="2"/>
  <c r="T680" i="2"/>
  <c r="R680" i="2"/>
  <c r="P680" i="2"/>
  <c r="BK680" i="2"/>
  <c r="BK673" i="2" s="1"/>
  <c r="J673" i="2" s="1"/>
  <c r="J89" i="2" s="1"/>
  <c r="J680" i="2"/>
  <c r="BE680" i="2" s="1"/>
  <c r="BI676" i="2"/>
  <c r="BH676" i="2"/>
  <c r="BG676" i="2"/>
  <c r="BF676" i="2"/>
  <c r="T676" i="2"/>
  <c r="R676" i="2"/>
  <c r="P676" i="2"/>
  <c r="BK676" i="2"/>
  <c r="J676" i="2"/>
  <c r="BE676" i="2"/>
  <c r="BI674" i="2"/>
  <c r="BH674" i="2"/>
  <c r="BG674" i="2"/>
  <c r="BF674" i="2"/>
  <c r="T674" i="2"/>
  <c r="T673" i="2" s="1"/>
  <c r="R674" i="2"/>
  <c r="R673" i="2" s="1"/>
  <c r="P674" i="2"/>
  <c r="P673" i="2"/>
  <c r="BK674" i="2"/>
  <c r="J674" i="2"/>
  <c r="BE674" i="2"/>
  <c r="BI671" i="2"/>
  <c r="BH671" i="2"/>
  <c r="BG671" i="2"/>
  <c r="BF671" i="2"/>
  <c r="T671" i="2"/>
  <c r="R671" i="2"/>
  <c r="P671" i="2"/>
  <c r="BK671" i="2"/>
  <c r="J671" i="2"/>
  <c r="BE671" i="2"/>
  <c r="BI668" i="2"/>
  <c r="BH668" i="2"/>
  <c r="BG668" i="2"/>
  <c r="BF668" i="2"/>
  <c r="T668" i="2"/>
  <c r="R668" i="2"/>
  <c r="P668" i="2"/>
  <c r="BK668" i="2"/>
  <c r="J668" i="2"/>
  <c r="BE668" i="2"/>
  <c r="BI664" i="2"/>
  <c r="BH664" i="2"/>
  <c r="BG664" i="2"/>
  <c r="BF664" i="2"/>
  <c r="T664" i="2"/>
  <c r="R664" i="2"/>
  <c r="P664" i="2"/>
  <c r="BK664" i="2"/>
  <c r="J664" i="2"/>
  <c r="BE664" i="2" s="1"/>
  <c r="BI661" i="2"/>
  <c r="BH661" i="2"/>
  <c r="BG661" i="2"/>
  <c r="BF661" i="2"/>
  <c r="T661" i="2"/>
  <c r="R661" i="2"/>
  <c r="P661" i="2"/>
  <c r="BK661" i="2"/>
  <c r="J661" i="2"/>
  <c r="BE661" i="2"/>
  <c r="BI658" i="2"/>
  <c r="BH658" i="2"/>
  <c r="BG658" i="2"/>
  <c r="BF658" i="2"/>
  <c r="T658" i="2"/>
  <c r="R658" i="2"/>
  <c r="P658" i="2"/>
  <c r="BK658" i="2"/>
  <c r="J658" i="2"/>
  <c r="BE658" i="2"/>
  <c r="BI655" i="2"/>
  <c r="BH655" i="2"/>
  <c r="BG655" i="2"/>
  <c r="BF655" i="2"/>
  <c r="T655" i="2"/>
  <c r="R655" i="2"/>
  <c r="P655" i="2"/>
  <c r="BK655" i="2"/>
  <c r="J655" i="2"/>
  <c r="BE655" i="2"/>
  <c r="BI652" i="2"/>
  <c r="BH652" i="2"/>
  <c r="BG652" i="2"/>
  <c r="BF652" i="2"/>
  <c r="T652" i="2"/>
  <c r="R652" i="2"/>
  <c r="P652" i="2"/>
  <c r="BK652" i="2"/>
  <c r="BK645" i="2" s="1"/>
  <c r="J645" i="2" s="1"/>
  <c r="J88" i="2" s="1"/>
  <c r="J652" i="2"/>
  <c r="BE652" i="2" s="1"/>
  <c r="BI648" i="2"/>
  <c r="BH648" i="2"/>
  <c r="BG648" i="2"/>
  <c r="BF648" i="2"/>
  <c r="T648" i="2"/>
  <c r="R648" i="2"/>
  <c r="P648" i="2"/>
  <c r="BK648" i="2"/>
  <c r="J648" i="2"/>
  <c r="BE648" i="2"/>
  <c r="BI646" i="2"/>
  <c r="BH646" i="2"/>
  <c r="BG646" i="2"/>
  <c r="BF646" i="2"/>
  <c r="T646" i="2"/>
  <c r="R646" i="2"/>
  <c r="R645" i="2" s="1"/>
  <c r="P646" i="2"/>
  <c r="P645" i="2"/>
  <c r="BK646" i="2"/>
  <c r="J646" i="2"/>
  <c r="BE646" i="2"/>
  <c r="BI643" i="2"/>
  <c r="BH643" i="2"/>
  <c r="BG643" i="2"/>
  <c r="BF643" i="2"/>
  <c r="T643" i="2"/>
  <c r="R643" i="2"/>
  <c r="P643" i="2"/>
  <c r="BK643" i="2"/>
  <c r="J643" i="2"/>
  <c r="BE643" i="2"/>
  <c r="BI640" i="2"/>
  <c r="BH640" i="2"/>
  <c r="BG640" i="2"/>
  <c r="BF640" i="2"/>
  <c r="T640" i="2"/>
  <c r="R640" i="2"/>
  <c r="P640" i="2"/>
  <c r="BK640" i="2"/>
  <c r="J640" i="2"/>
  <c r="BE640" i="2"/>
  <c r="BI636" i="2"/>
  <c r="BH636" i="2"/>
  <c r="BG636" i="2"/>
  <c r="BF636" i="2"/>
  <c r="T636" i="2"/>
  <c r="R636" i="2"/>
  <c r="P636" i="2"/>
  <c r="BK636" i="2"/>
  <c r="J636" i="2"/>
  <c r="BE636" i="2" s="1"/>
  <c r="BI633" i="2"/>
  <c r="BH633" i="2"/>
  <c r="BG633" i="2"/>
  <c r="BF633" i="2"/>
  <c r="T633" i="2"/>
  <c r="R633" i="2"/>
  <c r="R613" i="2" s="1"/>
  <c r="P633" i="2"/>
  <c r="BK633" i="2"/>
  <c r="J633" i="2"/>
  <c r="BE633" i="2" s="1"/>
  <c r="BI630" i="2"/>
  <c r="BH630" i="2"/>
  <c r="BG630" i="2"/>
  <c r="BF630" i="2"/>
  <c r="T630" i="2"/>
  <c r="R630" i="2"/>
  <c r="P630" i="2"/>
  <c r="BK630" i="2"/>
  <c r="J630" i="2"/>
  <c r="BE630" i="2"/>
  <c r="BI627" i="2"/>
  <c r="BH627" i="2"/>
  <c r="BG627" i="2"/>
  <c r="BF627" i="2"/>
  <c r="T627" i="2"/>
  <c r="R627" i="2"/>
  <c r="P627" i="2"/>
  <c r="BK627" i="2"/>
  <c r="J627" i="2"/>
  <c r="BE627" i="2"/>
  <c r="BI624" i="2"/>
  <c r="BH624" i="2"/>
  <c r="BG624" i="2"/>
  <c r="BF624" i="2"/>
  <c r="T624" i="2"/>
  <c r="R624" i="2"/>
  <c r="P624" i="2"/>
  <c r="BK624" i="2"/>
  <c r="J624" i="2"/>
  <c r="BE624" i="2" s="1"/>
  <c r="BI621" i="2"/>
  <c r="BH621" i="2"/>
  <c r="BG621" i="2"/>
  <c r="BF621" i="2"/>
  <c r="T621" i="2"/>
  <c r="R621" i="2"/>
  <c r="P621" i="2"/>
  <c r="BK621" i="2"/>
  <c r="J621" i="2"/>
  <c r="BE621" i="2"/>
  <c r="BI617" i="2"/>
  <c r="BH617" i="2"/>
  <c r="BG617" i="2"/>
  <c r="BF617" i="2"/>
  <c r="T617" i="2"/>
  <c r="R617" i="2"/>
  <c r="P617" i="2"/>
  <c r="P613" i="2" s="1"/>
  <c r="BK617" i="2"/>
  <c r="J617" i="2"/>
  <c r="BE617" i="2"/>
  <c r="BI614" i="2"/>
  <c r="BH614" i="2"/>
  <c r="BG614" i="2"/>
  <c r="BF614" i="2"/>
  <c r="T614" i="2"/>
  <c r="T613" i="2"/>
  <c r="R614" i="2"/>
  <c r="P614" i="2"/>
  <c r="BK614" i="2"/>
  <c r="J614" i="2"/>
  <c r="BE614" i="2" s="1"/>
  <c r="BI610" i="2"/>
  <c r="BH610" i="2"/>
  <c r="BG610" i="2"/>
  <c r="BF610" i="2"/>
  <c r="T610" i="2"/>
  <c r="R610" i="2"/>
  <c r="P610" i="2"/>
  <c r="BK610" i="2"/>
  <c r="J610" i="2"/>
  <c r="BE610" i="2"/>
  <c r="BI607" i="2"/>
  <c r="BH607" i="2"/>
  <c r="BG607" i="2"/>
  <c r="BF607" i="2"/>
  <c r="T607" i="2"/>
  <c r="R607" i="2"/>
  <c r="P607" i="2"/>
  <c r="BK607" i="2"/>
  <c r="J607" i="2"/>
  <c r="BE607" i="2" s="1"/>
  <c r="BI603" i="2"/>
  <c r="BH603" i="2"/>
  <c r="BG603" i="2"/>
  <c r="BF603" i="2"/>
  <c r="T603" i="2"/>
  <c r="R603" i="2"/>
  <c r="R599" i="2" s="1"/>
  <c r="P603" i="2"/>
  <c r="BK603" i="2"/>
  <c r="J603" i="2"/>
  <c r="BE603" i="2"/>
  <c r="BI600" i="2"/>
  <c r="BH600" i="2"/>
  <c r="BG600" i="2"/>
  <c r="BF600" i="2"/>
  <c r="T600" i="2"/>
  <c r="R600" i="2"/>
  <c r="P600" i="2"/>
  <c r="P599" i="2"/>
  <c r="BK600" i="2"/>
  <c r="BK599" i="2"/>
  <c r="J599" i="2" s="1"/>
  <c r="J86" i="2" s="1"/>
  <c r="J600" i="2"/>
  <c r="BE600" i="2"/>
  <c r="BI596" i="2"/>
  <c r="BH596" i="2"/>
  <c r="BG596" i="2"/>
  <c r="BF596" i="2"/>
  <c r="T596" i="2"/>
  <c r="R596" i="2"/>
  <c r="P596" i="2"/>
  <c r="BK596" i="2"/>
  <c r="J596" i="2"/>
  <c r="BE596" i="2"/>
  <c r="BI592" i="2"/>
  <c r="BH592" i="2"/>
  <c r="BG592" i="2"/>
  <c r="BF592" i="2"/>
  <c r="T592" i="2"/>
  <c r="R592" i="2"/>
  <c r="P592" i="2"/>
  <c r="BK592" i="2"/>
  <c r="J592" i="2"/>
  <c r="BE592" i="2" s="1"/>
  <c r="BI590" i="2"/>
  <c r="BH590" i="2"/>
  <c r="BG590" i="2"/>
  <c r="BF590" i="2"/>
  <c r="T590" i="2"/>
  <c r="T589" i="2"/>
  <c r="R590" i="2"/>
  <c r="R589" i="2" s="1"/>
  <c r="P590" i="2"/>
  <c r="P589" i="2" s="1"/>
  <c r="P588" i="2" s="1"/>
  <c r="BK590" i="2"/>
  <c r="BK589" i="2" s="1"/>
  <c r="J590" i="2"/>
  <c r="BE590" i="2"/>
  <c r="BI586" i="2"/>
  <c r="BH586" i="2"/>
  <c r="BG586" i="2"/>
  <c r="BF586" i="2"/>
  <c r="T586" i="2"/>
  <c r="R586" i="2"/>
  <c r="P586" i="2"/>
  <c r="BK586" i="2"/>
  <c r="J586" i="2"/>
  <c r="BE586" i="2" s="1"/>
  <c r="BI584" i="2"/>
  <c r="BH584" i="2"/>
  <c r="BG584" i="2"/>
  <c r="BF584" i="2"/>
  <c r="T584" i="2"/>
  <c r="R584" i="2"/>
  <c r="P584" i="2"/>
  <c r="BK584" i="2"/>
  <c r="J584" i="2"/>
  <c r="BE584" i="2" s="1"/>
  <c r="BI582" i="2"/>
  <c r="BH582" i="2"/>
  <c r="BG582" i="2"/>
  <c r="BF582" i="2"/>
  <c r="T582" i="2"/>
  <c r="T581" i="2"/>
  <c r="R582" i="2"/>
  <c r="P582" i="2"/>
  <c r="P581" i="2" s="1"/>
  <c r="BK582" i="2"/>
  <c r="BK581" i="2"/>
  <c r="J581" i="2"/>
  <c r="J83" i="2" s="1"/>
  <c r="J582" i="2"/>
  <c r="BE582" i="2" s="1"/>
  <c r="BI579" i="2"/>
  <c r="BH579" i="2"/>
  <c r="BG579" i="2"/>
  <c r="BF579" i="2"/>
  <c r="T579" i="2"/>
  <c r="R579" i="2"/>
  <c r="P579" i="2"/>
  <c r="BK579" i="2"/>
  <c r="J579" i="2"/>
  <c r="BE579" i="2" s="1"/>
  <c r="BI577" i="2"/>
  <c r="BH577" i="2"/>
  <c r="BG577" i="2"/>
  <c r="BF577" i="2"/>
  <c r="T577" i="2"/>
  <c r="R577" i="2"/>
  <c r="P577" i="2"/>
  <c r="BK577" i="2"/>
  <c r="J577" i="2"/>
  <c r="BE577" i="2"/>
  <c r="BI575" i="2"/>
  <c r="BH575" i="2"/>
  <c r="BG575" i="2"/>
  <c r="BF575" i="2"/>
  <c r="T575" i="2"/>
  <c r="T572" i="2" s="1"/>
  <c r="R575" i="2"/>
  <c r="P575" i="2"/>
  <c r="BK575" i="2"/>
  <c r="J575" i="2"/>
  <c r="BE575" i="2"/>
  <c r="BI573" i="2"/>
  <c r="BH573" i="2"/>
  <c r="BG573" i="2"/>
  <c r="BF573" i="2"/>
  <c r="T573" i="2"/>
  <c r="R573" i="2"/>
  <c r="R572" i="2"/>
  <c r="P573" i="2"/>
  <c r="P572" i="2" s="1"/>
  <c r="BK573" i="2"/>
  <c r="BK572" i="2"/>
  <c r="J572" i="2" s="1"/>
  <c r="J82" i="2" s="1"/>
  <c r="J573" i="2"/>
  <c r="BE573" i="2"/>
  <c r="BI570" i="2"/>
  <c r="BH570" i="2"/>
  <c r="BG570" i="2"/>
  <c r="BF570" i="2"/>
  <c r="T570" i="2"/>
  <c r="R570" i="2"/>
  <c r="P570" i="2"/>
  <c r="BK570" i="2"/>
  <c r="J570" i="2"/>
  <c r="BE570" i="2" s="1"/>
  <c r="BI568" i="2"/>
  <c r="BH568" i="2"/>
  <c r="BG568" i="2"/>
  <c r="BF568" i="2"/>
  <c r="T568" i="2"/>
  <c r="R568" i="2"/>
  <c r="P568" i="2"/>
  <c r="BK568" i="2"/>
  <c r="J568" i="2"/>
  <c r="BE568" i="2"/>
  <c r="BI566" i="2"/>
  <c r="BH566" i="2"/>
  <c r="BG566" i="2"/>
  <c r="BF566" i="2"/>
  <c r="T566" i="2"/>
  <c r="R566" i="2"/>
  <c r="P566" i="2"/>
  <c r="P563" i="2" s="1"/>
  <c r="BK566" i="2"/>
  <c r="J566" i="2"/>
  <c r="BE566" i="2"/>
  <c r="BI564" i="2"/>
  <c r="BH564" i="2"/>
  <c r="BG564" i="2"/>
  <c r="BF564" i="2"/>
  <c r="T564" i="2"/>
  <c r="T563" i="2"/>
  <c r="R564" i="2"/>
  <c r="R563" i="2"/>
  <c r="P564" i="2"/>
  <c r="BK564" i="2"/>
  <c r="J564" i="2"/>
  <c r="BE564" i="2" s="1"/>
  <c r="BI561" i="2"/>
  <c r="BH561" i="2"/>
  <c r="BG561" i="2"/>
  <c r="BF561" i="2"/>
  <c r="T561" i="2"/>
  <c r="R561" i="2"/>
  <c r="P561" i="2"/>
  <c r="BK561" i="2"/>
  <c r="J561" i="2"/>
  <c r="BE561" i="2"/>
  <c r="BI559" i="2"/>
  <c r="BH559" i="2"/>
  <c r="BG559" i="2"/>
  <c r="BF559" i="2"/>
  <c r="T559" i="2"/>
  <c r="T558" i="2"/>
  <c r="R559" i="2"/>
  <c r="R558" i="2"/>
  <c r="P559" i="2"/>
  <c r="P558" i="2" s="1"/>
  <c r="BK559" i="2"/>
  <c r="BK558" i="2" s="1"/>
  <c r="J558" i="2" s="1"/>
  <c r="J80" i="2" s="1"/>
  <c r="J559" i="2"/>
  <c r="BE559" i="2"/>
  <c r="BI554" i="2"/>
  <c r="BH554" i="2"/>
  <c r="BG554" i="2"/>
  <c r="BF554" i="2"/>
  <c r="T554" i="2"/>
  <c r="R554" i="2"/>
  <c r="P554" i="2"/>
  <c r="BK554" i="2"/>
  <c r="BK549" i="2" s="1"/>
  <c r="J554" i="2"/>
  <c r="BE554" i="2" s="1"/>
  <c r="BI552" i="2"/>
  <c r="BH552" i="2"/>
  <c r="BG552" i="2"/>
  <c r="BF552" i="2"/>
  <c r="T552" i="2"/>
  <c r="R552" i="2"/>
  <c r="R549" i="2" s="1"/>
  <c r="P552" i="2"/>
  <c r="BK552" i="2"/>
  <c r="J552" i="2"/>
  <c r="BE552" i="2" s="1"/>
  <c r="BI550" i="2"/>
  <c r="BH550" i="2"/>
  <c r="BG550" i="2"/>
  <c r="BF550" i="2"/>
  <c r="T550" i="2"/>
  <c r="T549" i="2" s="1"/>
  <c r="R550" i="2"/>
  <c r="P550" i="2"/>
  <c r="BK550" i="2"/>
  <c r="J550" i="2"/>
  <c r="BE550" i="2" s="1"/>
  <c r="BI541" i="2"/>
  <c r="BH541" i="2"/>
  <c r="BG541" i="2"/>
  <c r="BF541" i="2"/>
  <c r="T541" i="2"/>
  <c r="T540" i="2"/>
  <c r="R541" i="2"/>
  <c r="R540" i="2"/>
  <c r="P541" i="2"/>
  <c r="P540" i="2" s="1"/>
  <c r="BK541" i="2"/>
  <c r="BK540" i="2" s="1"/>
  <c r="J540" i="2" s="1"/>
  <c r="J76" i="2" s="1"/>
  <c r="J541" i="2"/>
  <c r="BE541" i="2"/>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P505" i="2" s="1"/>
  <c r="BK534" i="2"/>
  <c r="J534" i="2"/>
  <c r="BE534" i="2"/>
  <c r="BI525" i="2"/>
  <c r="BH525" i="2"/>
  <c r="BG525" i="2"/>
  <c r="BF525" i="2"/>
  <c r="T525" i="2"/>
  <c r="R525" i="2"/>
  <c r="P525" i="2"/>
  <c r="BK525" i="2"/>
  <c r="J525" i="2"/>
  <c r="BE525" i="2"/>
  <c r="BI518" i="2"/>
  <c r="BH518" i="2"/>
  <c r="BG518" i="2"/>
  <c r="BF518" i="2"/>
  <c r="T518" i="2"/>
  <c r="R518" i="2"/>
  <c r="P518" i="2"/>
  <c r="BK518" i="2"/>
  <c r="J518" i="2"/>
  <c r="BE518" i="2" s="1"/>
  <c r="BI511" i="2"/>
  <c r="BH511" i="2"/>
  <c r="BG511" i="2"/>
  <c r="BF511" i="2"/>
  <c r="T511" i="2"/>
  <c r="R511" i="2"/>
  <c r="P511" i="2"/>
  <c r="BK511" i="2"/>
  <c r="J511" i="2"/>
  <c r="BE511" i="2"/>
  <c r="BI506" i="2"/>
  <c r="BH506" i="2"/>
  <c r="BG506" i="2"/>
  <c r="BF506" i="2"/>
  <c r="T506" i="2"/>
  <c r="R506" i="2"/>
  <c r="R505" i="2" s="1"/>
  <c r="P506" i="2"/>
  <c r="BK506" i="2"/>
  <c r="BK505" i="2" s="1"/>
  <c r="J505" i="2" s="1"/>
  <c r="J75" i="2" s="1"/>
  <c r="J506" i="2"/>
  <c r="BE506" i="2"/>
  <c r="BI499" i="2"/>
  <c r="BH499" i="2"/>
  <c r="BG499" i="2"/>
  <c r="BF499" i="2"/>
  <c r="T499" i="2"/>
  <c r="T498" i="2" s="1"/>
  <c r="R499" i="2"/>
  <c r="R498" i="2"/>
  <c r="P499" i="2"/>
  <c r="P498" i="2"/>
  <c r="BK499" i="2"/>
  <c r="BK498" i="2" s="1"/>
  <c r="J498" i="2" s="1"/>
  <c r="J74" i="2" s="1"/>
  <c r="J499" i="2"/>
  <c r="BE499" i="2"/>
  <c r="BI496" i="2"/>
  <c r="BH496" i="2"/>
  <c r="BG496" i="2"/>
  <c r="BF496" i="2"/>
  <c r="T496" i="2"/>
  <c r="R496" i="2"/>
  <c r="P496" i="2"/>
  <c r="BK496" i="2"/>
  <c r="J496" i="2"/>
  <c r="BE496" i="2"/>
  <c r="BI494" i="2"/>
  <c r="BH494" i="2"/>
  <c r="BG494" i="2"/>
  <c r="BF494" i="2"/>
  <c r="T494" i="2"/>
  <c r="R494" i="2"/>
  <c r="P494" i="2"/>
  <c r="BK494" i="2"/>
  <c r="J494" i="2"/>
  <c r="BE494" i="2"/>
  <c r="BI492" i="2"/>
  <c r="BH492" i="2"/>
  <c r="BG492" i="2"/>
  <c r="BF492" i="2"/>
  <c r="T492" i="2"/>
  <c r="T491" i="2"/>
  <c r="R492" i="2"/>
  <c r="R491" i="2"/>
  <c r="P492" i="2"/>
  <c r="P491" i="2" s="1"/>
  <c r="BK492" i="2"/>
  <c r="BK491" i="2" s="1"/>
  <c r="J491" i="2" s="1"/>
  <c r="J73" i="2" s="1"/>
  <c r="J492" i="2"/>
  <c r="BE492" i="2"/>
  <c r="BI488" i="2"/>
  <c r="BH488" i="2"/>
  <c r="BG488" i="2"/>
  <c r="BF488" i="2"/>
  <c r="T488" i="2"/>
  <c r="R488" i="2"/>
  <c r="P488" i="2"/>
  <c r="BK488" i="2"/>
  <c r="J488" i="2"/>
  <c r="BE488" i="2"/>
  <c r="BI484" i="2"/>
  <c r="BH484" i="2"/>
  <c r="BG484" i="2"/>
  <c r="BF484" i="2"/>
  <c r="T484" i="2"/>
  <c r="R484" i="2"/>
  <c r="P484" i="2"/>
  <c r="BK484" i="2"/>
  <c r="J484" i="2"/>
  <c r="BE484" i="2"/>
  <c r="BI477" i="2"/>
  <c r="BH477" i="2"/>
  <c r="BG477" i="2"/>
  <c r="BF477" i="2"/>
  <c r="T477" i="2"/>
  <c r="R477" i="2"/>
  <c r="P477" i="2"/>
  <c r="BK477" i="2"/>
  <c r="J477" i="2"/>
  <c r="BE477" i="2"/>
  <c r="BI473" i="2"/>
  <c r="BH473" i="2"/>
  <c r="BG473" i="2"/>
  <c r="BF473" i="2"/>
  <c r="T473" i="2"/>
  <c r="R473" i="2"/>
  <c r="P473" i="2"/>
  <c r="BK473" i="2"/>
  <c r="J473" i="2"/>
  <c r="BE473" i="2"/>
  <c r="BI469" i="2"/>
  <c r="BH469" i="2"/>
  <c r="BG469" i="2"/>
  <c r="BF469" i="2"/>
  <c r="T469" i="2"/>
  <c r="R469" i="2"/>
  <c r="P469" i="2"/>
  <c r="BK469" i="2"/>
  <c r="J469" i="2"/>
  <c r="BE469" i="2"/>
  <c r="BI465" i="2"/>
  <c r="BH465" i="2"/>
  <c r="BG465" i="2"/>
  <c r="BF465" i="2"/>
  <c r="T465" i="2"/>
  <c r="R465" i="2"/>
  <c r="P465" i="2"/>
  <c r="BK465" i="2"/>
  <c r="J465" i="2"/>
  <c r="BE465" i="2"/>
  <c r="BI461" i="2"/>
  <c r="BH461" i="2"/>
  <c r="BG461" i="2"/>
  <c r="BF461" i="2"/>
  <c r="T461" i="2"/>
  <c r="R461" i="2"/>
  <c r="P461" i="2"/>
  <c r="BK461" i="2"/>
  <c r="J461" i="2"/>
  <c r="BE461" i="2"/>
  <c r="BI457" i="2"/>
  <c r="BH457" i="2"/>
  <c r="BG457" i="2"/>
  <c r="BF457" i="2"/>
  <c r="T457" i="2"/>
  <c r="R457" i="2"/>
  <c r="P457" i="2"/>
  <c r="BK457" i="2"/>
  <c r="J457" i="2"/>
  <c r="BE457" i="2"/>
  <c r="BI453" i="2"/>
  <c r="BH453" i="2"/>
  <c r="BG453" i="2"/>
  <c r="BF453" i="2"/>
  <c r="T453" i="2"/>
  <c r="R453" i="2"/>
  <c r="P453" i="2"/>
  <c r="BK453" i="2"/>
  <c r="J453" i="2"/>
  <c r="BE453" i="2"/>
  <c r="BI449" i="2"/>
  <c r="BH449" i="2"/>
  <c r="BG449" i="2"/>
  <c r="BF449" i="2"/>
  <c r="T449" i="2"/>
  <c r="R449" i="2"/>
  <c r="P449" i="2"/>
  <c r="BK449" i="2"/>
  <c r="BK436" i="2" s="1"/>
  <c r="J436" i="2" s="1"/>
  <c r="J72" i="2" s="1"/>
  <c r="J449" i="2"/>
  <c r="BE449" i="2"/>
  <c r="BI445" i="2"/>
  <c r="BH445" i="2"/>
  <c r="BG445" i="2"/>
  <c r="BF445" i="2"/>
  <c r="T445" i="2"/>
  <c r="R445" i="2"/>
  <c r="P445" i="2"/>
  <c r="BK445" i="2"/>
  <c r="J445" i="2"/>
  <c r="BE445" i="2"/>
  <c r="BI441" i="2"/>
  <c r="BH441" i="2"/>
  <c r="BG441" i="2"/>
  <c r="BF441" i="2"/>
  <c r="T441" i="2"/>
  <c r="T436" i="2" s="1"/>
  <c r="R441" i="2"/>
  <c r="P441" i="2"/>
  <c r="BK441" i="2"/>
  <c r="J441" i="2"/>
  <c r="BE441" i="2"/>
  <c r="BI437" i="2"/>
  <c r="BH437" i="2"/>
  <c r="BG437" i="2"/>
  <c r="BF437" i="2"/>
  <c r="T437" i="2"/>
  <c r="R437" i="2"/>
  <c r="R436" i="2"/>
  <c r="P437" i="2"/>
  <c r="P436" i="2"/>
  <c r="BK437" i="2"/>
  <c r="J437" i="2"/>
  <c r="BE437" i="2"/>
  <c r="BI434" i="2"/>
  <c r="BH434" i="2"/>
  <c r="BG434" i="2"/>
  <c r="BF434" i="2"/>
  <c r="T434" i="2"/>
  <c r="R434" i="2"/>
  <c r="P434" i="2"/>
  <c r="BK434" i="2"/>
  <c r="J434" i="2"/>
  <c r="BE434" i="2"/>
  <c r="BI432" i="2"/>
  <c r="BH432" i="2"/>
  <c r="BG432" i="2"/>
  <c r="BF432" i="2"/>
  <c r="T432" i="2"/>
  <c r="T431" i="2"/>
  <c r="R432" i="2"/>
  <c r="R431" i="2" s="1"/>
  <c r="P432" i="2"/>
  <c r="P431" i="2" s="1"/>
  <c r="P430" i="2" s="1"/>
  <c r="BK432" i="2"/>
  <c r="BK431" i="2" s="1"/>
  <c r="J432" i="2"/>
  <c r="BE432" i="2"/>
  <c r="BI428" i="2"/>
  <c r="BH428" i="2"/>
  <c r="BG428" i="2"/>
  <c r="BF428" i="2"/>
  <c r="T428" i="2"/>
  <c r="R428" i="2"/>
  <c r="P428" i="2"/>
  <c r="BK428" i="2"/>
  <c r="J428" i="2"/>
  <c r="BE428" i="2"/>
  <c r="BI426" i="2"/>
  <c r="BH426" i="2"/>
  <c r="BG426" i="2"/>
  <c r="BF426" i="2"/>
  <c r="T426" i="2"/>
  <c r="R426" i="2"/>
  <c r="P426" i="2"/>
  <c r="BK426" i="2"/>
  <c r="BK419" i="2" s="1"/>
  <c r="J419" i="2" s="1"/>
  <c r="J69" i="2" s="1"/>
  <c r="J426" i="2"/>
  <c r="BE426" i="2"/>
  <c r="BI424" i="2"/>
  <c r="BH424" i="2"/>
  <c r="BG424" i="2"/>
  <c r="BF424" i="2"/>
  <c r="T424" i="2"/>
  <c r="R424" i="2"/>
  <c r="P424" i="2"/>
  <c r="BK424" i="2"/>
  <c r="J424" i="2"/>
  <c r="BE424" i="2"/>
  <c r="BI422" i="2"/>
  <c r="BH422" i="2"/>
  <c r="BG422" i="2"/>
  <c r="BF422" i="2"/>
  <c r="T422" i="2"/>
  <c r="T419" i="2" s="1"/>
  <c r="R422" i="2"/>
  <c r="P422" i="2"/>
  <c r="BK422" i="2"/>
  <c r="J422" i="2"/>
  <c r="BE422" i="2"/>
  <c r="BI420" i="2"/>
  <c r="BH420" i="2"/>
  <c r="BG420" i="2"/>
  <c r="BF420" i="2"/>
  <c r="T420" i="2"/>
  <c r="R420" i="2"/>
  <c r="R419" i="2"/>
  <c r="P420" i="2"/>
  <c r="P419" i="2"/>
  <c r="BK420" i="2"/>
  <c r="J420" i="2"/>
  <c r="BE420" i="2"/>
  <c r="BI417" i="2"/>
  <c r="BH417" i="2"/>
  <c r="BG417" i="2"/>
  <c r="BF417" i="2"/>
  <c r="T417" i="2"/>
  <c r="R417" i="2"/>
  <c r="P417" i="2"/>
  <c r="BK417" i="2"/>
  <c r="J417" i="2"/>
  <c r="BE417" i="2"/>
  <c r="BI415" i="2"/>
  <c r="BH415" i="2"/>
  <c r="BG415" i="2"/>
  <c r="BF415" i="2"/>
  <c r="T415" i="2"/>
  <c r="R415" i="2"/>
  <c r="P415" i="2"/>
  <c r="BK415" i="2"/>
  <c r="BK407" i="2" s="1"/>
  <c r="J407" i="2" s="1"/>
  <c r="J68" i="2" s="1"/>
  <c r="J415" i="2"/>
  <c r="BE415" i="2"/>
  <c r="BI412" i="2"/>
  <c r="BH412" i="2"/>
  <c r="BG412" i="2"/>
  <c r="BF412" i="2"/>
  <c r="T412" i="2"/>
  <c r="R412" i="2"/>
  <c r="P412" i="2"/>
  <c r="BK412" i="2"/>
  <c r="J412" i="2"/>
  <c r="BE412" i="2"/>
  <c r="BI410" i="2"/>
  <c r="BH410" i="2"/>
  <c r="BG410" i="2"/>
  <c r="BF410" i="2"/>
  <c r="T410" i="2"/>
  <c r="T407" i="2" s="1"/>
  <c r="R410" i="2"/>
  <c r="P410" i="2"/>
  <c r="BK410" i="2"/>
  <c r="J410" i="2"/>
  <c r="BE410" i="2"/>
  <c r="BI408" i="2"/>
  <c r="BH408" i="2"/>
  <c r="BG408" i="2"/>
  <c r="BF408" i="2"/>
  <c r="T408" i="2"/>
  <c r="R408" i="2"/>
  <c r="R407" i="2"/>
  <c r="P408" i="2"/>
  <c r="P407" i="2"/>
  <c r="BK408" i="2"/>
  <c r="J408" i="2"/>
  <c r="BE408" i="2"/>
  <c r="BI406" i="2"/>
  <c r="BH406" i="2"/>
  <c r="BG406" i="2"/>
  <c r="BF406" i="2"/>
  <c r="T406" i="2"/>
  <c r="R406" i="2"/>
  <c r="P406" i="2"/>
  <c r="BK406" i="2"/>
  <c r="J406" i="2"/>
  <c r="BE406" i="2"/>
  <c r="BI398" i="2"/>
  <c r="BH398" i="2"/>
  <c r="BG398" i="2"/>
  <c r="BF398" i="2"/>
  <c r="T398" i="2"/>
  <c r="R398" i="2"/>
  <c r="P398" i="2"/>
  <c r="BK398" i="2"/>
  <c r="J398" i="2"/>
  <c r="BE398" i="2"/>
  <c r="BI395" i="2"/>
  <c r="BH395" i="2"/>
  <c r="BG395" i="2"/>
  <c r="BF395" i="2"/>
  <c r="T395" i="2"/>
  <c r="R395" i="2"/>
  <c r="P395" i="2"/>
  <c r="BK395" i="2"/>
  <c r="J395" i="2"/>
  <c r="BE395" i="2"/>
  <c r="BI391" i="2"/>
  <c r="BH391" i="2"/>
  <c r="BG391" i="2"/>
  <c r="BF391" i="2"/>
  <c r="T391" i="2"/>
  <c r="R391" i="2"/>
  <c r="P391" i="2"/>
  <c r="BK391" i="2"/>
  <c r="J391" i="2"/>
  <c r="BE391" i="2"/>
  <c r="BI388" i="2"/>
  <c r="BH388" i="2"/>
  <c r="BG388" i="2"/>
  <c r="BF388" i="2"/>
  <c r="T388" i="2"/>
  <c r="R388" i="2"/>
  <c r="P388" i="2"/>
  <c r="BK388" i="2"/>
  <c r="J388" i="2"/>
  <c r="BE388" i="2"/>
  <c r="BI385" i="2"/>
  <c r="BH385" i="2"/>
  <c r="BG385" i="2"/>
  <c r="BF385" i="2"/>
  <c r="T385" i="2"/>
  <c r="R385" i="2"/>
  <c r="P385" i="2"/>
  <c r="BK385" i="2"/>
  <c r="J385" i="2"/>
  <c r="BE385" i="2"/>
  <c r="BI381" i="2"/>
  <c r="BH381" i="2"/>
  <c r="BG381" i="2"/>
  <c r="BF381" i="2"/>
  <c r="T381" i="2"/>
  <c r="R381" i="2"/>
  <c r="P381" i="2"/>
  <c r="BK381" i="2"/>
  <c r="J381" i="2"/>
  <c r="BE381" i="2"/>
  <c r="BI377" i="2"/>
  <c r="BH377" i="2"/>
  <c r="BG377" i="2"/>
  <c r="BF377" i="2"/>
  <c r="T377" i="2"/>
  <c r="R377" i="2"/>
  <c r="P377" i="2"/>
  <c r="BK377" i="2"/>
  <c r="J377" i="2"/>
  <c r="BE377" i="2"/>
  <c r="BI374" i="2"/>
  <c r="BH374" i="2"/>
  <c r="BG374" i="2"/>
  <c r="BF374" i="2"/>
  <c r="T374" i="2"/>
  <c r="R374" i="2"/>
  <c r="P374" i="2"/>
  <c r="BK374" i="2"/>
  <c r="J374" i="2"/>
  <c r="BE374" i="2"/>
  <c r="BI370" i="2"/>
  <c r="BH370" i="2"/>
  <c r="BG370" i="2"/>
  <c r="BF370" i="2"/>
  <c r="T370" i="2"/>
  <c r="R370" i="2"/>
  <c r="P370" i="2"/>
  <c r="BK370" i="2"/>
  <c r="J370" i="2"/>
  <c r="BE370" i="2"/>
  <c r="BI367" i="2"/>
  <c r="BH367" i="2"/>
  <c r="BG367" i="2"/>
  <c r="BF367" i="2"/>
  <c r="T367" i="2"/>
  <c r="R367" i="2"/>
  <c r="P367" i="2"/>
  <c r="BK367" i="2"/>
  <c r="J367" i="2"/>
  <c r="BE367" i="2"/>
  <c r="BI365" i="2"/>
  <c r="BH365" i="2"/>
  <c r="BG365" i="2"/>
  <c r="BF365" i="2"/>
  <c r="T365" i="2"/>
  <c r="R365" i="2"/>
  <c r="P365" i="2"/>
  <c r="BK365" i="2"/>
  <c r="J365" i="2"/>
  <c r="BE365" i="2"/>
  <c r="BI361" i="2"/>
  <c r="BH361" i="2"/>
  <c r="BG361" i="2"/>
  <c r="BF361" i="2"/>
  <c r="T361" i="2"/>
  <c r="R361" i="2"/>
  <c r="P361" i="2"/>
  <c r="BK361" i="2"/>
  <c r="J361" i="2"/>
  <c r="BE361" i="2"/>
  <c r="BI354" i="2"/>
  <c r="BH354" i="2"/>
  <c r="BG354" i="2"/>
  <c r="BF354" i="2"/>
  <c r="T354" i="2"/>
  <c r="R354" i="2"/>
  <c r="P354" i="2"/>
  <c r="BK354" i="2"/>
  <c r="J354" i="2"/>
  <c r="BE354" i="2"/>
  <c r="BI348" i="2"/>
  <c r="BH348" i="2"/>
  <c r="BG348" i="2"/>
  <c r="BF348" i="2"/>
  <c r="T348" i="2"/>
  <c r="R348" i="2"/>
  <c r="P348" i="2"/>
  <c r="BK348" i="2"/>
  <c r="J348" i="2"/>
  <c r="BE348" i="2"/>
  <c r="BI342" i="2"/>
  <c r="BH342" i="2"/>
  <c r="BG342" i="2"/>
  <c r="BF342" i="2"/>
  <c r="T342" i="2"/>
  <c r="R342" i="2"/>
  <c r="P342" i="2"/>
  <c r="BK342" i="2"/>
  <c r="J342" i="2"/>
  <c r="BE342" i="2"/>
  <c r="BI340" i="2"/>
  <c r="BH340" i="2"/>
  <c r="BG340" i="2"/>
  <c r="BF340" i="2"/>
  <c r="T340" i="2"/>
  <c r="R340" i="2"/>
  <c r="P340" i="2"/>
  <c r="BK340" i="2"/>
  <c r="J340" i="2"/>
  <c r="BE340" i="2"/>
  <c r="BI337" i="2"/>
  <c r="BH337" i="2"/>
  <c r="BG337" i="2"/>
  <c r="BF337" i="2"/>
  <c r="T337" i="2"/>
  <c r="R337" i="2"/>
  <c r="R327" i="2" s="1"/>
  <c r="P337" i="2"/>
  <c r="BK337" i="2"/>
  <c r="J337" i="2"/>
  <c r="BE337" i="2"/>
  <c r="BI335" i="2"/>
  <c r="BH335" i="2"/>
  <c r="BG335" i="2"/>
  <c r="BF335" i="2"/>
  <c r="T335" i="2"/>
  <c r="R335" i="2"/>
  <c r="P335" i="2"/>
  <c r="BK335" i="2"/>
  <c r="J335" i="2"/>
  <c r="BE335" i="2"/>
  <c r="BI333" i="2"/>
  <c r="BH333" i="2"/>
  <c r="BG333" i="2"/>
  <c r="BF333" i="2"/>
  <c r="T333" i="2"/>
  <c r="R333" i="2"/>
  <c r="P333" i="2"/>
  <c r="BK333" i="2"/>
  <c r="J333" i="2"/>
  <c r="BE333" i="2"/>
  <c r="BI330" i="2"/>
  <c r="BH330" i="2"/>
  <c r="BG330" i="2"/>
  <c r="BF330" i="2"/>
  <c r="T330" i="2"/>
  <c r="R330" i="2"/>
  <c r="P330" i="2"/>
  <c r="P327" i="2" s="1"/>
  <c r="BK330" i="2"/>
  <c r="J330" i="2"/>
  <c r="BE330" i="2"/>
  <c r="BI328" i="2"/>
  <c r="BH328" i="2"/>
  <c r="BG328" i="2"/>
  <c r="BF328" i="2"/>
  <c r="T328" i="2"/>
  <c r="T327" i="2"/>
  <c r="R328" i="2"/>
  <c r="P328" i="2"/>
  <c r="BK328" i="2"/>
  <c r="BK327" i="2" s="1"/>
  <c r="J327" i="2" s="1"/>
  <c r="J67" i="2" s="1"/>
  <c r="J328" i="2"/>
  <c r="BE328" i="2" s="1"/>
  <c r="BI325" i="2"/>
  <c r="BH325" i="2"/>
  <c r="BG325" i="2"/>
  <c r="BF325" i="2"/>
  <c r="T325" i="2"/>
  <c r="T315" i="2" s="1"/>
  <c r="R325" i="2"/>
  <c r="P325" i="2"/>
  <c r="BK325" i="2"/>
  <c r="J325" i="2"/>
  <c r="BE325" i="2"/>
  <c r="BI322" i="2"/>
  <c r="BH322" i="2"/>
  <c r="BG322" i="2"/>
  <c r="BF322" i="2"/>
  <c r="T322" i="2"/>
  <c r="R322" i="2"/>
  <c r="R315" i="2" s="1"/>
  <c r="P322" i="2"/>
  <c r="BK322" i="2"/>
  <c r="J322" i="2"/>
  <c r="BE322" i="2"/>
  <c r="BI316" i="2"/>
  <c r="BH316" i="2"/>
  <c r="BG316" i="2"/>
  <c r="BF316" i="2"/>
  <c r="T316" i="2"/>
  <c r="R316" i="2"/>
  <c r="P316" i="2"/>
  <c r="P315" i="2"/>
  <c r="BK316" i="2"/>
  <c r="BK315" i="2"/>
  <c r="J315" i="2" s="1"/>
  <c r="J66" i="2" s="1"/>
  <c r="J316" i="2"/>
  <c r="BE316" i="2" s="1"/>
  <c r="BI314" i="2"/>
  <c r="BH314" i="2"/>
  <c r="BG314" i="2"/>
  <c r="BF314" i="2"/>
  <c r="T314" i="2"/>
  <c r="R314" i="2"/>
  <c r="P314" i="2"/>
  <c r="BK314" i="2"/>
  <c r="J314" i="2"/>
  <c r="BE314" i="2"/>
  <c r="BI312" i="2"/>
  <c r="BH312" i="2"/>
  <c r="BG312" i="2"/>
  <c r="BF312" i="2"/>
  <c r="T312" i="2"/>
  <c r="R312" i="2"/>
  <c r="P312" i="2"/>
  <c r="BK312" i="2"/>
  <c r="J312" i="2"/>
  <c r="BE312" i="2"/>
  <c r="BI311" i="2"/>
  <c r="BH311" i="2"/>
  <c r="BG311" i="2"/>
  <c r="BF311" i="2"/>
  <c r="T311" i="2"/>
  <c r="R311" i="2"/>
  <c r="P311" i="2"/>
  <c r="BK311" i="2"/>
  <c r="BK304" i="2" s="1"/>
  <c r="J304" i="2" s="1"/>
  <c r="J65" i="2" s="1"/>
  <c r="J311" i="2"/>
  <c r="BE311" i="2"/>
  <c r="BI309" i="2"/>
  <c r="BH309" i="2"/>
  <c r="BG309" i="2"/>
  <c r="BF309" i="2"/>
  <c r="T309" i="2"/>
  <c r="R309" i="2"/>
  <c r="R304" i="2" s="1"/>
  <c r="P309" i="2"/>
  <c r="BK309" i="2"/>
  <c r="J309" i="2"/>
  <c r="BE309" i="2" s="1"/>
  <c r="BI308" i="2"/>
  <c r="BH308" i="2"/>
  <c r="BG308" i="2"/>
  <c r="BF308" i="2"/>
  <c r="T308" i="2"/>
  <c r="R308" i="2"/>
  <c r="P308" i="2"/>
  <c r="BK308" i="2"/>
  <c r="J308" i="2"/>
  <c r="BE308" i="2"/>
  <c r="BI305" i="2"/>
  <c r="BH305" i="2"/>
  <c r="BG305" i="2"/>
  <c r="BF305" i="2"/>
  <c r="T305" i="2"/>
  <c r="T304" i="2" s="1"/>
  <c r="R305" i="2"/>
  <c r="P305" i="2"/>
  <c r="P304" i="2"/>
  <c r="BK305" i="2"/>
  <c r="J305" i="2"/>
  <c r="BE305" i="2"/>
  <c r="BI299" i="2"/>
  <c r="BH299" i="2"/>
  <c r="BG299" i="2"/>
  <c r="BF299" i="2"/>
  <c r="T299" i="2"/>
  <c r="T298" i="2" s="1"/>
  <c r="R299" i="2"/>
  <c r="R298" i="2"/>
  <c r="P299" i="2"/>
  <c r="P298" i="2"/>
  <c r="BK299" i="2"/>
  <c r="BK298" i="2"/>
  <c r="J298" i="2" s="1"/>
  <c r="J64" i="2" s="1"/>
  <c r="J299" i="2"/>
  <c r="BE299" i="2"/>
  <c r="BI295" i="2"/>
  <c r="BH295" i="2"/>
  <c r="BG295" i="2"/>
  <c r="BF295" i="2"/>
  <c r="T295" i="2"/>
  <c r="R295" i="2"/>
  <c r="P295" i="2"/>
  <c r="BK295" i="2"/>
  <c r="J295" i="2"/>
  <c r="BE295" i="2"/>
  <c r="BI293" i="2"/>
  <c r="BH293" i="2"/>
  <c r="BG293" i="2"/>
  <c r="BF293" i="2"/>
  <c r="T293" i="2"/>
  <c r="R293" i="2"/>
  <c r="P293" i="2"/>
  <c r="BK293" i="2"/>
  <c r="J293" i="2"/>
  <c r="BE293" i="2"/>
  <c r="BI290" i="2"/>
  <c r="BH290" i="2"/>
  <c r="BG290" i="2"/>
  <c r="BF290" i="2"/>
  <c r="T290" i="2"/>
  <c r="R290" i="2"/>
  <c r="P290" i="2"/>
  <c r="BK290" i="2"/>
  <c r="J290" i="2"/>
  <c r="BE290" i="2" s="1"/>
  <c r="BI284" i="2"/>
  <c r="BH284" i="2"/>
  <c r="BG284" i="2"/>
  <c r="BF284" i="2"/>
  <c r="T284" i="2"/>
  <c r="R284" i="2"/>
  <c r="P284" i="2"/>
  <c r="BK284" i="2"/>
  <c r="J284" i="2"/>
  <c r="BE284" i="2"/>
  <c r="BI281" i="2"/>
  <c r="BH281" i="2"/>
  <c r="BG281" i="2"/>
  <c r="BF281" i="2"/>
  <c r="T281" i="2"/>
  <c r="R281" i="2"/>
  <c r="P281" i="2"/>
  <c r="P276" i="2" s="1"/>
  <c r="BK281" i="2"/>
  <c r="J281" i="2"/>
  <c r="BE281" i="2"/>
  <c r="BI277" i="2"/>
  <c r="BH277" i="2"/>
  <c r="BG277" i="2"/>
  <c r="BF277" i="2"/>
  <c r="T277" i="2"/>
  <c r="T276" i="2"/>
  <c r="R277" i="2"/>
  <c r="R276" i="2"/>
  <c r="P277" i="2"/>
  <c r="BK277" i="2"/>
  <c r="BK276" i="2" s="1"/>
  <c r="J276" i="2" s="1"/>
  <c r="J63" i="2" s="1"/>
  <c r="J277" i="2"/>
  <c r="BE277" i="2" s="1"/>
  <c r="BI272" i="2"/>
  <c r="BH272" i="2"/>
  <c r="BG272" i="2"/>
  <c r="BF272" i="2"/>
  <c r="T272" i="2"/>
  <c r="R272" i="2"/>
  <c r="P272" i="2"/>
  <c r="BK272" i="2"/>
  <c r="J272" i="2"/>
  <c r="BE272" i="2"/>
  <c r="BI270" i="2"/>
  <c r="BH270" i="2"/>
  <c r="BG270" i="2"/>
  <c r="BF270" i="2"/>
  <c r="T270" i="2"/>
  <c r="R270" i="2"/>
  <c r="P270" i="2"/>
  <c r="BK270" i="2"/>
  <c r="J270" i="2"/>
  <c r="BE270" i="2"/>
  <c r="BI267" i="2"/>
  <c r="BH267" i="2"/>
  <c r="BG267" i="2"/>
  <c r="BF267" i="2"/>
  <c r="T267" i="2"/>
  <c r="R267" i="2"/>
  <c r="P267" i="2"/>
  <c r="BK267" i="2"/>
  <c r="J267" i="2"/>
  <c r="BE267" i="2"/>
  <c r="BI264" i="2"/>
  <c r="BH264" i="2"/>
  <c r="BG264" i="2"/>
  <c r="BF264" i="2"/>
  <c r="T264" i="2"/>
  <c r="R264" i="2"/>
  <c r="P264" i="2"/>
  <c r="P256" i="2" s="1"/>
  <c r="BK264" i="2"/>
  <c r="BK256" i="2" s="1"/>
  <c r="J256" i="2" s="1"/>
  <c r="J62" i="2" s="1"/>
  <c r="J264" i="2"/>
  <c r="BE264" i="2"/>
  <c r="BI257" i="2"/>
  <c r="BH257" i="2"/>
  <c r="BG257" i="2"/>
  <c r="BF257" i="2"/>
  <c r="T257" i="2"/>
  <c r="T256" i="2"/>
  <c r="R257" i="2"/>
  <c r="R256" i="2"/>
  <c r="P257" i="2"/>
  <c r="BK257" i="2"/>
  <c r="J257" i="2"/>
  <c r="BE257" i="2" s="1"/>
  <c r="BI254" i="2"/>
  <c r="BH254" i="2"/>
  <c r="BG254" i="2"/>
  <c r="BF254" i="2"/>
  <c r="T254" i="2"/>
  <c r="R254" i="2"/>
  <c r="P254" i="2"/>
  <c r="BK254" i="2"/>
  <c r="J254" i="2"/>
  <c r="BE254" i="2"/>
  <c r="BI251" i="2"/>
  <c r="BH251" i="2"/>
  <c r="BG251" i="2"/>
  <c r="BF251" i="2"/>
  <c r="T251" i="2"/>
  <c r="R251" i="2"/>
  <c r="P251" i="2"/>
  <c r="BK251" i="2"/>
  <c r="J251" i="2"/>
  <c r="BE251" i="2"/>
  <c r="BI248" i="2"/>
  <c r="BH248" i="2"/>
  <c r="BG248" i="2"/>
  <c r="BF248" i="2"/>
  <c r="T248" i="2"/>
  <c r="R248" i="2"/>
  <c r="P248" i="2"/>
  <c r="BK248" i="2"/>
  <c r="J248" i="2"/>
  <c r="BE248" i="2"/>
  <c r="BI245" i="2"/>
  <c r="BH245" i="2"/>
  <c r="BG245" i="2"/>
  <c r="BF245" i="2"/>
  <c r="T245" i="2"/>
  <c r="R245" i="2"/>
  <c r="P245" i="2"/>
  <c r="BK245" i="2"/>
  <c r="J245" i="2"/>
  <c r="BE245" i="2"/>
  <c r="BI237" i="2"/>
  <c r="BH237" i="2"/>
  <c r="BG237" i="2"/>
  <c r="BF237" i="2"/>
  <c r="T237" i="2"/>
  <c r="R237" i="2"/>
  <c r="P237" i="2"/>
  <c r="BK237" i="2"/>
  <c r="J237" i="2"/>
  <c r="BE237" i="2"/>
  <c r="BI234" i="2"/>
  <c r="BH234" i="2"/>
  <c r="BG234" i="2"/>
  <c r="BF234" i="2"/>
  <c r="T234" i="2"/>
  <c r="R234" i="2"/>
  <c r="P234" i="2"/>
  <c r="BK234" i="2"/>
  <c r="J234" i="2"/>
  <c r="BE234" i="2" s="1"/>
  <c r="BI232" i="2"/>
  <c r="BH232" i="2"/>
  <c r="BG232" i="2"/>
  <c r="BF232" i="2"/>
  <c r="T232" i="2"/>
  <c r="R232" i="2"/>
  <c r="P232" i="2"/>
  <c r="BK232" i="2"/>
  <c r="J232" i="2"/>
  <c r="BE232" i="2"/>
  <c r="BI223" i="2"/>
  <c r="BH223" i="2"/>
  <c r="BG223" i="2"/>
  <c r="BF223" i="2"/>
  <c r="T223" i="2"/>
  <c r="R223" i="2"/>
  <c r="P223" i="2"/>
  <c r="BK223" i="2"/>
  <c r="J223" i="2"/>
  <c r="BE223" i="2"/>
  <c r="BI220" i="2"/>
  <c r="BH220" i="2"/>
  <c r="BG220" i="2"/>
  <c r="BF220" i="2"/>
  <c r="T220" i="2"/>
  <c r="R220" i="2"/>
  <c r="P220" i="2"/>
  <c r="BK220" i="2"/>
  <c r="J220" i="2"/>
  <c r="BE220" i="2"/>
  <c r="BI217" i="2"/>
  <c r="BH217" i="2"/>
  <c r="BG217" i="2"/>
  <c r="BF217" i="2"/>
  <c r="T217" i="2"/>
  <c r="R217" i="2"/>
  <c r="P217" i="2"/>
  <c r="BK217" i="2"/>
  <c r="J217" i="2"/>
  <c r="BE217" i="2" s="1"/>
  <c r="BI213" i="2"/>
  <c r="BH213" i="2"/>
  <c r="BG213" i="2"/>
  <c r="BF213" i="2"/>
  <c r="T213" i="2"/>
  <c r="R213" i="2"/>
  <c r="P213" i="2"/>
  <c r="BK213" i="2"/>
  <c r="J213" i="2"/>
  <c r="BE213" i="2"/>
  <c r="BI210" i="2"/>
  <c r="BH210" i="2"/>
  <c r="BG210" i="2"/>
  <c r="BF210" i="2"/>
  <c r="T210" i="2"/>
  <c r="R210" i="2"/>
  <c r="P210" i="2"/>
  <c r="BK210" i="2"/>
  <c r="J210" i="2"/>
  <c r="BE210" i="2"/>
  <c r="BI199" i="2"/>
  <c r="BH199" i="2"/>
  <c r="BG199" i="2"/>
  <c r="BF199" i="2"/>
  <c r="T199" i="2"/>
  <c r="R199" i="2"/>
  <c r="P199" i="2"/>
  <c r="BK199" i="2"/>
  <c r="J199" i="2"/>
  <c r="BE199" i="2"/>
  <c r="BI196" i="2"/>
  <c r="BH196" i="2"/>
  <c r="BG196" i="2"/>
  <c r="BF196" i="2"/>
  <c r="T196" i="2"/>
  <c r="R196" i="2"/>
  <c r="P196" i="2"/>
  <c r="BK196" i="2"/>
  <c r="J196" i="2"/>
  <c r="BE196" i="2"/>
  <c r="BI193" i="2"/>
  <c r="BH193" i="2"/>
  <c r="BG193" i="2"/>
  <c r="BF193" i="2"/>
  <c r="T193" i="2"/>
  <c r="R193" i="2"/>
  <c r="P193" i="2"/>
  <c r="BK193" i="2"/>
  <c r="J193" i="2"/>
  <c r="BE193" i="2"/>
  <c r="BI191" i="2"/>
  <c r="BH191" i="2"/>
  <c r="BG191" i="2"/>
  <c r="BF191" i="2"/>
  <c r="T191" i="2"/>
  <c r="R191" i="2"/>
  <c r="P191" i="2"/>
  <c r="BK191" i="2"/>
  <c r="J191" i="2"/>
  <c r="BE191" i="2"/>
  <c r="BI169" i="2"/>
  <c r="BH169" i="2"/>
  <c r="BG169" i="2"/>
  <c r="BF169" i="2"/>
  <c r="T169" i="2"/>
  <c r="R169" i="2"/>
  <c r="P169" i="2"/>
  <c r="BK169" i="2"/>
  <c r="J169" i="2"/>
  <c r="BE169" i="2"/>
  <c r="BI162" i="2"/>
  <c r="BH162" i="2"/>
  <c r="BG162" i="2"/>
  <c r="BF162" i="2"/>
  <c r="T162" i="2"/>
  <c r="R162" i="2"/>
  <c r="P162" i="2"/>
  <c r="BK162" i="2"/>
  <c r="J162" i="2"/>
  <c r="BE162" i="2"/>
  <c r="BI160" i="2"/>
  <c r="BH160" i="2"/>
  <c r="BG160" i="2"/>
  <c r="BF160" i="2"/>
  <c r="T160" i="2"/>
  <c r="R160" i="2"/>
  <c r="P160" i="2"/>
  <c r="BK160" i="2"/>
  <c r="J160" i="2"/>
  <c r="BE160" i="2"/>
  <c r="BI157" i="2"/>
  <c r="BH157" i="2"/>
  <c r="BG157" i="2"/>
  <c r="BF157" i="2"/>
  <c r="T157" i="2"/>
  <c r="R157" i="2"/>
  <c r="P157" i="2"/>
  <c r="BK157" i="2"/>
  <c r="J157" i="2"/>
  <c r="BE157" i="2"/>
  <c r="BI155" i="2"/>
  <c r="BH155" i="2"/>
  <c r="BG155" i="2"/>
  <c r="BF155" i="2"/>
  <c r="T155" i="2"/>
  <c r="R155" i="2"/>
  <c r="P155" i="2"/>
  <c r="BK155" i="2"/>
  <c r="J155" i="2"/>
  <c r="BE155" i="2"/>
  <c r="BI153" i="2"/>
  <c r="BH153" i="2"/>
  <c r="BG153" i="2"/>
  <c r="BF153" i="2"/>
  <c r="T153" i="2"/>
  <c r="R153" i="2"/>
  <c r="P153" i="2"/>
  <c r="P150" i="2" s="1"/>
  <c r="BK153" i="2"/>
  <c r="J153" i="2"/>
  <c r="BE153" i="2"/>
  <c r="BI151" i="2"/>
  <c r="F37" i="2"/>
  <c r="BD55" i="1" s="1"/>
  <c r="BH151" i="2"/>
  <c r="F36" i="2" s="1"/>
  <c r="BC55" i="1" s="1"/>
  <c r="BG151" i="2"/>
  <c r="F35" i="2" s="1"/>
  <c r="BB55" i="1" s="1"/>
  <c r="BF151" i="2"/>
  <c r="F34" i="2" s="1"/>
  <c r="BA55" i="1" s="1"/>
  <c r="T151" i="2"/>
  <c r="T150" i="2" s="1"/>
  <c r="R151" i="2"/>
  <c r="R150" i="2"/>
  <c r="R149" i="2" s="1"/>
  <c r="P151" i="2"/>
  <c r="BK151" i="2"/>
  <c r="BK150" i="2" s="1"/>
  <c r="J151" i="2"/>
  <c r="BE151" i="2" s="1"/>
  <c r="J145" i="2"/>
  <c r="J144" i="2"/>
  <c r="F144" i="2"/>
  <c r="F142" i="2"/>
  <c r="E140" i="2"/>
  <c r="J55" i="2"/>
  <c r="J54" i="2"/>
  <c r="F54" i="2"/>
  <c r="F52" i="2"/>
  <c r="E50" i="2"/>
  <c r="J18" i="2"/>
  <c r="E18" i="2"/>
  <c r="F145" i="2" s="1"/>
  <c r="F55" i="2"/>
  <c r="J17" i="2"/>
  <c r="J12" i="2"/>
  <c r="J142" i="2" s="1"/>
  <c r="E7" i="2"/>
  <c r="E48" i="2" s="1"/>
  <c r="E138" i="2"/>
  <c r="AS54" i="1"/>
  <c r="L50" i="1"/>
  <c r="AM50" i="1"/>
  <c r="AM49" i="1"/>
  <c r="L49" i="1"/>
  <c r="AM47" i="1"/>
  <c r="L47" i="1"/>
  <c r="L45" i="1"/>
  <c r="L44" i="1"/>
  <c r="P229" i="7" l="1"/>
  <c r="R307" i="7"/>
  <c r="F55" i="7"/>
  <c r="R146" i="7"/>
  <c r="BK157" i="7"/>
  <c r="J157" i="7" s="1"/>
  <c r="J68" i="7" s="1"/>
  <c r="T195" i="7"/>
  <c r="R214" i="7"/>
  <c r="BK220" i="7"/>
  <c r="J220" i="7" s="1"/>
  <c r="J75" i="7" s="1"/>
  <c r="R290" i="7"/>
  <c r="BK290" i="7"/>
  <c r="J290" i="7" s="1"/>
  <c r="J82" i="7" s="1"/>
  <c r="R336" i="7"/>
  <c r="BK336" i="7"/>
  <c r="J336" i="7" s="1"/>
  <c r="J87" i="7" s="1"/>
  <c r="R117" i="7"/>
  <c r="R116" i="7" s="1"/>
  <c r="BK152" i="7"/>
  <c r="P157" i="7"/>
  <c r="P172" i="7"/>
  <c r="R230" i="7"/>
  <c r="R243" i="7"/>
  <c r="F35" i="7"/>
  <c r="BB60" i="1" s="1"/>
  <c r="T290" i="7"/>
  <c r="T301" i="7"/>
  <c r="T261" i="7" s="1"/>
  <c r="P301" i="7"/>
  <c r="R326" i="7"/>
  <c r="BK326" i="7"/>
  <c r="J326" i="7" s="1"/>
  <c r="J86" i="7" s="1"/>
  <c r="T336" i="7"/>
  <c r="BK117" i="7"/>
  <c r="J117" i="7" s="1"/>
  <c r="J63" i="7" s="1"/>
  <c r="T157" i="7"/>
  <c r="BK253" i="7"/>
  <c r="J253" i="7" s="1"/>
  <c r="J79" i="7" s="1"/>
  <c r="P336" i="7"/>
  <c r="BK343" i="7"/>
  <c r="P151" i="7"/>
  <c r="R157" i="7"/>
  <c r="T214" i="7"/>
  <c r="T343" i="7"/>
  <c r="T342" i="7" s="1"/>
  <c r="P343" i="7"/>
  <c r="P342" i="7" s="1"/>
  <c r="T359" i="7"/>
  <c r="J107" i="7"/>
  <c r="T184" i="7"/>
  <c r="T220" i="7"/>
  <c r="F34" i="7"/>
  <c r="BA60" i="1" s="1"/>
  <c r="T308" i="7"/>
  <c r="T307" i="7" s="1"/>
  <c r="P308" i="7"/>
  <c r="P195" i="7"/>
  <c r="P194" i="7" s="1"/>
  <c r="P193" i="7" s="1"/>
  <c r="BK243" i="7"/>
  <c r="J243" i="7" s="1"/>
  <c r="J78" i="7" s="1"/>
  <c r="R262" i="7"/>
  <c r="R261" i="7" s="1"/>
  <c r="R355" i="7"/>
  <c r="T146" i="7"/>
  <c r="BK214" i="7"/>
  <c r="J214" i="7" s="1"/>
  <c r="J74" i="7" s="1"/>
  <c r="J86" i="5"/>
  <c r="J52" i="10"/>
  <c r="J85" i="6"/>
  <c r="J52" i="12"/>
  <c r="J52" i="4"/>
  <c r="J52" i="9"/>
  <c r="J150" i="2"/>
  <c r="J61" i="2" s="1"/>
  <c r="BK149" i="2"/>
  <c r="BK430" i="2"/>
  <c r="J430" i="2" s="1"/>
  <c r="J70" i="2" s="1"/>
  <c r="J431" i="2"/>
  <c r="J71" i="2" s="1"/>
  <c r="P703" i="2"/>
  <c r="R430" i="2"/>
  <c r="T149" i="2"/>
  <c r="P149" i="2"/>
  <c r="BK588" i="2"/>
  <c r="J588" i="2" s="1"/>
  <c r="J84" i="2" s="1"/>
  <c r="J589" i="2"/>
  <c r="J85" i="2" s="1"/>
  <c r="T703" i="2"/>
  <c r="BK830" i="2"/>
  <c r="J830" i="2" s="1"/>
  <c r="J110" i="2" s="1"/>
  <c r="J831" i="2"/>
  <c r="J111" i="2" s="1"/>
  <c r="T158" i="3"/>
  <c r="J549" i="2"/>
  <c r="J79" i="2" s="1"/>
  <c r="J33" i="2"/>
  <c r="AV55" i="1" s="1"/>
  <c r="AT55" i="1" s="1"/>
  <c r="F33" i="2"/>
  <c r="AZ55" i="1" s="1"/>
  <c r="T548" i="2"/>
  <c r="R950" i="2"/>
  <c r="BK703" i="2"/>
  <c r="J703" i="2" s="1"/>
  <c r="J93" i="2" s="1"/>
  <c r="R730" i="2"/>
  <c r="P757" i="2"/>
  <c r="P803" i="2"/>
  <c r="BK858" i="2"/>
  <c r="T941" i="2"/>
  <c r="J124" i="3"/>
  <c r="J67" i="3" s="1"/>
  <c r="BK123" i="3"/>
  <c r="J123" i="3" s="1"/>
  <c r="J66" i="3" s="1"/>
  <c r="F37" i="4"/>
  <c r="BD57" i="1" s="1"/>
  <c r="J34" i="2"/>
  <c r="AW55" i="1" s="1"/>
  <c r="R588" i="2"/>
  <c r="P970" i="2"/>
  <c r="J159" i="3"/>
  <c r="J75" i="3" s="1"/>
  <c r="F33" i="5"/>
  <c r="AZ58" i="1" s="1"/>
  <c r="P549" i="2"/>
  <c r="P548" i="2" s="1"/>
  <c r="R858" i="2"/>
  <c r="T881" i="2"/>
  <c r="T857" i="2" s="1"/>
  <c r="J34" i="6"/>
  <c r="AW59" i="1" s="1"/>
  <c r="F34" i="6"/>
  <c r="BA59" i="1" s="1"/>
  <c r="J52" i="2"/>
  <c r="P742" i="2"/>
  <c r="T804" i="2"/>
  <c r="T803" i="2" s="1"/>
  <c r="R881" i="2"/>
  <c r="P941" i="2"/>
  <c r="P951" i="2"/>
  <c r="F35" i="4"/>
  <c r="BB57" i="1" s="1"/>
  <c r="J93" i="6"/>
  <c r="J61" i="6" s="1"/>
  <c r="F36" i="6"/>
  <c r="BC59" i="1" s="1"/>
  <c r="T505" i="2"/>
  <c r="T430" i="2" s="1"/>
  <c r="BK613" i="2"/>
  <c r="J613" i="2" s="1"/>
  <c r="J87" i="2" s="1"/>
  <c r="R704" i="2"/>
  <c r="BK742" i="2"/>
  <c r="J742" i="2" s="1"/>
  <c r="J98" i="2" s="1"/>
  <c r="BK563" i="2"/>
  <c r="J563" i="2" s="1"/>
  <c r="J81" i="2" s="1"/>
  <c r="R715" i="2"/>
  <c r="T915" i="2"/>
  <c r="T897" i="2" s="1"/>
  <c r="F33" i="3"/>
  <c r="AZ56" i="1" s="1"/>
  <c r="R167" i="3"/>
  <c r="T95" i="4"/>
  <c r="P95" i="4"/>
  <c r="P87" i="4" s="1"/>
  <c r="P86" i="4" s="1"/>
  <c r="AU57" i="1" s="1"/>
  <c r="J139" i="3"/>
  <c r="J71" i="3" s="1"/>
  <c r="T599" i="2"/>
  <c r="T588" i="2" s="1"/>
  <c r="R742" i="2"/>
  <c r="P831" i="2"/>
  <c r="P830" i="2" s="1"/>
  <c r="T1182" i="2"/>
  <c r="T950" i="2" s="1"/>
  <c r="R581" i="2"/>
  <c r="R548" i="2" s="1"/>
  <c r="T645" i="2"/>
  <c r="J704" i="2"/>
  <c r="J94" i="2" s="1"/>
  <c r="BK758" i="2"/>
  <c r="R777" i="2"/>
  <c r="R757" i="2" s="1"/>
  <c r="BK101" i="3"/>
  <c r="R970" i="2"/>
  <c r="BK970" i="2"/>
  <c r="J970" i="2" s="1"/>
  <c r="J124" i="2" s="1"/>
  <c r="R139" i="3"/>
  <c r="R146" i="3"/>
  <c r="J88" i="4"/>
  <c r="J61" i="4" s="1"/>
  <c r="T94" i="5"/>
  <c r="F80" i="9"/>
  <c r="F55" i="9"/>
  <c r="R847" i="2"/>
  <c r="BK951" i="2"/>
  <c r="J33" i="3"/>
  <c r="AV56" i="1" s="1"/>
  <c r="AT56" i="1" s="1"/>
  <c r="BK132" i="3"/>
  <c r="J132" i="3" s="1"/>
  <c r="J69" i="3" s="1"/>
  <c r="R152" i="3"/>
  <c r="F33" i="4"/>
  <c r="AZ57" i="1" s="1"/>
  <c r="R112" i="4"/>
  <c r="J34" i="5"/>
  <c r="AW58" i="1" s="1"/>
  <c r="AT58" i="1" s="1"/>
  <c r="T103" i="5"/>
  <c r="J152" i="7"/>
  <c r="J67" i="7" s="1"/>
  <c r="BK881" i="2"/>
  <c r="J881" i="2" s="1"/>
  <c r="J116" i="2" s="1"/>
  <c r="BK898" i="2"/>
  <c r="BK1182" i="2"/>
  <c r="J1182" i="2" s="1"/>
  <c r="J126" i="2" s="1"/>
  <c r="BK1261" i="2"/>
  <c r="J1261" i="2" s="1"/>
  <c r="J127" i="2" s="1"/>
  <c r="J34" i="3"/>
  <c r="AW56" i="1" s="1"/>
  <c r="F34" i="3"/>
  <c r="BA56" i="1" s="1"/>
  <c r="BA54" i="1" s="1"/>
  <c r="T139" i="3"/>
  <c r="T138" i="3" s="1"/>
  <c r="T167" i="3"/>
  <c r="P167" i="3"/>
  <c r="P158" i="3" s="1"/>
  <c r="R95" i="4"/>
  <c r="R87" i="4" s="1"/>
  <c r="R86" i="4" s="1"/>
  <c r="T112" i="4"/>
  <c r="T87" i="4" s="1"/>
  <c r="T86" i="4" s="1"/>
  <c r="P112" i="4"/>
  <c r="BK140" i="4"/>
  <c r="J140" i="4" s="1"/>
  <c r="J65" i="4" s="1"/>
  <c r="BK108" i="3"/>
  <c r="J108" i="3" s="1"/>
  <c r="J64" i="3" s="1"/>
  <c r="R108" i="3"/>
  <c r="R101" i="3" s="1"/>
  <c r="P117" i="3"/>
  <c r="P101" i="3" s="1"/>
  <c r="P100" i="3" s="1"/>
  <c r="P99" i="3" s="1"/>
  <c r="AU56" i="1" s="1"/>
  <c r="T123" i="3"/>
  <c r="T100" i="3" s="1"/>
  <c r="T99" i="3" s="1"/>
  <c r="P123" i="3"/>
  <c r="R132" i="3"/>
  <c r="R123" i="3" s="1"/>
  <c r="F36" i="4"/>
  <c r="BC57" i="1" s="1"/>
  <c r="BK95" i="5"/>
  <c r="BK107" i="5"/>
  <c r="J107" i="5" s="1"/>
  <c r="J65" i="5" s="1"/>
  <c r="F33" i="6"/>
  <c r="AZ59" i="1" s="1"/>
  <c r="R209" i="6"/>
  <c r="R831" i="2"/>
  <c r="P898" i="2"/>
  <c r="P897" i="2" s="1"/>
  <c r="BK926" i="2"/>
  <c r="J926" i="2" s="1"/>
  <c r="J120" i="2" s="1"/>
  <c r="R1182" i="2"/>
  <c r="T1282" i="2"/>
  <c r="P1282" i="2"/>
  <c r="F35" i="3"/>
  <c r="BB56" i="1" s="1"/>
  <c r="BK146" i="3"/>
  <c r="J146" i="3" s="1"/>
  <c r="J72" i="3" s="1"/>
  <c r="R159" i="3"/>
  <c r="R158" i="3" s="1"/>
  <c r="T191" i="3"/>
  <c r="P191" i="3"/>
  <c r="P93" i="6"/>
  <c r="P134" i="6"/>
  <c r="E48" i="5"/>
  <c r="R113" i="6"/>
  <c r="R168" i="6"/>
  <c r="R178" i="6"/>
  <c r="R227" i="6"/>
  <c r="P146" i="4"/>
  <c r="F37" i="5"/>
  <c r="BD58" i="1" s="1"/>
  <c r="BK118" i="5"/>
  <c r="J118" i="5" s="1"/>
  <c r="J68" i="5" s="1"/>
  <c r="BK138" i="5"/>
  <c r="J138" i="5" s="1"/>
  <c r="J72" i="5" s="1"/>
  <c r="F35" i="6"/>
  <c r="BB59" i="1" s="1"/>
  <c r="P150" i="6"/>
  <c r="R185" i="6"/>
  <c r="BK191" i="6"/>
  <c r="J191" i="6" s="1"/>
  <c r="J68" i="6" s="1"/>
  <c r="T227" i="6"/>
  <c r="E103" i="7"/>
  <c r="E48" i="7"/>
  <c r="R93" i="6"/>
  <c r="T113" i="6"/>
  <c r="T134" i="6"/>
  <c r="P185" i="6"/>
  <c r="P191" i="6"/>
  <c r="R220" i="7"/>
  <c r="BK230" i="7"/>
  <c r="P140" i="4"/>
  <c r="P95" i="5"/>
  <c r="P94" i="5" s="1"/>
  <c r="T150" i="6"/>
  <c r="R191" i="6"/>
  <c r="F37" i="7"/>
  <c r="BD60" i="1" s="1"/>
  <c r="T121" i="7"/>
  <c r="T116" i="7" s="1"/>
  <c r="BK121" i="7"/>
  <c r="BK172" i="7"/>
  <c r="J172" i="7" s="1"/>
  <c r="J69" i="7" s="1"/>
  <c r="R184" i="7"/>
  <c r="P108" i="5"/>
  <c r="P107" i="5" s="1"/>
  <c r="T133" i="5"/>
  <c r="J33" i="6"/>
  <c r="AV59" i="1" s="1"/>
  <c r="T93" i="6"/>
  <c r="R150" i="6"/>
  <c r="BK219" i="6"/>
  <c r="J219" i="6" s="1"/>
  <c r="J70" i="6" s="1"/>
  <c r="F36" i="7"/>
  <c r="BC60" i="1" s="1"/>
  <c r="R121" i="7"/>
  <c r="BK113" i="6"/>
  <c r="J113" i="6" s="1"/>
  <c r="J62" i="6" s="1"/>
  <c r="BK134" i="6"/>
  <c r="J134" i="6" s="1"/>
  <c r="J63" i="6" s="1"/>
  <c r="P168" i="6"/>
  <c r="P178" i="6"/>
  <c r="T209" i="6"/>
  <c r="T219" i="6"/>
  <c r="R172" i="7"/>
  <c r="R151" i="7" s="1"/>
  <c r="J183" i="12"/>
  <c r="J69" i="12" s="1"/>
  <c r="J34" i="7"/>
  <c r="AW60" i="1" s="1"/>
  <c r="BK146" i="7"/>
  <c r="J146" i="7" s="1"/>
  <c r="J65" i="7" s="1"/>
  <c r="BK184" i="7"/>
  <c r="J184" i="7" s="1"/>
  <c r="J70" i="7" s="1"/>
  <c r="BK195" i="7"/>
  <c r="F33" i="10"/>
  <c r="AZ63" i="1" s="1"/>
  <c r="J33" i="13"/>
  <c r="AV66" i="1" s="1"/>
  <c r="F33" i="13"/>
  <c r="AZ66" i="1" s="1"/>
  <c r="P209" i="6"/>
  <c r="T326" i="7"/>
  <c r="J107" i="12"/>
  <c r="J62" i="12" s="1"/>
  <c r="BK106" i="12"/>
  <c r="P227" i="6"/>
  <c r="J33" i="7"/>
  <c r="AV60" i="1" s="1"/>
  <c r="AT60" i="1" s="1"/>
  <c r="F33" i="7"/>
  <c r="AZ60" i="1" s="1"/>
  <c r="R195" i="7"/>
  <c r="P290" i="7"/>
  <c r="BK342" i="7"/>
  <c r="J342" i="7" s="1"/>
  <c r="J88" i="7" s="1"/>
  <c r="J343" i="7"/>
  <c r="J89" i="7" s="1"/>
  <c r="J77" i="8"/>
  <c r="J52" i="8"/>
  <c r="J253" i="12"/>
  <c r="J79" i="12" s="1"/>
  <c r="BK252" i="12"/>
  <c r="J252" i="12" s="1"/>
  <c r="J78" i="12" s="1"/>
  <c r="P219" i="6"/>
  <c r="P121" i="7"/>
  <c r="P116" i="7" s="1"/>
  <c r="P115" i="7" s="1"/>
  <c r="T151" i="7"/>
  <c r="T194" i="7"/>
  <c r="T193" i="7" s="1"/>
  <c r="P261" i="7"/>
  <c r="P326" i="7"/>
  <c r="P307" i="7" s="1"/>
  <c r="F101" i="12"/>
  <c r="F55" i="12"/>
  <c r="R343" i="7"/>
  <c r="R342" i="7" s="1"/>
  <c r="T358" i="7"/>
  <c r="T84" i="9"/>
  <c r="T83" i="9" s="1"/>
  <c r="J34" i="10"/>
  <c r="AW63" i="1" s="1"/>
  <c r="AT63" i="1" s="1"/>
  <c r="J88" i="11"/>
  <c r="J61" i="11" s="1"/>
  <c r="BK87" i="11"/>
  <c r="F36" i="11"/>
  <c r="BC64" i="1" s="1"/>
  <c r="P182" i="12"/>
  <c r="BK211" i="12"/>
  <c r="F36" i="12"/>
  <c r="BC65" i="1" s="1"/>
  <c r="R164" i="12"/>
  <c r="J81" i="13"/>
  <c r="J60" i="13" s="1"/>
  <c r="BK80" i="13"/>
  <c r="J80" i="13" s="1"/>
  <c r="BK262" i="7"/>
  <c r="R301" i="7"/>
  <c r="BK359" i="7"/>
  <c r="BK85" i="10"/>
  <c r="BK308" i="7"/>
  <c r="F36" i="10"/>
  <c r="BC63" i="1" s="1"/>
  <c r="R84" i="10"/>
  <c r="R83" i="10" s="1"/>
  <c r="F33" i="12"/>
  <c r="AZ65" i="1" s="1"/>
  <c r="R211" i="12"/>
  <c r="R210" i="12" s="1"/>
  <c r="R247" i="12"/>
  <c r="J33" i="9"/>
  <c r="AV62" i="1" s="1"/>
  <c r="J34" i="9"/>
  <c r="AW62" i="1" s="1"/>
  <c r="F34" i="9"/>
  <c r="BA62" i="1" s="1"/>
  <c r="J33" i="12"/>
  <c r="AV65" i="1" s="1"/>
  <c r="AT65" i="1" s="1"/>
  <c r="T106" i="12"/>
  <c r="P105" i="12"/>
  <c r="P104" i="12" s="1"/>
  <c r="AU65" i="1" s="1"/>
  <c r="BK198" i="12"/>
  <c r="J198" i="12" s="1"/>
  <c r="J71" i="12" s="1"/>
  <c r="J34" i="13"/>
  <c r="AW66" i="1" s="1"/>
  <c r="R359" i="7"/>
  <c r="R358" i="7" s="1"/>
  <c r="BK84" i="8"/>
  <c r="F36" i="8"/>
  <c r="BC61" i="1" s="1"/>
  <c r="F34" i="8"/>
  <c r="BA61" i="1" s="1"/>
  <c r="R84" i="8"/>
  <c r="R83" i="8" s="1"/>
  <c r="R128" i="12"/>
  <c r="R106" i="12" s="1"/>
  <c r="R105" i="12" s="1"/>
  <c r="R104" i="12" s="1"/>
  <c r="T182" i="12"/>
  <c r="R198" i="12"/>
  <c r="R182" i="12" s="1"/>
  <c r="BK257" i="12"/>
  <c r="BK275" i="12"/>
  <c r="J275" i="12" s="1"/>
  <c r="J84" i="12" s="1"/>
  <c r="F36" i="13"/>
  <c r="BC66" i="1" s="1"/>
  <c r="J33" i="8"/>
  <c r="AV61" i="1" s="1"/>
  <c r="AT61" i="1" s="1"/>
  <c r="F33" i="8"/>
  <c r="AZ61" i="1" s="1"/>
  <c r="J34" i="8"/>
  <c r="AW61" i="1" s="1"/>
  <c r="BK85" i="9"/>
  <c r="F36" i="9"/>
  <c r="BC62" i="1" s="1"/>
  <c r="T84" i="10"/>
  <c r="T83" i="10" s="1"/>
  <c r="J33" i="11"/>
  <c r="AV64" i="1" s="1"/>
  <c r="AT64" i="1" s="1"/>
  <c r="F33" i="11"/>
  <c r="AZ64" i="1" s="1"/>
  <c r="F34" i="11"/>
  <c r="BA64" i="1" s="1"/>
  <c r="J34" i="11"/>
  <c r="AW64" i="1" s="1"/>
  <c r="J34" i="12"/>
  <c r="AW65" i="1" s="1"/>
  <c r="T210" i="12"/>
  <c r="P256" i="12"/>
  <c r="E48" i="13"/>
  <c r="F34" i="10"/>
  <c r="BA63" i="1" s="1"/>
  <c r="F34" i="12"/>
  <c r="BA65" i="1" s="1"/>
  <c r="F55" i="10"/>
  <c r="J52" i="11"/>
  <c r="R229" i="7" l="1"/>
  <c r="BB54" i="1"/>
  <c r="AX54" i="1" s="1"/>
  <c r="BK151" i="7"/>
  <c r="J151" i="7" s="1"/>
  <c r="J66" i="7" s="1"/>
  <c r="T115" i="7"/>
  <c r="T114" i="7" s="1"/>
  <c r="T113" i="7" s="1"/>
  <c r="BC54" i="1"/>
  <c r="BD54" i="1"/>
  <c r="W33" i="1" s="1"/>
  <c r="AW54" i="1"/>
  <c r="AK30" i="1" s="1"/>
  <c r="W30" i="1"/>
  <c r="AY54" i="1"/>
  <c r="W32" i="1"/>
  <c r="BK261" i="7"/>
  <c r="J261" i="7" s="1"/>
  <c r="J80" i="7" s="1"/>
  <c r="J262" i="7"/>
  <c r="J81" i="7" s="1"/>
  <c r="J87" i="11"/>
  <c r="J60" i="11" s="1"/>
  <c r="BK86" i="11"/>
  <c r="J86" i="11" s="1"/>
  <c r="P114" i="7"/>
  <c r="P113" i="7" s="1"/>
  <c r="AU60" i="1" s="1"/>
  <c r="J898" i="2"/>
  <c r="J118" i="2" s="1"/>
  <c r="BK897" i="2"/>
  <c r="J897" i="2" s="1"/>
  <c r="J117" i="2" s="1"/>
  <c r="T93" i="5"/>
  <c r="T92" i="5" s="1"/>
  <c r="J101" i="3"/>
  <c r="J61" i="3" s="1"/>
  <c r="P547" i="2"/>
  <c r="T105" i="12"/>
  <c r="T104" i="12" s="1"/>
  <c r="J30" i="13"/>
  <c r="J59" i="13"/>
  <c r="AT66" i="1"/>
  <c r="P93" i="5"/>
  <c r="P92" i="5" s="1"/>
  <c r="AU58" i="1" s="1"/>
  <c r="R92" i="6"/>
  <c r="R91" i="6" s="1"/>
  <c r="BK87" i="4"/>
  <c r="J257" i="12"/>
  <c r="J81" i="12" s="1"/>
  <c r="BK256" i="12"/>
  <c r="J256" i="12" s="1"/>
  <c r="J80" i="12" s="1"/>
  <c r="J195" i="7"/>
  <c r="J73" i="7" s="1"/>
  <c r="BK194" i="7"/>
  <c r="J230" i="7"/>
  <c r="J77" i="7" s="1"/>
  <c r="BK229" i="7"/>
  <c r="J229" i="7" s="1"/>
  <c r="J76" i="7" s="1"/>
  <c r="J951" i="2"/>
  <c r="J123" i="2" s="1"/>
  <c r="BK950" i="2"/>
  <c r="J950" i="2" s="1"/>
  <c r="J122" i="2" s="1"/>
  <c r="BK857" i="2"/>
  <c r="J857" i="2" s="1"/>
  <c r="J114" i="2" s="1"/>
  <c r="J858" i="2"/>
  <c r="J115" i="2" s="1"/>
  <c r="J308" i="7"/>
  <c r="J85" i="7" s="1"/>
  <c r="BK307" i="7"/>
  <c r="J307" i="7" s="1"/>
  <c r="J84" i="7" s="1"/>
  <c r="J106" i="12"/>
  <c r="J61" i="12" s="1"/>
  <c r="J121" i="7"/>
  <c r="J64" i="7" s="1"/>
  <c r="BK116" i="7"/>
  <c r="P92" i="6"/>
  <c r="P91" i="6" s="1"/>
  <c r="AU59" i="1" s="1"/>
  <c r="BK94" i="5"/>
  <c r="J95" i="5"/>
  <c r="J62" i="5" s="1"/>
  <c r="R138" i="3"/>
  <c r="R100" i="3" s="1"/>
  <c r="R99" i="3" s="1"/>
  <c r="BK138" i="3"/>
  <c r="J138" i="3" s="1"/>
  <c r="J70" i="3" s="1"/>
  <c r="AZ54" i="1"/>
  <c r="J85" i="9"/>
  <c r="J61" i="9" s="1"/>
  <c r="BK84" i="9"/>
  <c r="AT62" i="1"/>
  <c r="J85" i="10"/>
  <c r="J61" i="10" s="1"/>
  <c r="BK84" i="10"/>
  <c r="J211" i="12"/>
  <c r="J73" i="12" s="1"/>
  <c r="BK210" i="12"/>
  <c r="J210" i="12" s="1"/>
  <c r="J72" i="12" s="1"/>
  <c r="J149" i="2"/>
  <c r="J60" i="2" s="1"/>
  <c r="J758" i="2"/>
  <c r="J102" i="2" s="1"/>
  <c r="BK757" i="2"/>
  <c r="J757" i="2" s="1"/>
  <c r="J101" i="2" s="1"/>
  <c r="BK92" i="6"/>
  <c r="J359" i="7"/>
  <c r="J92" i="7" s="1"/>
  <c r="BK358" i="7"/>
  <c r="J358" i="7" s="1"/>
  <c r="J91" i="7" s="1"/>
  <c r="R115" i="7"/>
  <c r="T92" i="6"/>
  <c r="T91" i="6" s="1"/>
  <c r="R703" i="2"/>
  <c r="R547" i="2" s="1"/>
  <c r="R148" i="2" s="1"/>
  <c r="P950" i="2"/>
  <c r="P148" i="2" s="1"/>
  <c r="AU55" i="1" s="1"/>
  <c r="AU54" i="1" s="1"/>
  <c r="J84" i="8"/>
  <c r="J60" i="8" s="1"/>
  <c r="BK83" i="8"/>
  <c r="J83" i="8" s="1"/>
  <c r="T547" i="2"/>
  <c r="T148" i="2" s="1"/>
  <c r="R194" i="7"/>
  <c r="R193" i="7" s="1"/>
  <c r="BK182" i="12"/>
  <c r="J182" i="12" s="1"/>
  <c r="J68" i="12" s="1"/>
  <c r="AT59" i="1"/>
  <c r="R830" i="2"/>
  <c r="R857" i="2"/>
  <c r="BK548" i="2"/>
  <c r="R114" i="7" l="1"/>
  <c r="R113" i="7" s="1"/>
  <c r="W31" i="1"/>
  <c r="J59" i="8"/>
  <c r="J30" i="8"/>
  <c r="J94" i="5"/>
  <c r="J61" i="5" s="1"/>
  <c r="BK93" i="5"/>
  <c r="J59" i="11"/>
  <c r="J30" i="11"/>
  <c r="J84" i="9"/>
  <c r="J60" i="9" s="1"/>
  <c r="BK83" i="9"/>
  <c r="J83" i="9" s="1"/>
  <c r="J116" i="7"/>
  <c r="J62" i="7" s="1"/>
  <c r="BK115" i="7"/>
  <c r="BK83" i="10"/>
  <c r="J83" i="10" s="1"/>
  <c r="J84" i="10"/>
  <c r="J60" i="10" s="1"/>
  <c r="J548" i="2"/>
  <c r="J78" i="2" s="1"/>
  <c r="BK547" i="2"/>
  <c r="BK86" i="4"/>
  <c r="J86" i="4" s="1"/>
  <c r="J87" i="4"/>
  <c r="J60" i="4" s="1"/>
  <c r="BK100" i="3"/>
  <c r="BK105" i="12"/>
  <c r="J194" i="7"/>
  <c r="J72" i="7" s="1"/>
  <c r="BK193" i="7"/>
  <c r="J193" i="7" s="1"/>
  <c r="J71" i="7" s="1"/>
  <c r="J92" i="6"/>
  <c r="J60" i="6" s="1"/>
  <c r="BK91" i="6"/>
  <c r="J91" i="6" s="1"/>
  <c r="AG66" i="1"/>
  <c r="AN66" i="1" s="1"/>
  <c r="J39" i="13"/>
  <c r="W29" i="1"/>
  <c r="AV54" i="1"/>
  <c r="J59" i="9" l="1"/>
  <c r="J30" i="9"/>
  <c r="J93" i="5"/>
  <c r="J60" i="5" s="1"/>
  <c r="BK92" i="5"/>
  <c r="J92" i="5" s="1"/>
  <c r="J30" i="6"/>
  <c r="J59" i="6"/>
  <c r="J59" i="10"/>
  <c r="J30" i="10"/>
  <c r="J59" i="4"/>
  <c r="J30" i="4"/>
  <c r="AG64" i="1"/>
  <c r="AN64" i="1" s="1"/>
  <c r="J39" i="11"/>
  <c r="J105" i="12"/>
  <c r="J60" i="12" s="1"/>
  <c r="BK104" i="12"/>
  <c r="J104" i="12" s="1"/>
  <c r="BK114" i="7"/>
  <c r="J115" i="7"/>
  <c r="J61" i="7" s="1"/>
  <c r="J39" i="8"/>
  <c r="AG61" i="1"/>
  <c r="AN61" i="1" s="1"/>
  <c r="J547" i="2"/>
  <c r="J77" i="2" s="1"/>
  <c r="BK148" i="2"/>
  <c r="J148" i="2" s="1"/>
  <c r="AT54" i="1"/>
  <c r="AK29" i="1"/>
  <c r="J100" i="3"/>
  <c r="J60" i="3" s="1"/>
  <c r="BK99" i="3"/>
  <c r="J99" i="3" s="1"/>
  <c r="AG63" i="1" l="1"/>
  <c r="AN63" i="1" s="1"/>
  <c r="J39" i="10"/>
  <c r="J30" i="12"/>
  <c r="J59" i="12"/>
  <c r="J39" i="6"/>
  <c r="AG59" i="1"/>
  <c r="AN59" i="1" s="1"/>
  <c r="J59" i="3"/>
  <c r="J30" i="3"/>
  <c r="J30" i="5"/>
  <c r="J59" i="5"/>
  <c r="AG62" i="1"/>
  <c r="AN62" i="1" s="1"/>
  <c r="J39" i="9"/>
  <c r="J114" i="7"/>
  <c r="J60" i="7" s="1"/>
  <c r="BK113" i="7"/>
  <c r="J113" i="7" s="1"/>
  <c r="J30" i="2"/>
  <c r="J59" i="2"/>
  <c r="AG57" i="1"/>
  <c r="AN57" i="1" s="1"/>
  <c r="J39" i="4"/>
  <c r="AG55" i="1" l="1"/>
  <c r="J39" i="2"/>
  <c r="AG65" i="1"/>
  <c r="AN65" i="1" s="1"/>
  <c r="J39" i="12"/>
  <c r="AG56" i="1"/>
  <c r="AN56" i="1" s="1"/>
  <c r="J39" i="3"/>
  <c r="J30" i="7"/>
  <c r="J59" i="7"/>
  <c r="AG58" i="1"/>
  <c r="AN58" i="1" s="1"/>
  <c r="J39" i="5"/>
  <c r="J39" i="7" l="1"/>
  <c r="AG60" i="1"/>
  <c r="AN60" i="1" s="1"/>
  <c r="AG54" i="1"/>
  <c r="AN55" i="1"/>
  <c r="AN54" i="1" l="1"/>
  <c r="AK26" i="1"/>
  <c r="AK35" i="1" s="1"/>
</calcChain>
</file>

<file path=xl/sharedStrings.xml><?xml version="1.0" encoding="utf-8"?>
<sst xmlns="http://schemas.openxmlformats.org/spreadsheetml/2006/main" count="27171" uniqueCount="5153">
  <si>
    <t>Export Komplet</t>
  </si>
  <si>
    <t>VZ</t>
  </si>
  <si>
    <t>2.0</t>
  </si>
  <si>
    <t>ZAMOK</t>
  </si>
  <si>
    <t>False</t>
  </si>
  <si>
    <t>{4eae1d9b-3464-4e64-add9-1f8ed00d4327}</t>
  </si>
  <si>
    <t>0,01</t>
  </si>
  <si>
    <t>21</t>
  </si>
  <si>
    <t>15</t>
  </si>
  <si>
    <t>REKAPITULACE STAVBY</t>
  </si>
  <si>
    <t>v ---  níže se nacházejí doplnkové a pomocné údaje k sestavám  --- v</t>
  </si>
  <si>
    <t>Návod na vyplnění</t>
  </si>
  <si>
    <t>0,001</t>
  </si>
  <si>
    <t>Kód:</t>
  </si>
  <si>
    <t>73_PEL</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</si>
  <si>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</si>
  <si>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</si>
  <si>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Nemocnice Pelhřimov_rozšíření urgentního příjmu - stavební úpravy</t>
  </si>
  <si>
    <t>KSO:</t>
  </si>
  <si>
    <t>801 11</t>
  </si>
  <si>
    <t>CC-CZ:</t>
  </si>
  <si>
    <t/>
  </si>
  <si>
    <t>Místo:</t>
  </si>
  <si>
    <t>Pelhřimov</t>
  </si>
  <si>
    <t>Datum:</t>
  </si>
  <si>
    <t>Zadavatel:</t>
  </si>
  <si>
    <t>IČ:</t>
  </si>
  <si>
    <t>70890749</t>
  </si>
  <si>
    <t>Kraj Vysočina</t>
  </si>
  <si>
    <t>DIČ:</t>
  </si>
  <si>
    <t>CZ70890749</t>
  </si>
  <si>
    <t>Uchazeč:</t>
  </si>
  <si>
    <t>Vyplň údaj</t>
  </si>
  <si>
    <t>Projektant:</t>
  </si>
  <si>
    <t>03301087</t>
  </si>
  <si>
    <t>SVIŽN s.r.o.</t>
  </si>
  <si>
    <t>CZ03301087</t>
  </si>
  <si>
    <t>True</t>
  </si>
  <si>
    <t>Zpracovatel:</t>
  </si>
  <si>
    <t>Ing. Tomáš Alexi</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</si>
  <si>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</si>
  <si>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</si>
  <si>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</si>
  <si>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</si>
  <si>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</si>
  <si>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</si>
  <si>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</si>
  <si>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</si>
  <si>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</si>
  <si>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</si>
  <si>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</si>
  <si>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</si>
  <si>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</si>
  <si>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</si>
  <si>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</si>
  <si>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</si>
  <si>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</si>
  <si>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</si>
  <si>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</si>
  <si>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</si>
  <si>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</si>
  <si>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</si>
  <si>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</si>
  <si>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</si>
  <si>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</si>
  <si>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</si>
  <si>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</si>
  <si>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</si>
  <si>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</si>
  <si>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</si>
  <si>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</si>
  <si>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</si>
  <si>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</si>
  <si>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</si>
  <si>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</si>
  <si>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</si>
  <si>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</si>
  <si>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</si>
  <si>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</si>
  <si>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</si>
  <si>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</si>
  <si>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</si>
  <si>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Architektonicko-stavební řešení a statika</t>
  </si>
  <si>
    <t>STA</t>
  </si>
  <si>
    <t>1</t>
  </si>
  <si>
    <t>{ca8ac03a-26b0-4dd5-9f9b-3ebe031f44a3}</t>
  </si>
  <si>
    <t>2</t>
  </si>
  <si>
    <t>002</t>
  </si>
  <si>
    <t>Zdravotechnika - vodovod a kanalizace</t>
  </si>
  <si>
    <t>{be812f26-cf55-4e80-a99c-0206561bc05c}</t>
  </si>
  <si>
    <t>003</t>
  </si>
  <si>
    <t>Vzduchotechnika</t>
  </si>
  <si>
    <t>{f5ce6795-8140-4407-be0f-b3b8b9fa2ea6}</t>
  </si>
  <si>
    <t>004</t>
  </si>
  <si>
    <t>Vytápění</t>
  </si>
  <si>
    <t>{ca7d19f3-e2af-47e0-8fc7-11ad223aff95}</t>
  </si>
  <si>
    <t>005</t>
  </si>
  <si>
    <t>Elektroinstalace - silnoproud</t>
  </si>
  <si>
    <t>PRO</t>
  </si>
  <si>
    <t>{2a3c7482-1ed0-4f4c-b910-60815aade9be}</t>
  </si>
  <si>
    <t>006</t>
  </si>
  <si>
    <t>Elektroinstalace - slaboproud</t>
  </si>
  <si>
    <t>{9aa1b05e-b4bc-4f6b-b451-d5604d94fd37}</t>
  </si>
  <si>
    <t>007</t>
  </si>
  <si>
    <t>Elektrická požární signalizace</t>
  </si>
  <si>
    <t>{a5b772bb-dec2-4696-b190-4c119f1c7c13}</t>
  </si>
  <si>
    <t>008</t>
  </si>
  <si>
    <t>Medicinální plyny</t>
  </si>
  <si>
    <t>{f2a8f012-3a4e-4571-aa0e-17e5e7f1fdd1}</t>
  </si>
  <si>
    <t>009</t>
  </si>
  <si>
    <t>Nouzový zvukový systém</t>
  </si>
  <si>
    <t>{92791f95-8389-4c5d-b24b-95322e1c0687}</t>
  </si>
  <si>
    <t>010</t>
  </si>
  <si>
    <t>Vestavba čistých prostor</t>
  </si>
  <si>
    <t>{da6eeab0-7bbd-4f53-a611-771039110963}</t>
  </si>
  <si>
    <t>011</t>
  </si>
  <si>
    <t>Měření a regulace</t>
  </si>
  <si>
    <t>{2ed75fde-8588-4b81-84d5-a274a704f624}</t>
  </si>
  <si>
    <t>VON</t>
  </si>
  <si>
    <t>Vedlejší a ostatní náklady</t>
  </si>
  <si>
    <t>{bc0cd369-a37a-4e22-aedd-555462d4eb53}</t>
  </si>
  <si>
    <t>HO201</t>
  </si>
  <si>
    <t>Odstraňovaná povlaková krytina (tl.10 mm)</t>
  </si>
  <si>
    <t>m2</t>
  </si>
  <si>
    <t>97,44</t>
  </si>
  <si>
    <t>3</t>
  </si>
  <si>
    <t>HO202</t>
  </si>
  <si>
    <t>Odstraňovaná keramická dlažba (tl.15 mm)</t>
  </si>
  <si>
    <t>72,554</t>
  </si>
  <si>
    <t>KRYCÍ LIST SOUPISU PRACÍ</t>
  </si>
  <si>
    <t>HO203</t>
  </si>
  <si>
    <t>Odstraňovaná keramická dlažba maloformátová (tl.100 mm)</t>
  </si>
  <si>
    <t>17,985</t>
  </si>
  <si>
    <t>HO204</t>
  </si>
  <si>
    <t>Odstraňovaná povlaková krytina s podkladem (tl.100 mm)</t>
  </si>
  <si>
    <t>69,105</t>
  </si>
  <si>
    <t>HO205</t>
  </si>
  <si>
    <t>Odstraňovaná povlaková krytina s podkladem (tl. 20 mm)</t>
  </si>
  <si>
    <t>3,306</t>
  </si>
  <si>
    <t>ZO201</t>
  </si>
  <si>
    <t>Odstraňovaná betonová dlažba</t>
  </si>
  <si>
    <t>15,17</t>
  </si>
  <si>
    <t>Objekt:</t>
  </si>
  <si>
    <t>ZO202</t>
  </si>
  <si>
    <t>Odstraňovaná betonová dlažba na terénu</t>
  </si>
  <si>
    <t>37,88</t>
  </si>
  <si>
    <t>001 - Architektonicko-stavební řešení a statika</t>
  </si>
  <si>
    <t>ZO203</t>
  </si>
  <si>
    <t>Odstraňovaný živičný  povrch</t>
  </si>
  <si>
    <t>94,32</t>
  </si>
  <si>
    <t>ZN201</t>
  </si>
  <si>
    <t>Navrhovaná betonová dlažba</t>
  </si>
  <si>
    <t>14,45</t>
  </si>
  <si>
    <t>ZN202</t>
  </si>
  <si>
    <t>Navrhovaný živičný povrch</t>
  </si>
  <si>
    <t>132,38</t>
  </si>
  <si>
    <t>HN201</t>
  </si>
  <si>
    <t>Nová povlaková krytina</t>
  </si>
  <si>
    <t>78,972</t>
  </si>
  <si>
    <t>HN202</t>
  </si>
  <si>
    <t>Nová keramická dlažba maloformátová</t>
  </si>
  <si>
    <t>2,809</t>
  </si>
  <si>
    <t>HN203</t>
  </si>
  <si>
    <t>Nová keramická dlažba maloformátová s podkladním souvrstvím</t>
  </si>
  <si>
    <t>24,998</t>
  </si>
  <si>
    <t>HN204</t>
  </si>
  <si>
    <t>Nová povlaková krytina antistatická s podkladním souvrst</t>
  </si>
  <si>
    <t>64,077</t>
  </si>
  <si>
    <t>HN205</t>
  </si>
  <si>
    <t>Nová povlaková krytina s podkladním souvrstvím</t>
  </si>
  <si>
    <t>73,045</t>
  </si>
  <si>
    <t>HN206</t>
  </si>
  <si>
    <t>Nová povlaková krytina antistatická</t>
  </si>
  <si>
    <t>19,531</t>
  </si>
  <si>
    <t>S01</t>
  </si>
  <si>
    <t>Plošná úprava stávajících stěn - 01</t>
  </si>
  <si>
    <t>580,785</t>
  </si>
  <si>
    <t>S02</t>
  </si>
  <si>
    <t>Plošná úprava nových stěn - 02</t>
  </si>
  <si>
    <t>126,858</t>
  </si>
  <si>
    <t>S02b</t>
  </si>
  <si>
    <t>Plošná úprava nových stropů - 02</t>
  </si>
  <si>
    <t>35,645</t>
  </si>
  <si>
    <t>VN221</t>
  </si>
  <si>
    <t>Navržený obklad maloformátový na nové konstrukci</t>
  </si>
  <si>
    <t>71,933</t>
  </si>
  <si>
    <t>VN222</t>
  </si>
  <si>
    <t>Navržený obklad maloformátový na stávající knstrukci</t>
  </si>
  <si>
    <t>80,72</t>
  </si>
  <si>
    <t>VN223</t>
  </si>
  <si>
    <t>Navržený obklad velkoformátový</t>
  </si>
  <si>
    <t>111,662</t>
  </si>
  <si>
    <t>PO211</t>
  </si>
  <si>
    <t>Upravovaný stávající rastrový podhled I</t>
  </si>
  <si>
    <t>112,733</t>
  </si>
  <si>
    <t>PO212</t>
  </si>
  <si>
    <t>Upravovaný stávající rastrový podhled II</t>
  </si>
  <si>
    <t>254,311</t>
  </si>
  <si>
    <t>PO213</t>
  </si>
  <si>
    <t>Upravovaný stávající sádrokatonový podhled</t>
  </si>
  <si>
    <t>5,67</t>
  </si>
  <si>
    <t>S03</t>
  </si>
  <si>
    <t>Plošná úprava stěn a stropů exteriérových - 03</t>
  </si>
  <si>
    <t>3,122</t>
  </si>
  <si>
    <t>SU</t>
  </si>
  <si>
    <t>Sadové úpravy</t>
  </si>
  <si>
    <t>245,612</t>
  </si>
  <si>
    <t>OBSYPY</t>
  </si>
  <si>
    <t xml:space="preserve">Obsypy </t>
  </si>
  <si>
    <t>m3</t>
  </si>
  <si>
    <t>31,305</t>
  </si>
  <si>
    <t>ZASYPY</t>
  </si>
  <si>
    <t>Zásypy</t>
  </si>
  <si>
    <t>70,054</t>
  </si>
  <si>
    <t>LOZE</t>
  </si>
  <si>
    <t>Lože</t>
  </si>
  <si>
    <t>3,654</t>
  </si>
  <si>
    <t>VYKOPY</t>
  </si>
  <si>
    <t>Výkopy</t>
  </si>
  <si>
    <t>140,14</t>
  </si>
  <si>
    <t>VN224</t>
  </si>
  <si>
    <t>Navržený obklad velkoformátový rozebíratelný</t>
  </si>
  <si>
    <t>22,9</t>
  </si>
  <si>
    <t>REKAPITULACE ČLENĚNÍ SOUPISU PRACÍ</t>
  </si>
  <si>
    <t>Kód dílu - Popis</t>
  </si>
  <si>
    <t>Cena celkem [CZK]</t>
  </si>
  <si>
    <t>-1</t>
  </si>
  <si>
    <t>HSV - Práce a dodávky HSV - obecné</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</si>
  <si>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</si>
  <si>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</si>
  <si>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</si>
  <si>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</si>
  <si>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</si>
  <si>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</si>
  <si>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</si>
  <si>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</si>
  <si>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</si>
  <si>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 - obecné</t>
  </si>
  <si>
    <t xml:space="preserve">    727 - Zdravotechnika - požární ochrana</t>
  </si>
  <si>
    <t xml:space="preserve">    763 - Konstrukce suché výstavby</t>
  </si>
  <si>
    <t xml:space="preserve">    767 - Konstrukce zámečnické</t>
  </si>
  <si>
    <t xml:space="preserve">    771 - Podlahy z dlaždic</t>
  </si>
  <si>
    <t xml:space="preserve">    776 - Podlahy povlakové</t>
  </si>
  <si>
    <t xml:space="preserve">    781 - Dokončovací práce - obklady</t>
  </si>
  <si>
    <t>SKL - SKLADBY</t>
  </si>
  <si>
    <t xml:space="preserve">    HO2 - Horizontální odstraňované skladby</t>
  </si>
  <si>
    <t xml:space="preserve">      HO2-2.01 - Odstraňovaná povlaková krytina</t>
  </si>
  <si>
    <t xml:space="preserve">      HO2-2.02 - Odstraňovaná keramická dlažba</t>
  </si>
  <si>
    <t xml:space="preserve">      HO2-2.03 - Odstraňovaná keramoická dlažba maloformátová</t>
  </si>
  <si>
    <t xml:space="preserve">      HO2-2.04 - Odstraňovaná povlaková krytina s podkladem</t>
  </si>
  <si>
    <t xml:space="preserve">      HO2-2.05 - Odstraňovaná povlaková krytina s podkladem</t>
  </si>
  <si>
    <t xml:space="preserve">    HN2 - Horizontální navrhované skladby</t>
  </si>
  <si>
    <t xml:space="preserve">      HN2-2.01 - Nová povlaková krytina</t>
  </si>
  <si>
    <t xml:space="preserve">      HN2-2.02 - Nová keramická dlažba maloformátová</t>
  </si>
  <si>
    <t xml:space="preserve">      HN2-2.03 - Nová keramická dlažba maloformátová s podkladním souvrstvím</t>
  </si>
  <si>
    <t xml:space="preserve">      HN2-2.04 - Nová povlaková krytina antistatická s podkladním souvrstvím</t>
  </si>
  <si>
    <t xml:space="preserve">      HN2-2.05 - Nová povlaková krytina s podkladním souvrstvím</t>
  </si>
  <si>
    <t xml:space="preserve">      HN2-2.06 - Nová povlaková krytina antistatická</t>
  </si>
  <si>
    <t xml:space="preserve">    VO2 - Vertikální odstraňované skladby</t>
  </si>
  <si>
    <t xml:space="preserve">      VO2-2.01 - Odstraňovaný obklad maloformátový </t>
  </si>
  <si>
    <t xml:space="preserve">    VN2 - Vertikální navrhované skladby</t>
  </si>
  <si>
    <t xml:space="preserve">      VN2-2.21 - Navržený obklad maloformátový na nové konstrukci</t>
  </si>
  <si>
    <t xml:space="preserve">      VN2-2.22 - Navržený obklad maloformátový na stávající konstrukci</t>
  </si>
  <si>
    <t xml:space="preserve">      VN2-2.23 - Navržený obklad velkoformátový</t>
  </si>
  <si>
    <t xml:space="preserve">      VN2-2.24 - Navržený obklad velkoformátový rozebíratelný</t>
  </si>
  <si>
    <t xml:space="preserve">    PO2 - Podhledy odstraňované</t>
  </si>
  <si>
    <t xml:space="preserve">      PO2-01 - Odstraňovaný podhled rastrový</t>
  </si>
  <si>
    <t xml:space="preserve">      PO2-03 - Odstraňovaný podhled plný sádrokartonový</t>
  </si>
  <si>
    <t xml:space="preserve">    POU - Podhledy stávající upravované</t>
  </si>
  <si>
    <t xml:space="preserve">      PO2-11 - Upravovaný stávající rastrový podhled I</t>
  </si>
  <si>
    <t xml:space="preserve">      PO2-12 - Upravovaný stávající rastrový podhled II</t>
  </si>
  <si>
    <t xml:space="preserve">      PO2-13 - Upravovaný stávající sádrokartonový podhled</t>
  </si>
  <si>
    <t xml:space="preserve">    PON2 - Podhledy navrhované</t>
  </si>
  <si>
    <t xml:space="preserve">      PO2-21 - Nový rastrový podhled</t>
  </si>
  <si>
    <t xml:space="preserve">      PO2-22 - Nový rastrový podhled desinfikovatelný</t>
  </si>
  <si>
    <t xml:space="preserve">      PO2-23 - Nový plný sádrokartonový podhled</t>
  </si>
  <si>
    <t xml:space="preserve">      PO2-24 - Nový plný sádrokartonový podhled impregnovaný</t>
  </si>
  <si>
    <t xml:space="preserve">    ZO2 - Zpevněné plochy odstraňované</t>
  </si>
  <si>
    <t xml:space="preserve">      ZO2-01 - Odstraňovaná betonová dlažba</t>
  </si>
  <si>
    <t xml:space="preserve">      ZO2-02 - Odstraňovaná betonová dlažba na terénu</t>
  </si>
  <si>
    <t xml:space="preserve">      ZO2-03 - Odstraňovaný živičný povrch</t>
  </si>
  <si>
    <t xml:space="preserve">    ZN2 - Zpevněné plochy navrhované</t>
  </si>
  <si>
    <t xml:space="preserve">      ZN2-01 - Navrhovaná betonová dlažba</t>
  </si>
  <si>
    <t xml:space="preserve">      ZN2-02 - Navrhovaný živičný povrch</t>
  </si>
  <si>
    <t xml:space="preserve">    ÚP - Plošné úpravy stěn a stropů</t>
  </si>
  <si>
    <t xml:space="preserve">      S01 - Plošná úprava stěn stávajících konstrukcí</t>
  </si>
  <si>
    <t xml:space="preserve">      S02a - Plošná úprava stěn nových konstrukcí</t>
  </si>
  <si>
    <t xml:space="preserve">      S02b - Plošná úprava stropů nových konstrukcí</t>
  </si>
  <si>
    <t xml:space="preserve">      S03 - Plošná úprava stěn a stropů nových konstrukcí - exteriér</t>
  </si>
  <si>
    <t>PRV - PRVKY</t>
  </si>
  <si>
    <t xml:space="preserve">    O2 - Okna</t>
  </si>
  <si>
    <t xml:space="preserve">    D2 - Dveře</t>
  </si>
  <si>
    <t xml:space="preserve">    P2 - Klempířské prvky</t>
  </si>
  <si>
    <t xml:space="preserve">    Z2 - Zámečnické prvky</t>
  </si>
  <si>
    <t xml:space="preserve">    T2 - Truhlářské prvky</t>
  </si>
  <si>
    <t xml:space="preserve">    X2 - Ostatní prvky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</si>
  <si>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</si>
  <si>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</si>
  <si>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</si>
  <si>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</si>
  <si>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</si>
  <si>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</si>
  <si>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</si>
  <si>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</si>
  <si>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</si>
  <si>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</si>
  <si>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</si>
  <si>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</si>
  <si>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</si>
  <si>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</si>
  <si>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 - obecné</t>
  </si>
  <si>
    <t>ROZPOCET</t>
  </si>
  <si>
    <t>Zemní práce</t>
  </si>
  <si>
    <t>K</t>
  </si>
  <si>
    <t>112101121</t>
  </si>
  <si>
    <t>Odstranění stromů s odřezáním kmene a s odvětvením jehličnatých bez odkornění, průměru kmene přes 100 do 300 mm</t>
  </si>
  <si>
    <t>kus</t>
  </si>
  <si>
    <t>CS ÚRS 2019 02</t>
  </si>
  <si>
    <t>4</t>
  </si>
  <si>
    <t>1523501254</t>
  </si>
  <si>
    <t>PSC</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</si>
  <si>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</si>
  <si>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353301442</t>
  </si>
  <si>
    <t>112201101</t>
  </si>
  <si>
    <t>Odstranění pařezů s jejich vykopáním, vytrháním nebo odstřelením, s přesekáním kořenů průměru přes 100 do 300 mm</t>
  </si>
  <si>
    <t>716344846</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</si>
  <si>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</si>
  <si>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113201112</t>
  </si>
  <si>
    <t>Vytrhání obrub s vybouráním lože, s přemístěním hmot na skládku na vzdálenost do 3 m nebo s naložením na dopravní prostředek silničních ležatých</t>
  </si>
  <si>
    <t>m</t>
  </si>
  <si>
    <t>1113647159</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</si>
  <si>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</si>
  <si>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VV</t>
  </si>
  <si>
    <t>2*18</t>
  </si>
  <si>
    <t>5</t>
  </si>
  <si>
    <t>113202111</t>
  </si>
  <si>
    <t>Vytrhání obrub s vybouráním lože, s přemístěním hmot na skládku na vzdálenost do 3 m nebo s naložením na dopravní prostředek z krajníků nebo obrubníků stojatých</t>
  </si>
  <si>
    <t>6485447</t>
  </si>
  <si>
    <t>6</t>
  </si>
  <si>
    <t>121101101</t>
  </si>
  <si>
    <t>Sejmutí ornice nebo lesní půdy s vodorovným přemístěním na hromady v místě upotřebení nebo na dočasné či trvalé skládky se složením, na vzdálenost do 50 m</t>
  </si>
  <si>
    <t>127760897</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</si>
  <si>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</si>
  <si>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 xml:space="preserve">skrývka ornice v tl. 200 mm; počítáno s přesahem 1 m od hrany výkopu </t>
  </si>
  <si>
    <t>výkres výkopů</t>
  </si>
  <si>
    <t>"figura 1" 0,2*(21,55*4,48)</t>
  </si>
  <si>
    <t>"figura 2" 0,2*(7,51*9,17)</t>
  </si>
  <si>
    <t>Součet</t>
  </si>
  <si>
    <t>7</t>
  </si>
  <si>
    <t>131201102</t>
  </si>
  <si>
    <t>Hloubení nezapažených jam a zářezů s urovnáním dna do předepsaného profilu a spádu v hornině tř. 3 přes 100 do 1 000 m3</t>
  </si>
  <si>
    <t>-725450489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</si>
  <si>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</si>
  <si>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půdorys a řezy výkopů; od výšek již odečtena tl. ornice</t>
  </si>
  <si>
    <t>figura1</t>
  </si>
  <si>
    <t>((1,12+1,42)*1,7/2)*16,2</t>
  </si>
  <si>
    <t>((0,9+0,1)*0,8/2)*16,2</t>
  </si>
  <si>
    <t>1,48*1,28/2*1,8</t>
  </si>
  <si>
    <t>1,75*1,3/2*12,24</t>
  </si>
  <si>
    <t>1,12*0,99/2*1,5</t>
  </si>
  <si>
    <t>1,1*0,9*0,99/3+0,8*0,9*0,99/3+1,8*1,79*1,35/3+1,7*1,7*1,25/3</t>
  </si>
  <si>
    <t>figura 2</t>
  </si>
  <si>
    <t>((1,83+1,95)*2,1/2)*8,72</t>
  </si>
  <si>
    <t>2,1*0,3*0,15</t>
  </si>
  <si>
    <t>1,55*1,83/2*9,02</t>
  </si>
  <si>
    <t>1,71*1,6/2*2,1</t>
  </si>
  <si>
    <t>1,93*1,95/2*7,26</t>
  </si>
  <si>
    <t>1,49*1,39*1,63/3+2,07*1,88*1,95/3+1,85*1,7*1,65/3</t>
  </si>
  <si>
    <t>figura 3</t>
  </si>
  <si>
    <t>18*4,34*0,05</t>
  </si>
  <si>
    <t>figura 4</t>
  </si>
  <si>
    <t>37,88*0,15</t>
  </si>
  <si>
    <t>8</t>
  </si>
  <si>
    <t>131201109</t>
  </si>
  <si>
    <t>Hloubení nezapažených jam a zářezů s urovnáním dna do předepsaného profilu a spádu Příplatek k cenám za lepivost horniny tř. 3</t>
  </si>
  <si>
    <t>1571013947</t>
  </si>
  <si>
    <t>9</t>
  </si>
  <si>
    <t>162301101</t>
  </si>
  <si>
    <t>Vodorovné přemístění výkopku nebo sypaniny po suchu na obvyklém dopravním prostředku, bez naložení výkopku, avšak se složením bez rozhrnutí z horniny tř. 1 až 4 na vzdálenost přes 50 do 500 m</t>
  </si>
  <si>
    <t>-1206477205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</si>
  <si>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</si>
  <si>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10</t>
  </si>
  <si>
    <t>167101101</t>
  </si>
  <si>
    <t>Nakládání, skládání a překládání neulehlého výkopku nebo sypaniny nakládání, množství do 100 m3, z hornin tř. 1 až 4</t>
  </si>
  <si>
    <t>1615928095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</si>
  <si>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</si>
  <si>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11</t>
  </si>
  <si>
    <t>174101101</t>
  </si>
  <si>
    <t>Zásyp sypaninou z jakékoliv horniny s uložením výkopku ve vrstvách se zhutněním jam, šachet, rýh nebo kolem objektů v těchto vykopávkách</t>
  </si>
  <si>
    <t>-91354717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</si>
  <si>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</si>
  <si>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(((0,75+2,25)*1,5/2)+((0,75+2,05)*1,3/2))*7,5+((0,75+2,05)*1,3/2)*0,6</t>
  </si>
  <si>
    <t>0,264*7,5-1,2</t>
  </si>
  <si>
    <t>1,48*1,28/2*1,8+1,8*1,28</t>
  </si>
  <si>
    <t>1,12*0,99/2*1,2+1,2*0,99</t>
  </si>
  <si>
    <t>((0,8+0,15)*0,65/2)*16,2</t>
  </si>
  <si>
    <t>1,1*0,9*0,65/3+0,8*0,9*0,65/3+1,8*1,79*1,55/3</t>
  </si>
  <si>
    <t>((0,19+0,69)*5,51/2+(0,39+0,69)*5,51/2)*9,17/2</t>
  </si>
  <si>
    <t xml:space="preserve">odečíst materiál pro obsyp potrubí </t>
  </si>
  <si>
    <t>12</t>
  </si>
  <si>
    <t>162701105</t>
  </si>
  <si>
    <t>Vodorovné přemístění výkopku nebo sypaniny po suchu na obvyklém dopravním prostředku, bez naložení výkopku, avšak se složením bez rozhrnutí z horniny tř. 1 až 4 na vzdálenost přes 9 000 do 10 000 m</t>
  </si>
  <si>
    <t>937960551</t>
  </si>
  <si>
    <t>VYKOPY-ZASYPY-OBSYPY-LOZE</t>
  </si>
  <si>
    <t>13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</si>
  <si>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</si>
  <si>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</si>
  <si>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-95735843</t>
  </si>
  <si>
    <t>35,127*18 'Přepočtené koeficientem množství</t>
  </si>
  <si>
    <t>14</t>
  </si>
  <si>
    <t>171201201</t>
  </si>
  <si>
    <t>Uložení sypaniny na skládky</t>
  </si>
  <si>
    <t>1202998237</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</si>
  <si>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</si>
  <si>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</si>
  <si>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</si>
  <si>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t</t>
  </si>
  <si>
    <t>1932645323</t>
  </si>
  <si>
    <t xml:space="preserve">Poznámka k souboru cen:_x000D_
1. Ceny uvedené v souboru cen lze po dohodě upravit podle místních podmínek._x000D_
</t>
  </si>
  <si>
    <t>(VYKOPY-ZASYPY-OBSYPY-LOZE)*2</t>
  </si>
  <si>
    <t>16</t>
  </si>
  <si>
    <t>175151101</t>
  </si>
  <si>
    <t>Obsypání potrubí strojně sypaninou z vhodných hornin tř. 1 až 4 nebo materiálem připraveným podél výkopu ve vzdálenosti do 3 m od jeho kraje, pro jakoukoliv hloubku výkopu a míru zhutnění bez prohození sypaniny</t>
  </si>
  <si>
    <t>-547276010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</si>
  <si>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</si>
  <si>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vsakovací objekt</t>
  </si>
  <si>
    <t>((2,4+4,42)*1,01/2)*(0,15+9,02+0,3)</t>
  </si>
  <si>
    <t>1,01*1,01/2*2,4+2*1,01*1,01*1,01/3</t>
  </si>
  <si>
    <t>dešťové potrubí</t>
  </si>
  <si>
    <t>(1,38+1,38+9,46)*0,4*0,2</t>
  </si>
  <si>
    <t>"odečet vsaku a RŠ1" -3,9-0,3</t>
  </si>
  <si>
    <t>17</t>
  </si>
  <si>
    <t>M</t>
  </si>
  <si>
    <t>58337331</t>
  </si>
  <si>
    <t>štěrkopísek frakce 0/22</t>
  </si>
  <si>
    <t>1016045004</t>
  </si>
  <si>
    <t>31,305*2 'Přepočtené koeficientem množství</t>
  </si>
  <si>
    <t>18</t>
  </si>
  <si>
    <t>181111111</t>
  </si>
  <si>
    <t>Plošná úprava terénu v zemině tř. 1 až 4 s urovnáním povrchu bez doplnění ornice souvislé plochy do 500 m2 při nerovnostech terénu přes 50 do 100 mm v rovině nebo na svahu do 1:5</t>
  </si>
  <si>
    <t>-1807147071</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</si>
  <si>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</si>
  <si>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19</t>
  </si>
  <si>
    <t>181301103</t>
  </si>
  <si>
    <t>Rozprostření a urovnání ornice v rovině nebo ve svahu sklonu do 1:5 při souvislé ploše do 500 m2, tl. vrstvy přes 150 do 200 mm</t>
  </si>
  <si>
    <t>2011454251</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</si>
  <si>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</si>
  <si>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ornice v tl. 200 mm; počítáno s přesahem 1 m od hrany výkopu</t>
  </si>
  <si>
    <t xml:space="preserve">převzato ze skrývky ornice; zbylá ornice z míst nových konstrukcí bude použita k zušlechtění ploch po zařízení staveniště (viz. ZOV) </t>
  </si>
  <si>
    <t>20</t>
  </si>
  <si>
    <t>181411131</t>
  </si>
  <si>
    <t>Založení trávníku na půdě předem připravené plochy do 1000 m2 výsevem včetně utažení parkového v rovině nebo na svahu do 1:5</t>
  </si>
  <si>
    <t>-936333532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</si>
  <si>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</si>
  <si>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00572470</t>
  </si>
  <si>
    <t>osivo směs travní univerzál</t>
  </si>
  <si>
    <t>kg</t>
  </si>
  <si>
    <t>1071123810</t>
  </si>
  <si>
    <t>245,612*0,015 'Přepočtené koeficientem množství</t>
  </si>
  <si>
    <t>22</t>
  </si>
  <si>
    <t>182303111</t>
  </si>
  <si>
    <t>Doplnění zeminy nebo substrátu na travnatých plochách tloušťky do 50 mm v rovině nebo na svahu do 1:5</t>
  </si>
  <si>
    <t>436741407</t>
  </si>
  <si>
    <t xml:space="preserve">Poznámka k souboru cen:_x000D_
1. V cenách jsou započteny i náklady na vodorovné přemístění na vzdálenost do 3 m._x000D_
2. V cenách nejsou započteny náklady na substrát._x000D_
</t>
  </si>
  <si>
    <t>23</t>
  </si>
  <si>
    <t>10371500</t>
  </si>
  <si>
    <t>substrát pro trávníky VL</t>
  </si>
  <si>
    <t>-2055268220</t>
  </si>
  <si>
    <t>SU*0,05</t>
  </si>
  <si>
    <t>Zakládání</t>
  </si>
  <si>
    <t>24</t>
  </si>
  <si>
    <t>271532212</t>
  </si>
  <si>
    <t>Podsyp pod základové konstrukce se zhutněním a urovnáním povrchu z kameniva hrubého, frakce 16 - 32 mm</t>
  </si>
  <si>
    <t>-68322299</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</si>
  <si>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</si>
  <si>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podsyp vsakovacího objektu; vrstva tl. 150 mm</t>
  </si>
  <si>
    <t>0,15*9,02*2,1+(9,02+2,1+8,72)*0,15*0,15++2*0,15*0,5*0,15/3</t>
  </si>
  <si>
    <t>podsyp pod základový pas</t>
  </si>
  <si>
    <t>16,2*1,8+(14,1+1,8+16,2+1,5)*0,15*0,15/2+3*0,15*0,15*0,15/3</t>
  </si>
  <si>
    <t>25</t>
  </si>
  <si>
    <t>274321411</t>
  </si>
  <si>
    <t>Základy z betonu železového (bez výztuže) pasy z betonu bez zvláštních nároků na prostředí tř. C 20/25</t>
  </si>
  <si>
    <t>279868037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</si>
  <si>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</si>
  <si>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15,00*(1,20*1,00-0,3*0,25)</t>
  </si>
  <si>
    <t>26</t>
  </si>
  <si>
    <t>274351121</t>
  </si>
  <si>
    <t>Bednění základů pasů rovné zřízení</t>
  </si>
  <si>
    <t>1662798287</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</si>
  <si>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</si>
  <si>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2*15,00*1,00+2*(1,2*1,00-0,3*0,25)</t>
  </si>
  <si>
    <t>27</t>
  </si>
  <si>
    <t>274351122</t>
  </si>
  <si>
    <t>Bednění základů pasů rovné odstranění</t>
  </si>
  <si>
    <t>752689764</t>
  </si>
  <si>
    <t>28</t>
  </si>
  <si>
    <t>274362021</t>
  </si>
  <si>
    <t>Výztuž základů pasů ze svařovaných sítí z drátů typu KARI</t>
  </si>
  <si>
    <t>-1577131017</t>
  </si>
  <si>
    <t xml:space="preserve">Poznámka k souboru cen:_x000D_
1. Ceny platí pro desky rovné, s náběhy, hřibové nebo upnuté do žeber včetně výztuže těchto žeber._x000D_
</t>
  </si>
  <si>
    <t>KARI síť 150/150/8; 5,398 kg/m2</t>
  </si>
  <si>
    <t>(2*(15,00-2*0,05)*(1,00-2*0,05)+2*(15,00-0,05-0,05)*(1,2-0,05-0,05)+2*(1,2-0,05-0,05)*(1,00-0,05-0,05))*5,398/1000</t>
  </si>
  <si>
    <t>Svislé a kompletní konstrukce</t>
  </si>
  <si>
    <t>29</t>
  </si>
  <si>
    <t>317941121</t>
  </si>
  <si>
    <t>Osazování ocelových válcovaných nosníků na zdivu I nebo IE nebo U nebo UE nebo L do č. 12 nebo výšky do 120 mm</t>
  </si>
  <si>
    <t>539808114</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</si>
  <si>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</si>
  <si>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2 ks ocelových nosníků I100; 8,34 kg/m</t>
  </si>
  <si>
    <t>2*2,67*8,34/1000</t>
  </si>
  <si>
    <t>30</t>
  </si>
  <si>
    <t>13010712</t>
  </si>
  <si>
    <t>ocel profilová IPN 100 jakost 11 375</t>
  </si>
  <si>
    <t>-256540694</t>
  </si>
  <si>
    <t>31</t>
  </si>
  <si>
    <t>327215141</t>
  </si>
  <si>
    <t>Opěrné zdi z drátokamenných gravitačních konstrukcí (gabionů) z lomového kamene neupraveného výplňového na sucho ze svařovaných panelů z ocelových sítí s povrchovou úpravou galfan</t>
  </si>
  <si>
    <t>-1770453065</t>
  </si>
  <si>
    <t xml:space="preserve">Poznámka k souboru cen:_x000D_
1. V cenách jsou započteny náklady na sestavení drátěných košů včetně jejich dodávky, výplň košů kamenivem, lícové urovnání pohledové a horní plochy výplně gabionu a vyklínkování výplně._x000D_
2. V cenách nejsou započteny náklady na:_x000D_
a) vyhotovení štěrkového lože pod gabionem; tyto náklady se oceňují cenami souboru cen 271 .5-22.. Podsyp pod základové konstrukce katalogu 801-1,_x000D_
b) zpětný zásyp; tyto náklady se oceňují cenami souboru cen 174 01-1 Zához sypaninou z jakékoliv horniny katalogu 800-1,_x000D_
c) filtrační geotextilii mezi rubem gabionu a zpětným zásypem; tyto náklady se oceňuji cenami souboru cen 213 14-11 Zřízení vrstvy z geotextilie katalogu 800-2._x000D_
</t>
  </si>
  <si>
    <t>P</t>
  </si>
  <si>
    <t>Poznámka k položce:_x000D_
gabionový koš s okem 100x100 mm_x000D_
jako výplňový materiál bude použit lámaný poryf nebo křemen šedé barvy (viz. projektová dokumentace)</t>
  </si>
  <si>
    <t>15,00*1,0*0,5</t>
  </si>
  <si>
    <t>15*0,5*0,5</t>
  </si>
  <si>
    <t>32</t>
  </si>
  <si>
    <t>342244121</t>
  </si>
  <si>
    <t>Příčky jednoduché z cihel děrovaných klasických spojených na pero a drážku na maltu M5, pevnost cihel do P15, tl. příčky 140 mm</t>
  </si>
  <si>
    <t>1357435781</t>
  </si>
  <si>
    <t xml:space="preserve">Poznámka k souboru cen:_x000D_
1. Množství jednotek se určuje v m2 plochy konstrukce._x000D_
</t>
  </si>
  <si>
    <t>1,815*3,00-0,8*1,97+1,4*3,00-0,9*1,97+1,00*2,1+0,9*2,1+2,24*3,00-0,8*1,97</t>
  </si>
  <si>
    <t>33</t>
  </si>
  <si>
    <t>346244381</t>
  </si>
  <si>
    <t>Plentování ocelových válcovaných nosníků jednostranné cihlami na maltu, výška stojiny do 200 mm</t>
  </si>
  <si>
    <t>-917278584</t>
  </si>
  <si>
    <t>2*2,67*0,1</t>
  </si>
  <si>
    <t>34</t>
  </si>
  <si>
    <t>346481111</t>
  </si>
  <si>
    <t>Zaplentování rýh, potrubí, válcovaných nosníků, výklenků nebo nik jakéhokoliv tvaru, na maltu ve stěnách nebo před stěnami rabicovým pletivem</t>
  </si>
  <si>
    <t>-2081579476</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</si>
  <si>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</si>
  <si>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2*2,67*0,1+2*2,27*0,1</t>
  </si>
  <si>
    <t>Vodorovné konstrukce</t>
  </si>
  <si>
    <t>35</t>
  </si>
  <si>
    <t>451573R01</t>
  </si>
  <si>
    <t>Lože pod potrubí, stoky a drobné objekty v otevřeném výkopu z písku a štěrkopísku do 32 mm</t>
  </si>
  <si>
    <t>odvozeno ÚRS</t>
  </si>
  <si>
    <t>-408244882</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</si>
  <si>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</si>
  <si>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"vsakovací objekt" 9,02*2,1*0,15+(9,02+8,72+2,1)*0,15*0,15/2+2*0,15*0,15*0,15/3</t>
  </si>
  <si>
    <t>"dešťové potrubí" (1,38+1,38+9,46)*0,4*0,12</t>
  </si>
  <si>
    <t>Komunikace pozemní</t>
  </si>
  <si>
    <t>36</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</si>
  <si>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</si>
  <si>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</si>
  <si>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-367172159</t>
  </si>
  <si>
    <t xml:space="preserve">Poznámka k souboru cen:_x000D_
1. V cenách nejsou započteny náklady na:_x000D_
a) příp. nutné zemní práce, které se oceňují cenami katalogu 800-1 Zemní práce,_x000D_
b) příp. nutné bourání (rozebrání) vozovky, které se oceňuje cenami části B 01 tohoto katalogu,_x000D_
c) vyplnění spár mezi krytem vozovky a vodicím proužkem, které se oceňuje cenami souboru cen 599 . 4-11 Vyplnění spár mezi silničními dílci,_x000D_
d) dodání prefabrikovaných desek, které se oceňuje ve specifikaci._x000D_
</t>
  </si>
  <si>
    <t>18+0,9</t>
  </si>
  <si>
    <t>37</t>
  </si>
  <si>
    <t>59218001</t>
  </si>
  <si>
    <t>krajník betonový silniční 500x250x80mm</t>
  </si>
  <si>
    <t>-415446948</t>
  </si>
  <si>
    <t>38</t>
  </si>
  <si>
    <t>916131212</t>
  </si>
  <si>
    <t>Osazení silničního obrubníku betonového se zřízením lože, s vyplněním a zatřením spár cementovou maltou stojatého bez boční opěry, do lože z betonu prostého</t>
  </si>
  <si>
    <t>90284121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</si>
  <si>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</si>
  <si>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39</t>
  </si>
  <si>
    <t>59217016</t>
  </si>
  <si>
    <t>obrubník betonový chodníkový 1000x80x250mm</t>
  </si>
  <si>
    <t>2023002920</t>
  </si>
  <si>
    <t>40</t>
  </si>
  <si>
    <t>916231213</t>
  </si>
  <si>
    <t>Osazení chodníkového obrubníku betonového se zřízením lože, s vyplněním a zatřením spár cementovou maltou stojatého s boční opěrou z betonu prostého, do lože z betonu prostého</t>
  </si>
  <si>
    <t>-1479702760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</si>
  <si>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</si>
  <si>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41</t>
  </si>
  <si>
    <t>59217034</t>
  </si>
  <si>
    <t>obrubník betonový silniční 1000x150x300mm</t>
  </si>
  <si>
    <t>559237079</t>
  </si>
  <si>
    <t>Úpravy povrchů, podlahy a osazování výplní</t>
  </si>
  <si>
    <t>42</t>
  </si>
  <si>
    <t>619991001</t>
  </si>
  <si>
    <t>Zakrytí vnitřních ploch před znečištěním včetně pozdějšího odkrytí podlah fólií přilepenou lepící páskou</t>
  </si>
  <si>
    <t>1895542313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</si>
  <si>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</si>
  <si>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výkres půdorys 2.NP navrhovaného stavu</t>
  </si>
  <si>
    <t xml:space="preserve">m.č.: 2.001; 2.002; 2.003; 2.004; 2.005; 2.006; 2.008; 2.009; 2.010; 2.011; 2.012; 2.013; 2.014; 2.016; 2.030; 2.031; 2.045; 2.054; 2.056; 2.057; </t>
  </si>
  <si>
    <t>2.058; 2.059; 2.060; 2.061; 2.062; 2.063; 2.064; 1.02</t>
  </si>
  <si>
    <t>14,6+15,2+11,8+9,6+112,5+19,8+3,5+2,6+13,3+2,8+27,1+12,0+6,9+10,6+25,3+122,4+64,8+25,4+31,2+6,8+27,8+6,7+7,9+14,3+12,2+63,8+4,9+20,5</t>
  </si>
  <si>
    <t>43</t>
  </si>
  <si>
    <t>619996145</t>
  </si>
  <si>
    <t>Ochrana stavebních konstrukcí a samostatných prvků včetně pozdějšího odstranění obalením geotextilií samostatných konstrukcí a prvků</t>
  </si>
  <si>
    <t>-771883794</t>
  </si>
  <si>
    <t xml:space="preserve">Poznámka k souboru cen:_x000D_
1. Množství měrných jednotek se určuje v m2 rozvinuté plochy._x000D_
</t>
  </si>
  <si>
    <t>"plocha podlahy v místnosti 2.006 v místě ponechané PVC podlahy" 19,8</t>
  </si>
  <si>
    <t>44</t>
  </si>
  <si>
    <t>60726281</t>
  </si>
  <si>
    <t>Ochrana stavebních konstrukcí - deska dřevoštěpková OSB 3 P+D broušená tl 12mm</t>
  </si>
  <si>
    <t>-736456230</t>
  </si>
  <si>
    <t>"zakrytí plochy podlahy v místnosti 2.006 v místě ponechané PVC podlahy" 19,8</t>
  </si>
  <si>
    <t>Ostatní konstrukce a práce, bourání</t>
  </si>
  <si>
    <t>45</t>
  </si>
  <si>
    <t>946112114</t>
  </si>
  <si>
    <t>Montáž pojízdných věží trubkových nebo dílcových s maximálním zatížením podlahy do 200 kg/m2 šířky přes 0,9 do 1,6 m, délky do 3,2 m, výšky přes 3,5 m do 4,5 m</t>
  </si>
  <si>
    <t>-755060658</t>
  </si>
  <si>
    <t xml:space="preserve">Poznámka k souboru cen:_x000D_
1. Montáž lešení vyšších, než je uvedeno v souboru cen, se oceňuje individuálně, stejně tak jako konstrukce s vyšším požadovaným zatížením._x000D_
2. Pojízdná lešení do tunelů a pojízdná lešení s bočním vysunutím se oceňují individuálně._x000D_
</t>
  </si>
  <si>
    <t>46</t>
  </si>
  <si>
    <t>946112214</t>
  </si>
  <si>
    <t>Montáž pojízdných věží trubkových nebo dílcových s maximálním zatížením podlahy do 200 kg/m2 Příplatek za první a každý další den použití pojízdného lešení k ceně -2114</t>
  </si>
  <si>
    <t>-104215503</t>
  </si>
  <si>
    <t>Poznámka k položce:_x000D_
předpokládaný pronájem 2 ks pojízdných věží na 45 dní</t>
  </si>
  <si>
    <t>47</t>
  </si>
  <si>
    <t>946112814</t>
  </si>
  <si>
    <t>Demontáž pojízdných věží trubkových nebo dílcových s maximálním zatížením podlahy do 200 kg/m2 šířky přes 0,9 do 1,6 m, délky do 3,2 m, výšky přes 3,5 m do 4,5 m</t>
  </si>
  <si>
    <t>1418070460</t>
  </si>
  <si>
    <t xml:space="preserve">Poznámka k souboru cen:_x000D_
1. Demontáž lešení vyšších, než je uvedeno v souboru cen, se oceňuje individuálně, stejně tak jako konstrukce s vyšším požadovaným zatížením._x000D_
</t>
  </si>
  <si>
    <t>48</t>
  </si>
  <si>
    <t>946112116</t>
  </si>
  <si>
    <t>Montáž pojízdných věží trubkových nebo dílcových s maximálním zatížením podlahy do 200 kg/m2 šířky přes 0,9 do 1,6 m, délky do 3,2 m, výšky přes 5,5 m do 6,6 m</t>
  </si>
  <si>
    <t>-787858906</t>
  </si>
  <si>
    <t>49</t>
  </si>
  <si>
    <t>946112216</t>
  </si>
  <si>
    <t>Montáž pojízdných věží trubkových nebo dílcových s maximálním zatížením podlahy do 200 kg/m2 Příplatek za první a každý další den použití pojízdného lešení k ceně -2116</t>
  </si>
  <si>
    <t>-1871971104</t>
  </si>
  <si>
    <t>Poznámka k položce:_x000D_
předpokládaný pronájem 1 ks pojízdné věže na 14 dnů</t>
  </si>
  <si>
    <t>50</t>
  </si>
  <si>
    <t>946112816</t>
  </si>
  <si>
    <t>Demontáž pojízdných věží trubkových nebo dílcových s maximálním zatížením podlahy do 200 kg/m2 šířky přes 0,9 do 1,6 m, délky do 3,2 m, výšky přes 5,5 m do 6,6 m</t>
  </si>
  <si>
    <t>-1208220026</t>
  </si>
  <si>
    <t>51</t>
  </si>
  <si>
    <t>949101111</t>
  </si>
  <si>
    <t>Lešení pomocné pracovní pro objekty pozemních staveb pro zatížení do 150 kg/m2, o výšce lešeňové podlahy do 1,9 m</t>
  </si>
  <si>
    <t>95139131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</si>
  <si>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</si>
  <si>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2.058; 2.059; 2.060; 2.061; 2.062; 2.063; 2.064</t>
  </si>
  <si>
    <t>(14,6+15,2+11,8+9,6+112,5+19,8+3,5+2,6+13,3+2,8+27,1+12,0+6,9+10,6+25,3+122,4+64,8+25,4+31,2+6,8+27,8+6,7+7,9+14,3+12,2+63,8+4,9)/3</t>
  </si>
  <si>
    <t>52</t>
  </si>
  <si>
    <t>952901111</t>
  </si>
  <si>
    <t>Vyčištění budov nebo objektů před předáním do užívání budov bytové nebo občanské výstavby, světlé výšky podlaží do 4 m</t>
  </si>
  <si>
    <t>-1099005920</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</si>
  <si>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</si>
  <si>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53</t>
  </si>
  <si>
    <t>962031136</t>
  </si>
  <si>
    <t>Bourání příček z cihel, tvárnic nebo příčkovek z tvárnic nebo příčkovek pálených nebo nepálených na maltu vápennou nebo vápenocementovou, tl. do 150 mm</t>
  </si>
  <si>
    <t>1789502518</t>
  </si>
  <si>
    <t>půdorys 2.NP stávajícího stavu a bourací práce; v. 3,0 m</t>
  </si>
  <si>
    <t>(1,875+2,225+4,325+3,075+0,275+0,15+1,6+2,5+0,9+2,5)*3,00</t>
  </si>
  <si>
    <t>"odečet otvorů" -4*0,6*1,97-0,8*1,97-2*1,1*1,97</t>
  </si>
  <si>
    <t>(0,45+2,7+0,55+3,275+0,8+2,175+3,175+0,25+3,175+6,8+2,24+0,15+0,45+0,55+0,15)*3,00</t>
  </si>
  <si>
    <t>"odečet otvorů" -3*0,8*1,97-0,9*1,97-1,42*2,02</t>
  </si>
  <si>
    <t>54</t>
  </si>
  <si>
    <t>965042141</t>
  </si>
  <si>
    <t>Bourání mazanin betonových nebo z litého asfaltu tl. do 100 mm, plochy přes 4 m2</t>
  </si>
  <si>
    <t>1050629896</t>
  </si>
  <si>
    <t>instalační jádra</t>
  </si>
  <si>
    <t>(0,175*0,15+0,35*0,45-0,*0,3+0,425*2,575)*0,08</t>
  </si>
  <si>
    <t>55</t>
  </si>
  <si>
    <t>971033331</t>
  </si>
  <si>
    <t>Vybourání otvorů ve zdivu základovém nebo nadzákladovém z cihel, tvárnic, příčkovek z cihel pálených na maltu vápennou nebo vápenocementovou plochy do 0,09 m2, tl. do 150 mm</t>
  </si>
  <si>
    <t>1098811368</t>
  </si>
  <si>
    <t>Poznámka k položce:_x000D_
otvor pro vzduchotechnické potrubí 400/400 z 2.059 do 2.058</t>
  </si>
  <si>
    <t>56</t>
  </si>
  <si>
    <t>971038631</t>
  </si>
  <si>
    <t>Vybourání otvorů ve zdivu základovém nebo nadzákladovém z cihel, tvárnic, příčkovek dutých tvárnic nebo příčkovek, velikosti plochy do 4 m2, tl. do 150 mm</t>
  </si>
  <si>
    <t>1981313095</t>
  </si>
  <si>
    <t>otvory pro dveře D2-2.22; D2-2.37; D2-2.51; D2-2.52</t>
  </si>
  <si>
    <t>(1,42*2,02)+(0,9*2,02)+(1,2*2,02)+(1,2*2,02)</t>
  </si>
  <si>
    <t>57</t>
  </si>
  <si>
    <t>971038691</t>
  </si>
  <si>
    <t>Vybourání otvorů ve zdivu základovém nebo nadzákladovém z cihel, tvárnic, příčkovek dutých tvárnic nebo příčkovek, velikosti plochy do 4 m2, tl. přes 150 mm</t>
  </si>
  <si>
    <t>1878249747</t>
  </si>
  <si>
    <t>"otvor pro okno O2-2.01" 2,27*2,00*0,45</t>
  </si>
  <si>
    <t>"otvor pro překlad" 2,67*0,1*0,2</t>
  </si>
  <si>
    <t>58</t>
  </si>
  <si>
    <t>977151111</t>
  </si>
  <si>
    <t>Jádrové vrty diamantovými korunkami do stavebních materiálů (železobetonu, betonu, cihel, obkladů, dlažeb, kamene) průměru do 35 mm</t>
  </si>
  <si>
    <t>1640892306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</si>
  <si>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</si>
  <si>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"prostupy pro potrubí ÚT" 2*0,125</t>
  </si>
  <si>
    <t>59</t>
  </si>
  <si>
    <t>977151116</t>
  </si>
  <si>
    <t>Jádrové vrty diamantovými korunkami do stavebních materiálů (železobetonu, betonu, cihel, obkladů, dlažeb, kamene) průměru přes 70 do 80 mm</t>
  </si>
  <si>
    <t>776891305</t>
  </si>
  <si>
    <t>prostupy stoupaček kanalizace K33a; K51a; K53; K61c</t>
  </si>
  <si>
    <t>4*0,3</t>
  </si>
  <si>
    <t>60</t>
  </si>
  <si>
    <t>977151119</t>
  </si>
  <si>
    <t>Jádrové vrty diamantovými korunkami do stavebních materiálů (železobetonu, betonu, cihel, obkladů, dlažeb, kamene) průměru přes 100 do 110 mm</t>
  </si>
  <si>
    <t>-946841976</t>
  </si>
  <si>
    <t>Prostup stoupaček kanalizace K61d</t>
  </si>
  <si>
    <t>0,3</t>
  </si>
  <si>
    <t>61</t>
  </si>
  <si>
    <t>977151123</t>
  </si>
  <si>
    <t>Jádrové vrty diamantovými korunkami do stavebních materiálů (železobetonu, betonu, cihel, obkladů, dlažeb, kamene) průměru přes 130 do 150 mm</t>
  </si>
  <si>
    <t>1941902215</t>
  </si>
  <si>
    <t>"vrty pro VZT" 0,15+0,125</t>
  </si>
  <si>
    <t>62</t>
  </si>
  <si>
    <t>977151127</t>
  </si>
  <si>
    <t>Jádrové vrty diamantovými korunkami do stavebních materiálů (železobetonu, betonu, cihel, obkladů, dlažeb, kamene) průměru přes 225 do 250 mm</t>
  </si>
  <si>
    <t>-1296976472</t>
  </si>
  <si>
    <t>"vrty pro VZT" 0,15+0,125+0,125+0,125</t>
  </si>
  <si>
    <t>63</t>
  </si>
  <si>
    <t>977211111</t>
  </si>
  <si>
    <t>Řezání konstrukcí stěnovou pilou železobetonových průměru řezané výztuže do 16 mm hloubka řezu do 200 mm</t>
  </si>
  <si>
    <t>49838246</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</si>
  <si>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</si>
  <si>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Poznámka k položce:_x000D_
řezání stropní desky pro nové instalační jádro</t>
  </si>
  <si>
    <t>2*(1,4+0,65)</t>
  </si>
  <si>
    <t>64</t>
  </si>
  <si>
    <t>977312112</t>
  </si>
  <si>
    <t>Řezání stávajících betonových mazanin s vyztužením hloubky přes 50 do 100 mm</t>
  </si>
  <si>
    <t>-2069028381</t>
  </si>
  <si>
    <t>Poznámka k položce:_x000D_
řezání mazaniny pro nové instalační jádro</t>
  </si>
  <si>
    <t>65</t>
  </si>
  <si>
    <t>978013191</t>
  </si>
  <si>
    <t>Otlučení vápenných nebo vápenocementových omítek vnitřních ploch stěn s vyškrabáním spar, s očištěním zdiva, v rozsahu přes 50 do 100 %</t>
  </si>
  <si>
    <t>-1680728928</t>
  </si>
  <si>
    <t xml:space="preserve">Poznámka k souboru cen:_x000D_
1. Položky lze použít i pro ocenění otlučení sádrových, hliněných apod. vnitřních omítek._x000D_
</t>
  </si>
  <si>
    <t>(2*(1,875+2,225+4,325+3,075+1,6+2,5+0,9+2,5)-0,125+0,275-7*0,125)*3,00</t>
  </si>
  <si>
    <t>"odečet otvorů" -8*0,6*1,97-2*0,8*1,97-4*1,1*1,97</t>
  </si>
  <si>
    <t>(2*(0,55+3,275+0,8+2,175+3,175+0,25+3,175+6,8+2,24)+2,7-4*0,125+0,15+0,65+0,55+0,375)*3,00</t>
  </si>
  <si>
    <t>"odečet otvorů" -6*0,8*1,97-2*0,9*1,97-2*1,42*2,02</t>
  </si>
  <si>
    <t>66</t>
  </si>
  <si>
    <t>X001</t>
  </si>
  <si>
    <t>Zapravení prostupů rozvodů VZT, ÚT, ZTI vápennocementovou maltou</t>
  </si>
  <si>
    <t>vlastní</t>
  </si>
  <si>
    <t>678659230</t>
  </si>
  <si>
    <t>997</t>
  </si>
  <si>
    <t>Přesun sutě</t>
  </si>
  <si>
    <t>67</t>
  </si>
  <si>
    <t>997013211</t>
  </si>
  <si>
    <t>Vnitrostaveništní doprava suti a vybouraných hmot vodorovně do 50 m svisle ručně pro budovy a haly výšky do 6 m</t>
  </si>
  <si>
    <t>445049137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</si>
  <si>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</si>
  <si>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68</t>
  </si>
  <si>
    <t>997013501</t>
  </si>
  <si>
    <t>Odvoz suti a vybouraných hmot na skládku nebo meziskládku se složením, na vzdálenost do 1 km</t>
  </si>
  <si>
    <t>1080631637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</si>
  <si>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</si>
  <si>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69</t>
  </si>
  <si>
    <t>997013509</t>
  </si>
  <si>
    <t>Odvoz suti a vybouraných hmot na skládku nebo meziskládku se složením, na vzdálenost Příplatek k ceně za každý další i započatý 1 km přes 1 km</t>
  </si>
  <si>
    <t>-762997396</t>
  </si>
  <si>
    <t>189,105*27 'Přepočtené koeficientem množství</t>
  </si>
  <si>
    <t>70</t>
  </si>
  <si>
    <t>997013809</t>
  </si>
  <si>
    <t>Poplatek za uložení stavebního odpadu na skládce (skládkovné) ze směsí nebo oddělených frakcí betonu, cihel a keramických výrobků zatříděného do Katalogu odpadů pod kódem 170 107</t>
  </si>
  <si>
    <t>-1573868556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</si>
  <si>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</si>
  <si>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71</t>
  </si>
  <si>
    <t>997013831</t>
  </si>
  <si>
    <t>Poplatek za uložení stavebního odpadu na skládce (skládkovné) směsného stavebního a demoličního zatříděného do Katalogu odpadů pod kódem 170 904</t>
  </si>
  <si>
    <t>-1724441605</t>
  </si>
  <si>
    <t>998</t>
  </si>
  <si>
    <t>Přesun hmot</t>
  </si>
  <si>
    <t>72</t>
  </si>
  <si>
    <t>998011001</t>
  </si>
  <si>
    <t>Přesun hmot pro budovy občanské výstavby, bydlení, výrobu a služby s nosnou svislou konstrukcí zděnou z cihel, tvárnic nebo kamene vodorovná dopravní vzdálenost do 100 m pro budovy výšky do 6 m</t>
  </si>
  <si>
    <t>-114001676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</si>
  <si>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</si>
  <si>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73</t>
  </si>
  <si>
    <t>998017001</t>
  </si>
  <si>
    <t>Přesun hmot pro budovy občanské výstavby, bydlení, výrobu a služby s omezením mechanizace vodorovná dopravní vzdálenost do 100 m pro budovy s jakoukoliv nosnou konstrukcí výšky do 6 m</t>
  </si>
  <si>
    <t>-1486710574</t>
  </si>
  <si>
    <t>74</t>
  </si>
  <si>
    <t>998225111</t>
  </si>
  <si>
    <t>Přesun hmot pro komunikace s krytem z kameniva, monolitickým betonovým nebo živičným dopravní vzdálenost do 200 m jakékoliv délky objektu</t>
  </si>
  <si>
    <t>1817011000</t>
  </si>
  <si>
    <t xml:space="preserve">Poznámka k souboru cen:_x000D_
1. Ceny lze použít i pro plochy letišť s krytem monolitickým betonovým nebo živičným._x000D_
</t>
  </si>
  <si>
    <t>75</t>
  </si>
  <si>
    <t>998700001</t>
  </si>
  <si>
    <t>Přesun hmot pro konstrukce přidružené stavební výroby z hmotnosti přesunovaného materiálu vodorovná dopravní vzdálenost do 50 m v objektech výšky do 6 m</t>
  </si>
  <si>
    <t>1763319888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</si>
  <si>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</si>
  <si>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t>
  </si>
  <si>
    <t>998700002</t>
  </si>
  <si>
    <t>Přesun hmot pro konstrukce přidružené stavební výroby. Příplatek k cenám za přesun prováděný bez použití mechanizace pro jakoukoliv výšku objektu</t>
  </si>
  <si>
    <t>748346028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</si>
  <si>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</si>
  <si>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PSV</t>
  </si>
  <si>
    <t>Práce a dodávky PSV - obecné</t>
  </si>
  <si>
    <t>727</t>
  </si>
  <si>
    <t>Zdravotechnika - požární ochrana</t>
  </si>
  <si>
    <t>77</t>
  </si>
  <si>
    <t>727111R01</t>
  </si>
  <si>
    <t>Protipožární trubní ucpávky předizolované kovové potrubí prostup stropem tloušťky 300 mm požární odolnost EI 60-120 D 76</t>
  </si>
  <si>
    <t>-1686808586</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</si>
  <si>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</si>
  <si>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78</t>
  </si>
  <si>
    <t>727111R02</t>
  </si>
  <si>
    <t>Protipožární trubní ucpávky předizolované kovové potrubí prostup stropem tloušťky 300 mm požární odolnost EI 60-120 D 110</t>
  </si>
  <si>
    <t>680471688</t>
  </si>
  <si>
    <t>763</t>
  </si>
  <si>
    <t>Konstrukce suché výstavby</t>
  </si>
  <si>
    <t>79</t>
  </si>
  <si>
    <t>763111414</t>
  </si>
  <si>
    <t>Příčka ze sádrokartonových desek s nosnou konstrukcí z jednoduchých ocelových profilů UW, CW dvojitě opláštěná deskami standardními A tl. 2 x 12,5 mm, EI 60, příčka tl. 125 mm, profil 75 TI tl. 50 mm, Rw do 53 dB</t>
  </si>
  <si>
    <t>1073497035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</si>
  <si>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</si>
  <si>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skladba VN2-2.01</t>
  </si>
  <si>
    <t>(2,0+1,41+2,625)*3,00</t>
  </si>
  <si>
    <t>80</t>
  </si>
  <si>
    <t>763111437</t>
  </si>
  <si>
    <t>Příčka ze sádrokartonových desek s nosnou konstrukcí z jednoduchých ocelových profilů UW, CW dvojitě opláštěná deskami impregnovanými H2 tl. 2 x 12,5 mm, EI 60, příčka tl. 150 mm, profil 100 TI tl. 50 mm, Rw 56 dB</t>
  </si>
  <si>
    <t>1366217735</t>
  </si>
  <si>
    <t>skladba VN2-2.06</t>
  </si>
  <si>
    <t>0,875*3,00</t>
  </si>
  <si>
    <t>81</t>
  </si>
  <si>
    <t>763111R01</t>
  </si>
  <si>
    <t>Příčka ze sádrokartonových desek s nosnou konstrukcí z jednoduchých ocelových profilů UW, CW dvojitě opláštěná deskami akustickými tl. 2 x 12,5 mm, příčka tl. 150 mm, profil 100 TI tl. 50 mm</t>
  </si>
  <si>
    <t>670640463</t>
  </si>
  <si>
    <t>skladba VN2-2.02</t>
  </si>
  <si>
    <t>(2*2,9+1,9+3,9)*3,00+3,338*3,00</t>
  </si>
  <si>
    <t>82</t>
  </si>
  <si>
    <t>763111R02</t>
  </si>
  <si>
    <t>Příčka ze sádrokartonových desek s nosnou konstrukcí z jednoduchých ocelových profilů UW, CW dvojitě opláštěná deskami impregnovanými H2 z jedné strany a akustickými deskami ze strany druhé, tl. 2 x 12,5 mm, příčka tl. 125 mm, profil 75 TI tl. 50 mm</t>
  </si>
  <si>
    <t>1109494220</t>
  </si>
  <si>
    <t>skladba VN2-2.04</t>
  </si>
  <si>
    <t>(2,67+2,225+0,65+0,425+0,35)*3,00-1,2*2</t>
  </si>
  <si>
    <t>83</t>
  </si>
  <si>
    <t>763113R01</t>
  </si>
  <si>
    <t>Příčka instalační ze sádrokartonových desek s nosnou konstrukcí ze zdvojených ocelových profilů UW, CW s mezerou, CW profily navzájem spojeny páskem sádry dvojitě opláštěná deskami akustickými tl. 2 x 12,5 mm, příčka tl. 205 mm, profil 75 2xTI tl. 60 mm</t>
  </si>
  <si>
    <t>-719292843</t>
  </si>
  <si>
    <t xml:space="preserve">Poznámka k souboru cen:_x000D_
1. V cenách jsou započteny i náklady na tmelení a výztužnou pásku._x000D_
2. V cenách nejsou započteny náklady na základní penetrační nátěr; tyto se oceňují cenou 763 11-1717._x000D_
3. Ceny -3321 a -3323 lze použít i pro příčky s tepelnou izolací tl. 40 mm o objemové hmotnosti 100 kg/m3._x000D_
4. Cena -3611 Montáž nosné konstrukce je stanovena pro m2 plochy instalační příčky._x000D_
5. Cena -3621 Montáž desek je stanovena pro obě strany instalační příčky._x000D_
6. V ceně -3611 nejsou započteny náklady na profily; tyto se oceňují ve specifikaci. Doporučené množství na 1 m2 příčky je 3,8 m profilu CW a 1,6 m profilu UW._x000D_
7. V ceně -3621 nejsou započteny náklady na desky; tato dodávka se oceňuje ve specifikaci._x000D_
8. Ostatní konstrukce a práce a příplatky u instalačních příček se oceňují cenami 763 11-17.. pro příčky ze sádrokartonových desek._x000D_
</t>
  </si>
  <si>
    <t>skladba VN2-2.03</t>
  </si>
  <si>
    <t>4,575*3,00</t>
  </si>
  <si>
    <t>84</t>
  </si>
  <si>
    <t>763113R02</t>
  </si>
  <si>
    <t>Příčka instalační ze sádrokartonových desek s nosnou konstrukcí ze zdvojených ocelových profilů UW, CW s mezerou, CW profily navzájem spojeny páskem sádry dvojitě opláštěná deskami impregnovanými H2 z jedné strany a deskami akustickými z druhé strany, tl. 2 x 12,5 mm, příčka tl. 300 mm, profil 100 TI tl. 50 mm</t>
  </si>
  <si>
    <t>-921547774</t>
  </si>
  <si>
    <t>skladba VN2-2.05</t>
  </si>
  <si>
    <t>4,3*3,00</t>
  </si>
  <si>
    <t>85</t>
  </si>
  <si>
    <t>763113R03</t>
  </si>
  <si>
    <t>Příčka instalační ze sádrokartonových desek s nosnou konstrukcí ze zdvojených ocelových profilů UW, CW s mezerou, CW profily navzájem spojeny páskem sádry dvojitě opláštěná deskami impregnovanými H2, tl. 2 x 12,5 mm, příčka tl. 300 mm, profil 100 TI tl. 50 mm</t>
  </si>
  <si>
    <t>110568304</t>
  </si>
  <si>
    <t>skladba VN2-2.07</t>
  </si>
  <si>
    <t>0,9*3,00</t>
  </si>
  <si>
    <t>86</t>
  </si>
  <si>
    <t>763113R04</t>
  </si>
  <si>
    <t>Příčka instalační ze sádrokartonových desek s nosnou konstrukcí ze zdvojených ocelových profilů UW, CW s mezerou, CW profily navzájem spojeny páskem sádry dvojitě opláštěná deskami impregnovanými H2 na straně jedné a akustickými deskami na straně druhé, tl. 2 x 12,5 mm, příčka tl. 205 mm, profil 75 TI tl. 60 mm</t>
  </si>
  <si>
    <t>-1272282431</t>
  </si>
  <si>
    <t>skladba VN2-2.08</t>
  </si>
  <si>
    <t>1,2*3,00</t>
  </si>
  <si>
    <t>87</t>
  </si>
  <si>
    <t>763121R01</t>
  </si>
  <si>
    <t>Stěna předsazená ze sádrokartonových desek s nosnou konstrukcí z ocelových profilů CW, UW dvojitě opláštěná deskami akustickými tl. 2 x 12,5 mm, TI tl. 50 mm 30 kg/m3, tl. 102,5 mm, profil 75</t>
  </si>
  <si>
    <t>-414155904</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</si>
  <si>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</si>
  <si>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skladba VN2-2.11</t>
  </si>
  <si>
    <t>(1,695+0,65+0,48+0,15+0,65+0,45+4,15+0,05+0,05)*3,00</t>
  </si>
  <si>
    <t>88</t>
  </si>
  <si>
    <t>763121R02</t>
  </si>
  <si>
    <t>Stěna předsazená ze sádrokartonových desek s nosnou konstrukcí z ocelových profilů CW, UW dvojitě opláštěná deskami impregnovanýi H2 tl. 2 x 12,5 mm, TI tl. 50 mm 30 kg/m3, tl. 102,5 mm, profil 75</t>
  </si>
  <si>
    <t>1134234210</t>
  </si>
  <si>
    <t>skladba VN2-2.12</t>
  </si>
  <si>
    <t>(1,5+0,75+0,15)*3,00</t>
  </si>
  <si>
    <t>89</t>
  </si>
  <si>
    <t>763111718</t>
  </si>
  <si>
    <t>Příčka ze sádrokartonových desek ostatní konstrukce a práce na příčkách ze sádrokartonových desek úprava styku příčky a podhledu separační páskou se silikonem</t>
  </si>
  <si>
    <t>-655201399</t>
  </si>
  <si>
    <t>m.č.: 2.003; 2.004; 2.005; 2.006; 2.008; 2.009; 2.010; 2.011; 2.013; 2.061; 2.062; 2.063; 2.064</t>
  </si>
  <si>
    <t>(1,5+1,1+2,875)+(1,948+1,311+2,573)+(2,625+1,414+2,00+2,225+0,65+4,85+0,65+2,9+0,5+3,8+0,5+0,1+0,15+0,65)+(4,575)+(2,625+0,15)+(2,625)+(2,225+0,25)</t>
  </si>
  <si>
    <t>(0,75+4,075+0,35)+(2,67+1,075)+(3,875+1,795+0,7)+(3,188+4,15)+(3,338)+(2,9+1,55+4,39)+(2,75+1,45+2,75)</t>
  </si>
  <si>
    <t>90</t>
  </si>
  <si>
    <t>763172314</t>
  </si>
  <si>
    <t>Instalační technika pro konstrukce ze sádrokartonových desek montáž revizních dvířek velikost 500 x 500 mm</t>
  </si>
  <si>
    <t>-1433693331</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</si>
  <si>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</si>
  <si>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m.č.: 2.004; 2.010; 2.011; 2.057; 2.060; 2.064</t>
  </si>
  <si>
    <t>2+1+1+1+1+1</t>
  </si>
  <si>
    <t>91</t>
  </si>
  <si>
    <t>59030713</t>
  </si>
  <si>
    <t>dvířka revizní s automatickým zámkem 500x500mm</t>
  </si>
  <si>
    <t>-957813561</t>
  </si>
  <si>
    <t>767</t>
  </si>
  <si>
    <t>Konstrukce zámečnické</t>
  </si>
  <si>
    <t>92</t>
  </si>
  <si>
    <t>776421312</t>
  </si>
  <si>
    <t>Montáž lišt přechodových šroubovaných</t>
  </si>
  <si>
    <t>-343134593</t>
  </si>
  <si>
    <t>6,9+7,9</t>
  </si>
  <si>
    <t>93</t>
  </si>
  <si>
    <t>X003</t>
  </si>
  <si>
    <t>Přechodová lišta, eloxovaný hliník, pohledová šířka max 30 mm</t>
  </si>
  <si>
    <t>-646156685</t>
  </si>
  <si>
    <t>6,9*1,05 'Přepočtené koeficientem množství</t>
  </si>
  <si>
    <t>94</t>
  </si>
  <si>
    <t>X004</t>
  </si>
  <si>
    <t>Přechodová lišta, eloxovaný hliník, pohledová šířka max 60 mm</t>
  </si>
  <si>
    <t>1413757382</t>
  </si>
  <si>
    <t>7,9*1,05 'Přepočtené koeficientem množství</t>
  </si>
  <si>
    <t>771</t>
  </si>
  <si>
    <t>Podlahy z dlaždic</t>
  </si>
  <si>
    <t>95</t>
  </si>
  <si>
    <t>771473810</t>
  </si>
  <si>
    <t>Demontáž soklíků z dlaždic keramických lepených rovných</t>
  </si>
  <si>
    <t>239144489</t>
  </si>
  <si>
    <t>výkres - půdorys 2.NP stavající stav a bourací práce</t>
  </si>
  <si>
    <t>m.č.: 2.004; 2.005</t>
  </si>
  <si>
    <t>3,625+3,00+3,675-2*0,6+4,725-0,8+2,95-1,1+2,125+0,85+0,85+5,9+0,18</t>
  </si>
  <si>
    <t>10,665-0,9-2*0,8+2,3+10,665-1,1-1,2</t>
  </si>
  <si>
    <t>776</t>
  </si>
  <si>
    <t>Podlahy povlakové</t>
  </si>
  <si>
    <t>96</t>
  </si>
  <si>
    <t>776201811</t>
  </si>
  <si>
    <t>Demontáž povlakových podlahovin lepených ručně bez podložky</t>
  </si>
  <si>
    <t>1438302543</t>
  </si>
  <si>
    <t>sokly v. 100 mm; půdorys 2.NP stávající stav a bourací práce</t>
  </si>
  <si>
    <t>0,1*((2*(3,338+4,375))+(2*(3,488+4,375)-0,9)+(2*3,35+4,575)+(17,5-2*1,1-0,9-0,8+7,9+2*0,65+3,21-1,3+0,41+2,75)+(2*(2,050+3,175)-2*0,9))</t>
  </si>
  <si>
    <t>0,1*((2*(6,8+4,425)-0,8-1,32)+(2*(2,3+3,175)-2*0,8)+(2*(2,2+3,175)-2*0,8)+(2*0,65+0,275)+3,9+2,39)</t>
  </si>
  <si>
    <t>97</t>
  </si>
  <si>
    <t>776521R01</t>
  </si>
  <si>
    <t xml:space="preserve">Montáž podlahovin z vinylu na stěnu lepením pásů, výšky do 2 m </t>
  </si>
  <si>
    <t>2124789109</t>
  </si>
  <si>
    <t>sokl; výška 150 mm</t>
  </si>
  <si>
    <t>m.č.: 2.001; 2.003; 2.004; 2.005; 2.006; 2.013; 2.056/2.058; 2.061; 2.062; 2.063</t>
  </si>
  <si>
    <t>0,15*((2*(3,338+4,375)-0,8)+(2*(3,388+4,375)-0,9)+(2*(3,5+2,875)-0,9)+(2,19+1,41+13,35-3*0,8-2*0,9+2,3+3,25+3,2+4,2+1,1+4,85+15,2-3*1,1-0,9))</t>
  </si>
  <si>
    <t>0,15*((-0,8+14,7-3,8-0,8+0,65+3,15-0,9+0,35+5,00+0,85*2+5,89)+(4,575+2*0,15)+(2*(3,1+4,575)-1,1)+(0,53+0,41)+(2*(3,463*4,15)-0,8))</t>
  </si>
  <si>
    <t>0,15*((2*(3,613+3,425)-0,9)+(2*(8,35+7,29)-2*0,8-1,5))</t>
  </si>
  <si>
    <t>98</t>
  </si>
  <si>
    <t>28411R01</t>
  </si>
  <si>
    <t xml:space="preserve">Elektrostaticky vodivá homogenní vinylová podlahová krytina v rolích,s povrchovou úpravou evercare- laserem tvrzená povrchová úprava,která výrazně usnadňuje údržbu, eliminuje potřebu aplikace ochranných emulzí a rovněž zvyšuje odolnost vůči chemikáliím,  vnitřní odpor dle EN 1081 104 ˂ 106Ω. Celková tlušťka 2mm, 2m široké role, váha ≤ 3060 g/m2. Reakce na oheň Bfl-s1, součinitel smykového tření dle ČSN 744507 min. 0,6. TVOC po 28 dnech méně než 10 μg/ m3 dle ISO 16000-6. Bez obsahu těžkých kovů a ftalátů spadajících do skupiny CMR (karcinogeny, mutageny, reprotoxika dle REACH).  </t>
  </si>
  <si>
    <t>-420450271</t>
  </si>
  <si>
    <t>Poznámka k položce:_x000D_
barevnost dle knihy podlah</t>
  </si>
  <si>
    <t>m.č.: 2.006; 2.013; 2.056/2.058; 2.063</t>
  </si>
  <si>
    <t>0,15*((4,575+2*0,15)+(2*(3,1+4,575)-1,1)+(0,53+0,41)+(2*(8,35+7,29)-2*0,8-1,5))</t>
  </si>
  <si>
    <t>7,237*1,15 'Přepočtené koeficientem množství</t>
  </si>
  <si>
    <t>99</t>
  </si>
  <si>
    <t>28411R02</t>
  </si>
  <si>
    <t xml:space="preserve">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Sanosol, tlouška nášlapné vrstvy min. 1 mm, váha 2580 - 2680 g/m2,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 </t>
  </si>
  <si>
    <t>-537759405</t>
  </si>
  <si>
    <t>m.č.: 2.001; 2.003; 2.004; 2.005; 2.061; 2.062</t>
  </si>
  <si>
    <t>0,15*((-0,8+14,7-3,8-0,8+0,65+3,15-0,9+0,35+5,00+0,85*2+5,89)+(2*(3,463*4,15)-0,8))</t>
  </si>
  <si>
    <t>0,15*((2*(3,613+3,425)-0,9))</t>
  </si>
  <si>
    <t>22,501*1,15 'Přepočtené koeficientem množství</t>
  </si>
  <si>
    <t>100</t>
  </si>
  <si>
    <t>-1679590703</t>
  </si>
  <si>
    <t>101</t>
  </si>
  <si>
    <t>1464029509</t>
  </si>
  <si>
    <t>102</t>
  </si>
  <si>
    <t>-643282393</t>
  </si>
  <si>
    <t>781</t>
  </si>
  <si>
    <t>Dokončovací práce - obklady</t>
  </si>
  <si>
    <t>103</t>
  </si>
  <si>
    <t>781494R01</t>
  </si>
  <si>
    <t>Obklad - dokončující práce profily ukončovací lepené flexibilním lepidlem ukončovací - lišta ukončovací L hliník elox 10 mm</t>
  </si>
  <si>
    <t>1286872435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</si>
  <si>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</si>
  <si>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m.č.: 2.003; 2.006; 2.008; 2.009; 2.061; 2.062; 2.064</t>
  </si>
  <si>
    <t>(1,5+1,05+1,5+1,1+1,5)+(4,575)+(2,00+0,425+2,00+2,00+0,875+0,15+2,00+0,9+1,225+2,625+0,05+2,00)+(2,00+1,00+2,625+1,00+1,775+2,00)+(1,5+2,85+0,75+2,00)</t>
  </si>
  <si>
    <t>(2,00+1,00+2,00)+(2,00+0,95+1,00+2,00+2,00+2,6+1,9+0,75+2,00)+(4,575+2*4,375+8*1,97+2,2)</t>
  </si>
  <si>
    <t>SKL</t>
  </si>
  <si>
    <t>SKLADBY</t>
  </si>
  <si>
    <t>HO2</t>
  </si>
  <si>
    <t>Horizontální odstraňované skladby</t>
  </si>
  <si>
    <t>HO2-2.01</t>
  </si>
  <si>
    <t>Odstraňovaná povlaková krytina</t>
  </si>
  <si>
    <t>104</t>
  </si>
  <si>
    <t>-1773766712</t>
  </si>
  <si>
    <t>105</t>
  </si>
  <si>
    <t>965045R01</t>
  </si>
  <si>
    <t>Bourání samonivelačních stěrek tl. do 50 mm, plochy přes 4 m2</t>
  </si>
  <si>
    <t>1286533270</t>
  </si>
  <si>
    <t>106</t>
  </si>
  <si>
    <t>-1270296029</t>
  </si>
  <si>
    <t>HO201*0,005</t>
  </si>
  <si>
    <t>"odečet nově zřizovaného otvoru" -1,4*0,65*0,005</t>
  </si>
  <si>
    <t>HO2-2.02</t>
  </si>
  <si>
    <t>Odstraňovaná keramická dlažba</t>
  </si>
  <si>
    <t>107</t>
  </si>
  <si>
    <t>771573810</t>
  </si>
  <si>
    <t>Demontáž podlah z dlaždic keramických lepených</t>
  </si>
  <si>
    <t>-318259714</t>
  </si>
  <si>
    <t>108</t>
  </si>
  <si>
    <t>1548704354</t>
  </si>
  <si>
    <t>HO2-2.03</t>
  </si>
  <si>
    <t>Odstraňovaná keramoická dlažba maloformátová</t>
  </si>
  <si>
    <t>109</t>
  </si>
  <si>
    <t>-298402144</t>
  </si>
  <si>
    <t>110</t>
  </si>
  <si>
    <t>1613378876</t>
  </si>
  <si>
    <t>111</t>
  </si>
  <si>
    <t>-780274318</t>
  </si>
  <si>
    <t>HO203*0,08</t>
  </si>
  <si>
    <t>112</t>
  </si>
  <si>
    <t>965049111</t>
  </si>
  <si>
    <t>Bourání mazanin Příplatek k cenám za bourání mazanin betonových se svařovanou sítí, tl. do 100 mm</t>
  </si>
  <si>
    <t>-1588615932</t>
  </si>
  <si>
    <t>HO2-2.04</t>
  </si>
  <si>
    <t>Odstraňovaná povlaková krytina s podkladem</t>
  </si>
  <si>
    <t>113</t>
  </si>
  <si>
    <t>-1828236460</t>
  </si>
  <si>
    <t>114</t>
  </si>
  <si>
    <t>874968187</t>
  </si>
  <si>
    <t>115</t>
  </si>
  <si>
    <t>72553984</t>
  </si>
  <si>
    <t>HO204*0,09</t>
  </si>
  <si>
    <t>116</t>
  </si>
  <si>
    <t>-695011617</t>
  </si>
  <si>
    <t>HO2-2.05</t>
  </si>
  <si>
    <t>117</t>
  </si>
  <si>
    <t>-1253906449</t>
  </si>
  <si>
    <t>118</t>
  </si>
  <si>
    <t>2095540142</t>
  </si>
  <si>
    <t>119</t>
  </si>
  <si>
    <t>1997458478</t>
  </si>
  <si>
    <t>HO205*0,015</t>
  </si>
  <si>
    <t>HN2</t>
  </si>
  <si>
    <t>Horizontální navrhované skladby</t>
  </si>
  <si>
    <t>HN2-2.01</t>
  </si>
  <si>
    <t>120</t>
  </si>
  <si>
    <t>776231111</t>
  </si>
  <si>
    <t>Montáž podlahovin z vinylu lepením lamel nebo čtverců standardním lepidlem</t>
  </si>
  <si>
    <t>1700037357</t>
  </si>
  <si>
    <t>121</t>
  </si>
  <si>
    <t>28411X02</t>
  </si>
  <si>
    <t>-149964907</t>
  </si>
  <si>
    <t>78,972*1,15 'Přepočtené koeficientem množství</t>
  </si>
  <si>
    <t>122</t>
  </si>
  <si>
    <t>776141122</t>
  </si>
  <si>
    <t>Příprava podkladu vyrovnání samonivelační stěrkou podlah min.pevnosti 30 MPa, tloušťky přes 3 do 5 mm</t>
  </si>
  <si>
    <t>-644751317</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</si>
  <si>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</si>
  <si>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HN2-2.02</t>
  </si>
  <si>
    <t>123</t>
  </si>
  <si>
    <t>771574368</t>
  </si>
  <si>
    <t>Montáž podlah z dlaždic keramických lepených flexibilním rychletuhnoucím lepidlem maloformátových pro vysoké mechanické zatížení protiskluzných nebo reliéfních (bezbariérových) přes 22 do 25 ks/m2</t>
  </si>
  <si>
    <t>-1141502167</t>
  </si>
  <si>
    <t xml:space="preserve">Poznámka k souboru cen:_x000D_
1. Položky jsou určeny pro všechny druhy povrchových úprav._x000D_
</t>
  </si>
  <si>
    <t>124</t>
  </si>
  <si>
    <t>59761406</t>
  </si>
  <si>
    <t>dlažba keramická slinutá protiskluzná do interiéru i exteriéru pro vysoké mechanické namáhání přes 22 do 25ks/m2</t>
  </si>
  <si>
    <t>1595149316</t>
  </si>
  <si>
    <t>2,809*1,1 'Přepočtené koeficientem množství</t>
  </si>
  <si>
    <t>125</t>
  </si>
  <si>
    <t>771591112</t>
  </si>
  <si>
    <t>Izolace podlahy pod dlažbu nátěrem nebo stěrkou ve dvou vrstvách</t>
  </si>
  <si>
    <t>-181755923</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</si>
  <si>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</si>
  <si>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126</t>
  </si>
  <si>
    <t>771151023</t>
  </si>
  <si>
    <t>Příprava podkladu před provedením dlažby samonivelační stěrka min.pevnosti 30 MPa, tloušťky přes 5 do 8 mm</t>
  </si>
  <si>
    <t>693114568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</si>
  <si>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</si>
  <si>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HN2-2.03</t>
  </si>
  <si>
    <t>127</t>
  </si>
  <si>
    <t>-1145965891</t>
  </si>
  <si>
    <t>128</t>
  </si>
  <si>
    <t>-135049216</t>
  </si>
  <si>
    <t>24,998*1,1 'Přepočtené koeficientem množství</t>
  </si>
  <si>
    <t>129</t>
  </si>
  <si>
    <t>-1348551792</t>
  </si>
  <si>
    <t>130</t>
  </si>
  <si>
    <t>-1502200771</t>
  </si>
  <si>
    <t>131</t>
  </si>
  <si>
    <t>631311115</t>
  </si>
  <si>
    <t>Mazanina z betonu prostého bez zvýšených nároků na prostředí tl. přes 50 do 80 mm tř. C 20/25</t>
  </si>
  <si>
    <t>965943203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</si>
  <si>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</si>
  <si>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HN203*0,08</t>
  </si>
  <si>
    <t>132</t>
  </si>
  <si>
    <t>631319011</t>
  </si>
  <si>
    <t>Příplatek k cenám mazanin za úpravu povrchu mazaniny přehlazením, mazanina tl. přes 50 do 80 mm</t>
  </si>
  <si>
    <t>-2056895588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</si>
  <si>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</si>
  <si>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133</t>
  </si>
  <si>
    <t>631319171</t>
  </si>
  <si>
    <t>Příplatek k cenám mazanin za stržení povrchu spodní vrstvy mazaniny latí před vložením výztuže nebo pletiva pro tl. obou vrstev mazaniny přes 50 do 80 mm</t>
  </si>
  <si>
    <t>1544069486</t>
  </si>
  <si>
    <t>134</t>
  </si>
  <si>
    <t>631362021</t>
  </si>
  <si>
    <t>Výztuž mazanin ze svařovaných sítí z drátů typu KARI</t>
  </si>
  <si>
    <t>1911190307</t>
  </si>
  <si>
    <t xml:space="preserve">Poznámka k souboru cen:_x000D_
1. Betonová podezdívek příček se oceňuje položkou 278 36-1111 souboru cen 278 36-11.1 - Výztuž základu (podezdívky) betonového_x000D_
</t>
  </si>
  <si>
    <t>KARI síť 150/150/8 mm; 2,105 kg/m2</t>
  </si>
  <si>
    <t>2,105/1000*(HN203)</t>
  </si>
  <si>
    <t>135</t>
  </si>
  <si>
    <t>713121111</t>
  </si>
  <si>
    <t>Montáž tepelné izolace podlah rohožemi, pásy, deskami, dílci, bloky (izolační materiál ve specifikaci) kladenými volně jednovrstvá</t>
  </si>
  <si>
    <t>-2110411610</t>
  </si>
  <si>
    <t xml:space="preserve">Poznámka k souboru cen:_x000D_
1. Množství tepelné izolace podlah okrajovými pásky k ceně -1211 se určuje v m projektované délky obložení (bez přesahů) na obvodu podlahy._x000D_
</t>
  </si>
  <si>
    <t>136</t>
  </si>
  <si>
    <t>X002</t>
  </si>
  <si>
    <t>Kročejově izolační pásy z PE pěny, tl.10 mm v nestlačitelném stavu</t>
  </si>
  <si>
    <t>428531032</t>
  </si>
  <si>
    <t>HN2-2.04</t>
  </si>
  <si>
    <t>Nová povlaková krytina antistatická s podkladním souvrstvím</t>
  </si>
  <si>
    <t>137</t>
  </si>
  <si>
    <t>488626926</t>
  </si>
  <si>
    <t>138</t>
  </si>
  <si>
    <t>28411X01</t>
  </si>
  <si>
    <t>967630343</t>
  </si>
  <si>
    <t>64,077*1,15 'Přepočtené koeficientem množství</t>
  </si>
  <si>
    <t>139</t>
  </si>
  <si>
    <t>776141123</t>
  </si>
  <si>
    <t>Příprava podkladu vyrovnání samonivelační stěrkou podlah min.pevnosti 30 MPa, tloušťky přes 5 do 8 mm</t>
  </si>
  <si>
    <t>-611505195</t>
  </si>
  <si>
    <t>140</t>
  </si>
  <si>
    <t>-621412881</t>
  </si>
  <si>
    <t>HN204*0,08</t>
  </si>
  <si>
    <t>141</t>
  </si>
  <si>
    <t>971391340</t>
  </si>
  <si>
    <t>142</t>
  </si>
  <si>
    <t>656287764</t>
  </si>
  <si>
    <t>143</t>
  </si>
  <si>
    <t>-1112184623</t>
  </si>
  <si>
    <t>2,105/1000*(HN204)</t>
  </si>
  <si>
    <t>144</t>
  </si>
  <si>
    <t>-2088131862</t>
  </si>
  <si>
    <t>145</t>
  </si>
  <si>
    <t>1793118056</t>
  </si>
  <si>
    <t>HN2-2.05</t>
  </si>
  <si>
    <t>146</t>
  </si>
  <si>
    <t>-874201541</t>
  </si>
  <si>
    <t>147</t>
  </si>
  <si>
    <t>28411X12</t>
  </si>
  <si>
    <t>1824143618</t>
  </si>
  <si>
    <t>73,045*1,15 'Přepočtené koeficientem množství</t>
  </si>
  <si>
    <t>148</t>
  </si>
  <si>
    <t>776141124</t>
  </si>
  <si>
    <t>Příprava podkladu vyrovnání samonivelační stěrkou podlah min.pevnosti 30 MPa, tloušťky přes 8 do 10 mm</t>
  </si>
  <si>
    <t>1220365397</t>
  </si>
  <si>
    <t>HN2-2.06</t>
  </si>
  <si>
    <t>149</t>
  </si>
  <si>
    <t>-1113462698</t>
  </si>
  <si>
    <t>150</t>
  </si>
  <si>
    <t>20673199</t>
  </si>
  <si>
    <t>19,531*1,15 'Přepočtené koeficientem množství</t>
  </si>
  <si>
    <t>151</t>
  </si>
  <si>
    <t>743167527</t>
  </si>
  <si>
    <t>VO2</t>
  </si>
  <si>
    <t>Vertikální odstraňované skladby</t>
  </si>
  <si>
    <t>VO2-2.01</t>
  </si>
  <si>
    <t xml:space="preserve">Odstraňovaný obklad maloformátový </t>
  </si>
  <si>
    <t>152</t>
  </si>
  <si>
    <t>781473810</t>
  </si>
  <si>
    <t>Demontáž obkladů z dlaždic keramických lepených</t>
  </si>
  <si>
    <t>1665600057</t>
  </si>
  <si>
    <t>Poznámka k položce:_x000D_
skladba VO2-2.01</t>
  </si>
  <si>
    <t>půdorys 2.NP současný stav a bourací práce</t>
  </si>
  <si>
    <t>m.č.: 2.006; 2.008; 2.009; 2.010; 2.011; 2.057; 2,061; 2.064; 2.064a</t>
  </si>
  <si>
    <t>((2*(7,475+4,575))*2,05-2*1,1*1,97)+(2*(2,525+2,625)*2,1-1,2*2,02)+(2*(1,188+1,6+1,188+0,9)*2,1-3*0,6*1,97)+(2*(1,188+1,6+1,188+0,9)*2,2-3*0,6*1,97)</t>
  </si>
  <si>
    <t>(2*(2,5+1,85)*2,1-0,8*1,97)+(2*(2,05+3,175)*2,87-2*0,9*1,7)+((0,35+0,275+3,95+3,613+4,3)*2,83-2*1,32*1,97-2,27*2,00)+(2*(2,3+3,175)*2,87-2*0,8*1,97)</t>
  </si>
  <si>
    <t>(2*(2,2+3,175)*2,87-2*0,8*1,97)</t>
  </si>
  <si>
    <t>VN2</t>
  </si>
  <si>
    <t>Vertikální navrhované skladby</t>
  </si>
  <si>
    <t>VN2-2.21</t>
  </si>
  <si>
    <t>153</t>
  </si>
  <si>
    <t>781474117</t>
  </si>
  <si>
    <t>Montáž obkladů vnitřních stěn z dlaždic keramických lepených flexibilním lepidlem maloformátových hladkých přes 35 do 45 ks/m2</t>
  </si>
  <si>
    <t>194363256</t>
  </si>
  <si>
    <t>154</t>
  </si>
  <si>
    <t>59761039</t>
  </si>
  <si>
    <t>obklad keramický hladký přes 22 do 25ks/m2 - matný, glazovaný, 200x200x7mm</t>
  </si>
  <si>
    <t>976225020</t>
  </si>
  <si>
    <t>155</t>
  </si>
  <si>
    <t>781131112</t>
  </si>
  <si>
    <t>Izolace stěny pod obklad izolace nátěrem nebo stěrkou ve dvou vrstvách</t>
  </si>
  <si>
    <t>-1070377894</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</si>
  <si>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</si>
  <si>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156</t>
  </si>
  <si>
    <t>784181121</t>
  </si>
  <si>
    <t>Penetrace podkladu jednonásobná hloubková v místnostech výšky do 3,80 m</t>
  </si>
  <si>
    <t>798197564</t>
  </si>
  <si>
    <t>VN2-2.22</t>
  </si>
  <si>
    <t>Navržený obklad maloformátový na stávající konstrukci</t>
  </si>
  <si>
    <t>157</t>
  </si>
  <si>
    <t>-826948218</t>
  </si>
  <si>
    <t>158</t>
  </si>
  <si>
    <t>59761255</t>
  </si>
  <si>
    <t>obklad keramický hladký přes 35 do 45ks/m2 - glazovaný, matný, 150x150x7 mm</t>
  </si>
  <si>
    <t>177042622</t>
  </si>
  <si>
    <t>80,72*1,1 'Přepočtené koeficientem množství</t>
  </si>
  <si>
    <t>159</t>
  </si>
  <si>
    <t>-315949937</t>
  </si>
  <si>
    <t>160</t>
  </si>
  <si>
    <t>43462677</t>
  </si>
  <si>
    <t>161</t>
  </si>
  <si>
    <t>781151031</t>
  </si>
  <si>
    <t>Příprava podkladu před provedením obkladu celoplošné vyrovnání podkladu stěrkou, tloušťky 3mm</t>
  </si>
  <si>
    <t>-687182609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</si>
  <si>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</si>
  <si>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VN2-2.23</t>
  </si>
  <si>
    <t>162</t>
  </si>
  <si>
    <t>X005</t>
  </si>
  <si>
    <t>Velkoformátový obklad z HPL desek, matný, desky na celou výšku místnosti, bertikální spáry, š. 1300mm, desinfikovatelný povrch, barevnost dle Knihy spárořezu; včetně vetikálního roštu tl. 12 mm z přířezů HPL desek, kotveno vruty přes hmoždinku, D+M</t>
  </si>
  <si>
    <t>-1791530087</t>
  </si>
  <si>
    <t>163</t>
  </si>
  <si>
    <t>1703328581</t>
  </si>
  <si>
    <t>VN2-2.24</t>
  </si>
  <si>
    <t>164</t>
  </si>
  <si>
    <t>X006</t>
  </si>
  <si>
    <t>Velkoformátový obklad z HPL desek, matný, desky na celou výšku místnosti, bertikální spáry, š. 1300mm, desinfikovatelný povrch, barevnost dle Knihy spárořezu; včetně vetikálního roštu tl. 30 mm z hliníkových úhelníků kotvených do zdi, D+M</t>
  </si>
  <si>
    <t>208057806</t>
  </si>
  <si>
    <t>165</t>
  </si>
  <si>
    <t>1478491443</t>
  </si>
  <si>
    <t>PO2</t>
  </si>
  <si>
    <t>Podhledy odstraňované</t>
  </si>
  <si>
    <t>PO2-01</t>
  </si>
  <si>
    <t>Odstraňovaný podhled rastrový</t>
  </si>
  <si>
    <t>166</t>
  </si>
  <si>
    <t>763431802</t>
  </si>
  <si>
    <t>Demontáž podhledu minerálního na zavěšeném na roštu polozapuštěném</t>
  </si>
  <si>
    <t>65103668</t>
  </si>
  <si>
    <t xml:space="preserve">Poznámka k souboru cen:_x000D_
1. V cenách demontáže podhledu -1801 až -1821 jsou započteny náklady na kompletní demontáž podhledu, tj. nosné konstrukce i panelů._x000D_
</t>
  </si>
  <si>
    <t>Poznámka k položce:_x000D_
skladba PO2-01</t>
  </si>
  <si>
    <t>půdorys 2.NP stávajícího stavu a bourací práce</t>
  </si>
  <si>
    <t>m.č.: 2.004; 2.006; 2.045; 2.064a</t>
  </si>
  <si>
    <t>(6,625*5,3+3,00*0,2+2,95*4,725+0,85*2,2)+(3,1*3,975)+(3,35*2,35+2,8*2,7+0,41*2,3+6,25*2,7+0,55*2,05+0,8*0,25)+(2,2*3,175)</t>
  </si>
  <si>
    <t>PO2-03</t>
  </si>
  <si>
    <t>Odstraňovaný podhled plný sádrokartonový</t>
  </si>
  <si>
    <t>167</t>
  </si>
  <si>
    <t>763131831</t>
  </si>
  <si>
    <t>Demontáž podhledu nebo samostatného požárního předělu ze sádrokartonových desek s nosnou konstrukcí jednovrstvou z ocelových profilů, opláštění jednoduché</t>
  </si>
  <si>
    <t>563578548</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</si>
  <si>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</si>
  <si>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Poznámka k položce:_x000D_
skladba PO2-03</t>
  </si>
  <si>
    <t xml:space="preserve">m.č.: 2.008; 2.009; 2.010; 2.011; 2.057; 2.064 </t>
  </si>
  <si>
    <t>(2,525*(2,625+0,27))+(1,188*1,6+1,188*0,9)+(1,188*1,6-0,275*0,525+1,188*0,9)+(2,5*1,85)+(2,3*3,175-0,925*0,25)+(2,05*3,175)</t>
  </si>
  <si>
    <t>POU</t>
  </si>
  <si>
    <t>Podhledy stávající upravované</t>
  </si>
  <si>
    <t>PO2-11</t>
  </si>
  <si>
    <t>168</t>
  </si>
  <si>
    <t>763135R04</t>
  </si>
  <si>
    <t>Demontáž podhledu sádrokartonového vyjmutí kazet</t>
  </si>
  <si>
    <t>-605054054</t>
  </si>
  <si>
    <t xml:space="preserve">Poznámka k souboru cen:_x000D_
1. V cenách demontáže podhledu -5801 až -5821 jsou započteny náklady na kompletní demontáž podhledu, tj. nosné konstrukce i panelů._x000D_
</t>
  </si>
  <si>
    <t>Poznámka k položce:_x000D_
materiál kazet bude uložen a použit ke zpětné montáži</t>
  </si>
  <si>
    <t>PO211*0,25</t>
  </si>
  <si>
    <t>169</t>
  </si>
  <si>
    <t>763135R03</t>
  </si>
  <si>
    <t>Demontáž podhledu sádrokartonového kazetového na zavěšeném na roštu polozapuštěném a jeho uložení pro zpětnou montáž</t>
  </si>
  <si>
    <t>-948182374</t>
  </si>
  <si>
    <t>Poznámka k položce:_x000D_
materiál desek a rastrů bude uložen a použit ke zpětné montáži</t>
  </si>
  <si>
    <t>PO211*0,5</t>
  </si>
  <si>
    <t>170</t>
  </si>
  <si>
    <t>763135R01</t>
  </si>
  <si>
    <t>Zpětná montáž sádrokartonového podhledu kazetového demontovatelného, velikosti kazet 600x600 mm včetně zavěšené nosné konstrukce polozapuštěné</t>
  </si>
  <si>
    <t>2077219554</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</si>
  <si>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</si>
  <si>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Poznámka k položce:_x000D_
pro rastr bude použit materiál demontovaný na stavbě</t>
  </si>
  <si>
    <t>171</t>
  </si>
  <si>
    <t>763135611</t>
  </si>
  <si>
    <t>Montáž sádrokartonového podhledu opláštění kazet</t>
  </si>
  <si>
    <t>-1539188050</t>
  </si>
  <si>
    <t>172</t>
  </si>
  <si>
    <t>59030R01</t>
  </si>
  <si>
    <t>podhled kazetový bez děrování polozapuštená hrana tl 19mm 600x600mm</t>
  </si>
  <si>
    <t>2010729490</t>
  </si>
  <si>
    <t>Poznámka k položce:_x000D_
doplnění kazet za poškozené kusy; rozsah cca 20%</t>
  </si>
  <si>
    <t>PO211*0,2</t>
  </si>
  <si>
    <t>PO2-12</t>
  </si>
  <si>
    <t>173</t>
  </si>
  <si>
    <t>973723631</t>
  </si>
  <si>
    <t>PO212*0,25</t>
  </si>
  <si>
    <t>174</t>
  </si>
  <si>
    <t>1658462088</t>
  </si>
  <si>
    <t>175</t>
  </si>
  <si>
    <t>1482158024</t>
  </si>
  <si>
    <t>176</t>
  </si>
  <si>
    <t>1568439968</t>
  </si>
  <si>
    <t>177</t>
  </si>
  <si>
    <t>-1768575232</t>
  </si>
  <si>
    <t>PO212*0,2</t>
  </si>
  <si>
    <t>PO2-13</t>
  </si>
  <si>
    <t>Upravovaný stávající sádrokartonový podhled</t>
  </si>
  <si>
    <t>178</t>
  </si>
  <si>
    <t>2135187144</t>
  </si>
  <si>
    <t>179</t>
  </si>
  <si>
    <t>763131351</t>
  </si>
  <si>
    <t>Podhled ze sádrokartonových desek dřevěná spodní konstrukce dvouvrstvá z latí 50 x 30 mm jednoduše opláštěná deskou impregnovanou H2, tl. 12,5 mm, bez TI</t>
  </si>
  <si>
    <t>-893811902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</si>
  <si>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</si>
  <si>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PON2</t>
  </si>
  <si>
    <t>Podhledy navrhované</t>
  </si>
  <si>
    <t>PO2-21</t>
  </si>
  <si>
    <t>Nový rastrový podhled</t>
  </si>
  <si>
    <t>180</t>
  </si>
  <si>
    <t>763135102</t>
  </si>
  <si>
    <t>Montáž sádrokartonového podhledu kazetového demontovatelného, velikosti kazet 600x600 mm včetně zavěšené nosné konstrukce polozapuštěné</t>
  </si>
  <si>
    <t>1528950487</t>
  </si>
  <si>
    <t>viz skladba PO2-21</t>
  </si>
  <si>
    <t>m.č.: 2.005</t>
  </si>
  <si>
    <t>(3,625*2,3+3,00*5,49+1,00*1,00/2+2,3*4,85+0,85*2,2+0,55*2,35+2,8*5,05+0,35*2,3)</t>
  </si>
  <si>
    <t>181</t>
  </si>
  <si>
    <t>-372223987</t>
  </si>
  <si>
    <t>Poznámka k položce:_x000D_
bližší specifikace viz skladbu PO2-21</t>
  </si>
  <si>
    <t>54,57*1,05 'Přepočtené koeficientem množství</t>
  </si>
  <si>
    <t>PO2-22</t>
  </si>
  <si>
    <t>Nový rastrový podhled desinfikovatelný</t>
  </si>
  <si>
    <t>182</t>
  </si>
  <si>
    <t>763135R02</t>
  </si>
  <si>
    <t>Sádrokartonový podhled kazetový demontovatelný, velikost kazet 600x600mm včetně zavěšené nosné konstrukce polozapuštěné, desky z minerální vlny, jílu a škrobu, dezinfikovatelný povrch, barva RAL9010, kladeno na sraz, desky vyjímatelné, D+M</t>
  </si>
  <si>
    <t>ovozeno ÚRS</t>
  </si>
  <si>
    <t>1379395413</t>
  </si>
  <si>
    <t>viz skladba PO2-22</t>
  </si>
  <si>
    <t>m.č.: 2.013; 2.063</t>
  </si>
  <si>
    <t>12,1+63,8</t>
  </si>
  <si>
    <t>PO2-23</t>
  </si>
  <si>
    <t>Nový plný sádrokartonový podhled</t>
  </si>
  <si>
    <t>183</t>
  </si>
  <si>
    <t>763131511</t>
  </si>
  <si>
    <t>Podhled ze sádrokartonových desek jednovrstvá zavěšená spodní konstrukce z ocelových profilů CD, UD jednoduše opláštěná deskou standardní A, tl. 12,5 mm, bez TI</t>
  </si>
  <si>
    <t>277689848</t>
  </si>
  <si>
    <t>skladba PO2-23</t>
  </si>
  <si>
    <t>m.č.: 2.004; 2.011</t>
  </si>
  <si>
    <t>(3,5*2,875-0,927*0,927/2)+(1,075*2,67)</t>
  </si>
  <si>
    <t>PO2-24</t>
  </si>
  <si>
    <t>Nový plný sádrokartonový podhled impregnovaný</t>
  </si>
  <si>
    <t>184</t>
  </si>
  <si>
    <t>7631315R01</t>
  </si>
  <si>
    <t>Podhled ze sádrokartonových desek jednovrstvá zavěšená spodní konstrukce z ocelových profilů CD, UD jednoduše opláštěná deskou impregnovanou H2, tl. 12,5 mm, TI tl. 50 mm</t>
  </si>
  <si>
    <t>-1240463347</t>
  </si>
  <si>
    <t>skladba PO2-24</t>
  </si>
  <si>
    <t>m.č.: 2.008; 2.009; 2.010</t>
  </si>
  <si>
    <t>(1,375*1,725+1,225*0,9)+(1,0*2,625)+(2,975*4,6-0,75*0,525)+(2,6*1,9)</t>
  </si>
  <si>
    <t>ZO2</t>
  </si>
  <si>
    <t>Zpevněné plochy odstraňované</t>
  </si>
  <si>
    <t>ZO2-01</t>
  </si>
  <si>
    <t>185</t>
  </si>
  <si>
    <t>113106123</t>
  </si>
  <si>
    <t>Rozebrání dlažeb komunikací pro pěší s přemístěním hmot na skládku na vzdálenost do 3 m nebo s naložením na dopravní prostředek s ložem z kameniva nebo živice a s jakoukoliv výplní spár ručně ze zámkové dlažby</t>
  </si>
  <si>
    <t>-1500111096</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</si>
  <si>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</si>
  <si>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186</t>
  </si>
  <si>
    <t>-105575396</t>
  </si>
  <si>
    <t>ZO201*0,016</t>
  </si>
  <si>
    <t>187</t>
  </si>
  <si>
    <t>713120851</t>
  </si>
  <si>
    <t>Odstranění tepelné izolace podlah z rohoží, pásů, dílců, desek, bloků podlah připevněných lepením z polystyrenu, tloušťka izolace suchého, tloušťka izolace do 100 mm</t>
  </si>
  <si>
    <t>1142082326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</si>
  <si>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</si>
  <si>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ZO2-02</t>
  </si>
  <si>
    <t>188</t>
  </si>
  <si>
    <t>1560256062</t>
  </si>
  <si>
    <t>189</t>
  </si>
  <si>
    <t>113107122</t>
  </si>
  <si>
    <t>Odstranění podkladů nebo krytů ručně s přemístěním hmot na skládku na vzdálenost do 3 m nebo s naložením na dopravní prostředek z kameniva hrubého drceného, o tl. vrstvy přes 100 do 200 mm</t>
  </si>
  <si>
    <t>-919773172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</si>
  <si>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</si>
  <si>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ZO2-03</t>
  </si>
  <si>
    <t>Odstraňovaný živičný povrch</t>
  </si>
  <si>
    <t>190</t>
  </si>
  <si>
    <t>919735112</t>
  </si>
  <si>
    <t>Řezání stávajícího živičného krytu nebo podkladu hloubky přes 50 do 100 mm</t>
  </si>
  <si>
    <t>-79968295</t>
  </si>
  <si>
    <t xml:space="preserve">Poznámka k souboru cen:_x000D_
1. V cenách jsou započteny i náklady na spotřebu vody._x000D_
</t>
  </si>
  <si>
    <t>2*4,74</t>
  </si>
  <si>
    <t>191</t>
  </si>
  <si>
    <t>113154124</t>
  </si>
  <si>
    <t>Frézování živičného podkladu nebo krytu s naložením na dopravní prostředek plochy do 500 m2 bez překážek v trase pruhu šířky přes 0,5 m do 1 m, tloušťky vrstvy 100 mm</t>
  </si>
  <si>
    <t>-741766549</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</si>
  <si>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</si>
  <si>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ZO203-2*18*0,25</t>
  </si>
  <si>
    <t>192</t>
  </si>
  <si>
    <t>113107123</t>
  </si>
  <si>
    <t>Odstranění podkladů nebo krytů ručně s přemístěním hmot na skládku na vzdálenost do 3 m nebo s naložením na dopravní prostředek z kameniva hrubého drceného, o tl. vrstvy přes 200 do 300 mm</t>
  </si>
  <si>
    <t>-1584064377</t>
  </si>
  <si>
    <t>ZN2</t>
  </si>
  <si>
    <t>Zpevněné plochy navrhované</t>
  </si>
  <si>
    <t>ZN2-01</t>
  </si>
  <si>
    <t>193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</si>
  <si>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</si>
  <si>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</si>
  <si>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-452642760</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</si>
  <si>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</si>
  <si>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194</t>
  </si>
  <si>
    <t>59245601</t>
  </si>
  <si>
    <t>dlažba desková betonová 500x500x50mm přírodní</t>
  </si>
  <si>
    <t>635036831</t>
  </si>
  <si>
    <t>195</t>
  </si>
  <si>
    <t>-1739618228</t>
  </si>
  <si>
    <t>196</t>
  </si>
  <si>
    <t>Deska XPS s vaflovitým povrchem na obou stranách, tl.20 mm, do 0,033w/mK; maximální zatížení v tlaku min. 3600kg/m2</t>
  </si>
  <si>
    <t>-476369840</t>
  </si>
  <si>
    <t>14,45*1,15 'Přepočtené koeficientem množství</t>
  </si>
  <si>
    <t>197</t>
  </si>
  <si>
    <t>711141559</t>
  </si>
  <si>
    <t>Provedení izolace proti zemní vlhkosti pásy přitavením NAIP na ploše vodorovné V</t>
  </si>
  <si>
    <t>661709192</t>
  </si>
  <si>
    <t xml:space="preserve">Poznámka k souboru cen:_x000D_
1. Izolace plochy jednotlivě do 10 m2 se oceňují skladebně cenou příslušné izolace a cenou 711 19-9097 Příplatek za plochu do 10 m2._x000D_
</t>
  </si>
  <si>
    <t>198</t>
  </si>
  <si>
    <t>62855001</t>
  </si>
  <si>
    <t>pás asfaltový natavitelný modifikovaný SBS tl 4,0mm s vložkou z polyesterové rohože a spalitelnou PE fólií nebo jemnozrnný minerálním posypem na horním povrchu</t>
  </si>
  <si>
    <t>-40085175</t>
  </si>
  <si>
    <t>199</t>
  </si>
  <si>
    <t>711111001</t>
  </si>
  <si>
    <t>Provedení izolace proti zemní vlhkosti natěradly a tmely za studena na ploše vodorovné V nátěrem penetračním</t>
  </si>
  <si>
    <t>-86659660</t>
  </si>
  <si>
    <t xml:space="preserve">Poznámka k souboru cen:_x000D_
1. Izolace plochy jednotlivě do 10 m2 se oceňují skladebně cenou příslušné izolace a cenou 711 19-9095 Příplatek za plochu do 10 m2._x000D_
</t>
  </si>
  <si>
    <t>200</t>
  </si>
  <si>
    <t>11163150</t>
  </si>
  <si>
    <t>lak penetrační asfaltový</t>
  </si>
  <si>
    <t>-1111604621</t>
  </si>
  <si>
    <t>14,45*0,0003 'Přepočtené koeficientem množství</t>
  </si>
  <si>
    <t>ZN2-02</t>
  </si>
  <si>
    <t>201</t>
  </si>
  <si>
    <t>577134111</t>
  </si>
  <si>
    <t>Asfaltový beton vrstva obrusná ACO 11 (ABS) s rozprostřením a se zhutněním z nemodifikovaného asfaltu v pruhu šířky do 3 m tř. I, po zhutnění tl. 40 mm</t>
  </si>
  <si>
    <t>1775463981</t>
  </si>
  <si>
    <t xml:space="preserve">Poznámka k souboru cen:_x000D_
1. ČSN EN 13108-1 připouští pro ACO 11 pouze tl. 35 až 50 mm._x000D_
</t>
  </si>
  <si>
    <t>ZN202-18*0,25</t>
  </si>
  <si>
    <t>202</t>
  </si>
  <si>
    <t>599141111</t>
  </si>
  <si>
    <t>Vyplnění spár mezi silničními dílci jakékoliv tloušťky živičnou zálivkou</t>
  </si>
  <si>
    <t>-298132995</t>
  </si>
  <si>
    <t xml:space="preserve">Poznámka k souboru cen:_x000D_
1. Ceny lze použít i pro vyplnění spár podkladu z betonu prostého, který se oceňuje cenami souboru cen 567 1 . - . . Podklad z prostého betonu._x000D_
2. V ceně 14-1111 jsou započteny i náklady na vyčištění spár._x000D_
</t>
  </si>
  <si>
    <t>2*4,84</t>
  </si>
  <si>
    <t>203</t>
  </si>
  <si>
    <t>573231106</t>
  </si>
  <si>
    <t>Postřik spojovací PS bez posypu kamenivem ze silniční emulze, v množství 0,30 kg/m2</t>
  </si>
  <si>
    <t>-427516731</t>
  </si>
  <si>
    <t>204</t>
  </si>
  <si>
    <t>565135111</t>
  </si>
  <si>
    <t>Asfaltový beton vrstva podkladní ACP 16 (obalované kamenivo střednězrnné - OKS) s rozprostřením a zhutněním v pruhu šířky do 3 m, po zhutnění tl. 50 mm</t>
  </si>
  <si>
    <t>-1859564231</t>
  </si>
  <si>
    <t xml:space="preserve">Poznámka k souboru cen:_x000D_
1. ČSN EN 13108-1 připouští pro ACP 16 pouze tl. 50 až 80 mm._x000D_
</t>
  </si>
  <si>
    <t>ZN202-18,9*0,25</t>
  </si>
  <si>
    <t>205</t>
  </si>
  <si>
    <t>573111112</t>
  </si>
  <si>
    <t>Postřik infiltrační PI z asfaltu silničního s posypem kamenivem, v množství 1,00 kg/m2</t>
  </si>
  <si>
    <t>-598203600</t>
  </si>
  <si>
    <t>206</t>
  </si>
  <si>
    <t>564851111</t>
  </si>
  <si>
    <t>Podklad ze štěrkodrti ŠD s rozprostřením a zhutněním, po zhutnění tl. 150 mm</t>
  </si>
  <si>
    <t>1018861983</t>
  </si>
  <si>
    <t>2*ZN202</t>
  </si>
  <si>
    <t>ÚP</t>
  </si>
  <si>
    <t>Plošné úpravy stěn a stropů</t>
  </si>
  <si>
    <t>Plošná úprava stěn stávajících konstrukcí</t>
  </si>
  <si>
    <t>207</t>
  </si>
  <si>
    <t>978035125</t>
  </si>
  <si>
    <t>Odstranění tenkovrstvých omítek nebo štuku tloušťky přes 2 mm odsekáním, rozsahu přes 30 do 50%</t>
  </si>
  <si>
    <t>1478505496</t>
  </si>
  <si>
    <t>208</t>
  </si>
  <si>
    <t>612131321</t>
  </si>
  <si>
    <t>Podkladní a spojovací vrstva vnitřních omítaných ploch penetrace akrylát-silikonová nanášená strojně stěn</t>
  </si>
  <si>
    <t>-1384367360</t>
  </si>
  <si>
    <t>209</t>
  </si>
  <si>
    <t>612341121</t>
  </si>
  <si>
    <t>Omítka sádrová nebo vápenosádrová vnitřních ploch nanášená ručně jednovrstvá, tloušťky do 10 mm hladká svislých konstrukcí stěn</t>
  </si>
  <si>
    <t>778093260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</si>
  <si>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</si>
  <si>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50% ploch plošných úprav stěn; tl. min. 5 mm</t>
  </si>
  <si>
    <t>S01*0,5</t>
  </si>
  <si>
    <t>210</t>
  </si>
  <si>
    <t>612181001</t>
  </si>
  <si>
    <t>Sádrová stěrka vnitřních povrchů tloušťky do 3 mm bez penetrace, včetně následného přebroušení svislých konstrukcí stěn v podlaží i na schodišti</t>
  </si>
  <si>
    <t>-1631707626</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</si>
  <si>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</si>
  <si>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211</t>
  </si>
  <si>
    <t>784181101</t>
  </si>
  <si>
    <t>Penetrace podkladu jednonásobná základní akrylátová v místnostech výšky do 3,80 m</t>
  </si>
  <si>
    <t>-773430655</t>
  </si>
  <si>
    <t>212</t>
  </si>
  <si>
    <t>784211101</t>
  </si>
  <si>
    <t>Malby z malířských směsí otěruvzdorných za mokra dvojnásobné, bílé za mokra otěruvzdorné výborně, dezinfikovatelné, v místnostech výšky do 3,80 m</t>
  </si>
  <si>
    <t>1879559060</t>
  </si>
  <si>
    <t>Poznámka k položce:_x000D_
Specifikace dle projektové dokumentace</t>
  </si>
  <si>
    <t>S02a</t>
  </si>
  <si>
    <t>Plošná úprava stěn nových konstrukcí</t>
  </si>
  <si>
    <t>213</t>
  </si>
  <si>
    <t>1746296711</t>
  </si>
  <si>
    <t>214</t>
  </si>
  <si>
    <t>1273492535</t>
  </si>
  <si>
    <t>215</t>
  </si>
  <si>
    <t>1129492571</t>
  </si>
  <si>
    <t>216</t>
  </si>
  <si>
    <t>-578050426</t>
  </si>
  <si>
    <t>Plošná úprava stropů nových konstrukcí</t>
  </si>
  <si>
    <t>217</t>
  </si>
  <si>
    <t>611131321</t>
  </si>
  <si>
    <t>Podkladní a spojovací vrstva vnitřních omítaných ploch penetrace akrylát-silikonová nanášená strojně stropů</t>
  </si>
  <si>
    <t>-1619678159</t>
  </si>
  <si>
    <t>218</t>
  </si>
  <si>
    <t>611181001</t>
  </si>
  <si>
    <t>Sádrová stěrka vnitřních povrchů tloušťky do 3 mm bez penetrace, včetně následného přebroušení vodorovných konstrukcí stropů rovných</t>
  </si>
  <si>
    <t>8446841</t>
  </si>
  <si>
    <t>219</t>
  </si>
  <si>
    <t>1578002652</t>
  </si>
  <si>
    <t>"odskoky minerálního podhledu v m.č. 2.005" 2,3*0,29+2,3*0,34+2,35*0,26</t>
  </si>
  <si>
    <t>220</t>
  </si>
  <si>
    <t>-1202391972</t>
  </si>
  <si>
    <t>Plošná úprava stěn a stropů nových konstrukcí - exteriér</t>
  </si>
  <si>
    <t>221</t>
  </si>
  <si>
    <t>622131121</t>
  </si>
  <si>
    <t>Podkladní a spojovací vrstva vnějších omítaných ploch penetrace akrylát-silikonová nanášená ručně stěn</t>
  </si>
  <si>
    <t>-575511800</t>
  </si>
  <si>
    <t>222</t>
  </si>
  <si>
    <t>612341R01</t>
  </si>
  <si>
    <t>Omítka sádrová nebo vápenosádrová vnějších ploch nanášená ručně jednovrstvá, tloušťky do 10 mm hladká svislých konstrukcí stěn</t>
  </si>
  <si>
    <t>1768110343</t>
  </si>
  <si>
    <t>tl. min. 5 mm</t>
  </si>
  <si>
    <t>223</t>
  </si>
  <si>
    <t>622381021</t>
  </si>
  <si>
    <t>Omítka tenkovrstvá minerální vnějších ploch stěn probarvená, včetně penetrace podkladu zrnitá, struktura a barevnost dle výběru</t>
  </si>
  <si>
    <t>1142403065</t>
  </si>
  <si>
    <t>PRV</t>
  </si>
  <si>
    <t>PRVKY</t>
  </si>
  <si>
    <t>O2</t>
  </si>
  <si>
    <t>Okna</t>
  </si>
  <si>
    <t>224</t>
  </si>
  <si>
    <t>767610118</t>
  </si>
  <si>
    <t>Montáž oken jednoduchých z hliníkových nebo ocelových profilů na polyuretanovou pěnu pevných do zdiva, plochy přes 2,5 m2</t>
  </si>
  <si>
    <t>-1208184036</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</si>
  <si>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</si>
  <si>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"Okno s ozn. O2-2.01" 2,27*2,00</t>
  </si>
  <si>
    <t>225</t>
  </si>
  <si>
    <t>XO01</t>
  </si>
  <si>
    <t>Okno prosklené exteriérové pevné, rozměry 2270x2000 mm, horizontální členění na 3 části, vertikálně na 2, po eloxovaný Al s dezinfikovatelným povrchem, Al vícekomorové křídlo a rám, izolační dvojsklo, satinovaný povrch, 90% průsvitnost, na straně interiéru hladká strana - distační rámeček v barvě okna, barva bílá RAL 9003, desinfikovatelný povrch, Uw max = 1,2 W/m2K; Rw min = 47 dB, EI30 DP1</t>
  </si>
  <si>
    <t>-681456063</t>
  </si>
  <si>
    <t>Poznámka k položce:_x000D_
prvek s ozn. O2-2.01_x000D_
profilace oken musí vycházet ze stávajích oken na fasádě do atria</t>
  </si>
  <si>
    <t>226</t>
  </si>
  <si>
    <t>766694113</t>
  </si>
  <si>
    <t>Montáž ostatních truhlářských konstrukcí parapetních desek dřevěných nebo plastových šířky do 300 mm, délky přes 1600 do 2600 mm</t>
  </si>
  <si>
    <t>-1147083169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</si>
  <si>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</si>
  <si>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Poznámka k položce:_x000D_
prvek s ozn. O2-2.01</t>
  </si>
  <si>
    <t>227</t>
  </si>
  <si>
    <t>61144401</t>
  </si>
  <si>
    <t>parapet plastový vnitřní komůrkový 250x20x1000mm, barva bílá RAL 9003</t>
  </si>
  <si>
    <t>-963651043</t>
  </si>
  <si>
    <t>228</t>
  </si>
  <si>
    <t>787911125</t>
  </si>
  <si>
    <t>Zasklívání – ostatní práce montáž fólie na sklo protisluneční (UV)</t>
  </si>
  <si>
    <t>-1666298945</t>
  </si>
  <si>
    <t>Poznámka k položce:_x000D_
barevnost dle výběru</t>
  </si>
  <si>
    <t>prvek s ozn. O2-2.02</t>
  </si>
  <si>
    <t>3,4*0,9</t>
  </si>
  <si>
    <t>229</t>
  </si>
  <si>
    <t>63479001</t>
  </si>
  <si>
    <t>fólie protisluneční pro vnitřní instalaci, reflexní</t>
  </si>
  <si>
    <t>-1034087075</t>
  </si>
  <si>
    <t>3,06*1,03 'Přepočtené koeficientem množství</t>
  </si>
  <si>
    <t>230</t>
  </si>
  <si>
    <t>61144019</t>
  </si>
  <si>
    <t>koncovka k parapetu plastovému vnitřnímu 1 pár</t>
  </si>
  <si>
    <t>sada</t>
  </si>
  <si>
    <t>-1085811552</t>
  </si>
  <si>
    <t>D2</t>
  </si>
  <si>
    <t>Dveře</t>
  </si>
  <si>
    <t>231</t>
  </si>
  <si>
    <t>766661849</t>
  </si>
  <si>
    <t>Demontáž dveřních konstrukcí k opětovnému použití kování interiérového štítku s klikou</t>
  </si>
  <si>
    <t>1492411934</t>
  </si>
  <si>
    <t>Poznámka k položce:_x000D_
dveře s ozn. D2-2.01; D2-2.02; D2-2.03</t>
  </si>
  <si>
    <t>232</t>
  </si>
  <si>
    <t>766664958-1</t>
  </si>
  <si>
    <t>Revize dveřních konstrukcí interiérových klik se štítky</t>
  </si>
  <si>
    <t>-1231347854</t>
  </si>
  <si>
    <t>Poznámka k položce:_x000D_
dveře s ozn. D2-2.19; D2.29 až D2-2.35</t>
  </si>
  <si>
    <t>233</t>
  </si>
  <si>
    <t>766691931</t>
  </si>
  <si>
    <t>Ostatní práce seřízení okenního nebo dveřního křídla otvíracího nebo sklápěcího dřevěného</t>
  </si>
  <si>
    <t>-1028713439</t>
  </si>
  <si>
    <t xml:space="preserve">Poznámka k souboru cen:_x000D_
1. Ceny -1931 a -1932 lze užít jen pro křídlo mající současně obě jmenované funkce._x000D_
</t>
  </si>
  <si>
    <t>Poznámka k položce:_x000D_
dveře s ozn. D2-2.01; D2-2.02; D2-2.03; D2-2.19; D2-2.29 až D2-2.35</t>
  </si>
  <si>
    <t>234</t>
  </si>
  <si>
    <t>766661848</t>
  </si>
  <si>
    <t>Demontáž dveřních konstrukcí k opětovnému použití kování interiérového zámku</t>
  </si>
  <si>
    <t>15865229</t>
  </si>
  <si>
    <t>Poznámka k položce:_x000D_
dveře s ozn. D2-2.01; D2-2.02; D2-2.03; D2-2.29 až D2-2.35</t>
  </si>
  <si>
    <t>235</t>
  </si>
  <si>
    <t>XD18</t>
  </si>
  <si>
    <t xml:space="preserve">Vyříznutí zážlabu pro reverzní el. otvírač pro vedení ESLA k zámku </t>
  </si>
  <si>
    <t>1884732143</t>
  </si>
  <si>
    <t>Poznámka k položce:_x000D_
dveře s ozn. D2-2.29 až D2-2.35</t>
  </si>
  <si>
    <t>236</t>
  </si>
  <si>
    <t>742320032</t>
  </si>
  <si>
    <t>Montáž elektricky ovládaného otvírání ostatní prvky elektrického otvírače 12 V a stavitelnou střelkou</t>
  </si>
  <si>
    <t>-420846956</t>
  </si>
  <si>
    <t>Poznámka k položce:_x000D_
Dveře s ozn. D2-2.15; D2-2.29; D2-2.30; D2-2.31; D2-2.32; D2-2.33; D2-2.34; D2-2.35</t>
  </si>
  <si>
    <t>237</t>
  </si>
  <si>
    <t>XD15</t>
  </si>
  <si>
    <t>Požární elektrický otvírač dveří dle projektové dokumentace</t>
  </si>
  <si>
    <t>-1487606305</t>
  </si>
  <si>
    <t>Poznámka k položce:_x000D_
dveře s ozn. D2-2.15</t>
  </si>
  <si>
    <t>238</t>
  </si>
  <si>
    <t>XD17</t>
  </si>
  <si>
    <t>Elektrický reverzní otvírač s momentovým kolíkem do stávající zárubně</t>
  </si>
  <si>
    <t>-980955632</t>
  </si>
  <si>
    <t>Poznámka k položce:_x000D_
Dveře s ozn. 2-2.29; D2-2.30; D2-2.31; D2-2.32; D2-2.33; D2-2.34; D2-2.35</t>
  </si>
  <si>
    <t>239</t>
  </si>
  <si>
    <t>783106801</t>
  </si>
  <si>
    <t>Odstranění nátěrů z truhlářských konstrukcí obroušením</t>
  </si>
  <si>
    <t>-1654913444</t>
  </si>
  <si>
    <t>"D2-2.01" 2*0,8*1,97</t>
  </si>
  <si>
    <t>"D2-2.02" 2*0,8*1,97</t>
  </si>
  <si>
    <t>"D2-2.03" 2*0,9*1,97</t>
  </si>
  <si>
    <t>"D2-2.19" 2*1,1*1,97</t>
  </si>
  <si>
    <t>"D2-2.29 až 2.2-2.35" 6*2*1,1*1,97</t>
  </si>
  <si>
    <t>240</t>
  </si>
  <si>
    <t>783117101</t>
  </si>
  <si>
    <t>Krycí nátěr truhlářských konstrukcí jednonásobný syntetický</t>
  </si>
  <si>
    <t>1937799709</t>
  </si>
  <si>
    <t>Poznámka k položce:_x000D_
barva RAL dle výběru</t>
  </si>
  <si>
    <t>40,188*2 'Přepočtené koeficientem množství</t>
  </si>
  <si>
    <t>241</t>
  </si>
  <si>
    <t>783306801</t>
  </si>
  <si>
    <t>Odstranění nátěrů ze zámečnických konstrukcí obroušením</t>
  </si>
  <si>
    <t>-904298726</t>
  </si>
  <si>
    <t>zárubně</t>
  </si>
  <si>
    <t>"D2-2.01" 0,8*1,97*2</t>
  </si>
  <si>
    <t>"D2-2.02" 0,8*1,97*2</t>
  </si>
  <si>
    <t>"D2-2.03" 0,9*1,97*2</t>
  </si>
  <si>
    <t>dveřní křídlo</t>
  </si>
  <si>
    <t>"D2-2.22" 2*1,32*1,97</t>
  </si>
  <si>
    <t>242</t>
  </si>
  <si>
    <t>783317101</t>
  </si>
  <si>
    <t>Krycí nátěr (email) zámečnických konstrukcí jednonásobný syntetický standardní</t>
  </si>
  <si>
    <t>697795464</t>
  </si>
  <si>
    <t>45,389*2 'Přepočtené koeficientem množství</t>
  </si>
  <si>
    <t>243</t>
  </si>
  <si>
    <t>767632821</t>
  </si>
  <si>
    <t xml:space="preserve">Demontáž posuvných dveří z hliníkových profilů zdvižně nebo sklopně posuvných plochy přes 6 do 9 m2 </t>
  </si>
  <si>
    <t>1387643612</t>
  </si>
  <si>
    <t xml:space="preserve">Poznámka k souboru cen:_x000D_
1. Plochou se rozumí součin výšky a šířky; šířka je dána součtem posuvných a pevných částí._x000D_
</t>
  </si>
  <si>
    <t>Poznámka k položce:_x000D_
dveře s ozn. D2-2.04</t>
  </si>
  <si>
    <t>244</t>
  </si>
  <si>
    <t>968082032</t>
  </si>
  <si>
    <t>Vybourání plastových rámů oken s křídly, dveřních zárubní, vrat vrat, plochy přes 5 m2</t>
  </si>
  <si>
    <t>-1097392462</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</si>
  <si>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</si>
  <si>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"dveře D2-2.05" 2,2*2,9</t>
  </si>
  <si>
    <t>245</t>
  </si>
  <si>
    <t>766691915</t>
  </si>
  <si>
    <t>Ostatní práce vyvěšení křídel dřevěných dveřních, plochy přes 2 m2</t>
  </si>
  <si>
    <t>1053137409</t>
  </si>
  <si>
    <t>Poznámka k položce:_x000D_
dveře s ozn. D2-2.06</t>
  </si>
  <si>
    <t>246</t>
  </si>
  <si>
    <t>968072456</t>
  </si>
  <si>
    <t>Vybourání kovových rámů oken s křídly, dveřních zárubní, vrat, stěn, ostění nebo obkladů dveřních zárubní, plochy přes 2 m2</t>
  </si>
  <si>
    <t>1472838113</t>
  </si>
  <si>
    <t xml:space="preserve">Poznámka k souboru cen:_x000D_
1. V cenách -2244 až -2559 jsou započteny i náklady na vyvěšení křídel._x000D_
2. Cenou -2641 se oceňuje i vybourání nosné ocelové konstrukce pro sádrokartonové příčky._x000D_
</t>
  </si>
  <si>
    <t>"dveře D2-2.06" 1,1*1,97</t>
  </si>
  <si>
    <t>247</t>
  </si>
  <si>
    <t>766691914</t>
  </si>
  <si>
    <t>Ostatní práce vyvěšení křídel dřevěných dveřních, plochy do 2 m2</t>
  </si>
  <si>
    <t>-596846363</t>
  </si>
  <si>
    <t>Poznámka k položce:_x000D_
dveře s ozn. D2-2.07; D2-2.08; D2-2.09; D2-2.10; D2-2.11; D2-2.17; D2-2.21; D2-2.24; D2-2.25; D2-2.26; D2-2.27; D2-2.28</t>
  </si>
  <si>
    <t>248</t>
  </si>
  <si>
    <t>968072455</t>
  </si>
  <si>
    <t>Vybourání kovových rámů oken s křídly, dveřních zárubní, vrat, stěn, ostění nebo obkladů dveřních zárubní, plochy do 2 m2</t>
  </si>
  <si>
    <t>-1387050984</t>
  </si>
  <si>
    <t xml:space="preserve">dveře </t>
  </si>
  <si>
    <t>"D2-2.07" 0,8*1,97</t>
  </si>
  <si>
    <t>"D2-2.08" 0,6*1,97</t>
  </si>
  <si>
    <t>"D2-2.09" 0,6*1,97</t>
  </si>
  <si>
    <t>"D2-2.10" 0,6*1,97</t>
  </si>
  <si>
    <t>"D2-2.11" 0,6*1,97</t>
  </si>
  <si>
    <t>"D2-2.11" 0,8*1,97</t>
  </si>
  <si>
    <t>"D2-2.21" 0,8*1,97</t>
  </si>
  <si>
    <t>"D2-2.22" 1,32*1,97</t>
  </si>
  <si>
    <t>"D2-2.24" 0,9*1,97</t>
  </si>
  <si>
    <t>"D2-2.25" 0,9*1,97</t>
  </si>
  <si>
    <t>"D2-2.26" 0,8*1,97</t>
  </si>
  <si>
    <t>"D2-2.27" 0,8*1,97</t>
  </si>
  <si>
    <t>"D2-2.28" 0,8*1,97</t>
  </si>
  <si>
    <t>249</t>
  </si>
  <si>
    <t>767632821-1</t>
  </si>
  <si>
    <t xml:space="preserve">Demontáž a uskladnění posuvných dveří z hliníkových profilů zdvižně nebo sklopně posuvných plochy přes 6 do 9 m2 </t>
  </si>
  <si>
    <t>680056010</t>
  </si>
  <si>
    <t>Poznámka k položce:_x000D_
dveře s ozn. D2-2.12</t>
  </si>
  <si>
    <t>250</t>
  </si>
  <si>
    <t>767632811-1</t>
  </si>
  <si>
    <t>Demontáž a uskladnění posuvných dveří z hliníkových profilů zdvižně nebo sklopně posuvných plochy do 6 m2</t>
  </si>
  <si>
    <t>1887711979</t>
  </si>
  <si>
    <t>Poznámka k položce:_x000D_
dveře s označením D2-2.13; D2-2.20; D2-2.23</t>
  </si>
  <si>
    <t>251</t>
  </si>
  <si>
    <t>580104R01</t>
  </si>
  <si>
    <t>Revize motorického ovládání automatických posuvných dveří</t>
  </si>
  <si>
    <t>1179243196</t>
  </si>
  <si>
    <t>Poznámka k položce:_x000D_
dveře s ozn. D2-2.14; D2-2.16</t>
  </si>
  <si>
    <t>252</t>
  </si>
  <si>
    <t>767641812</t>
  </si>
  <si>
    <t>Demontáž a uskladnění automatických dveří výšky do 2200 mm lineráních nebo teleskopických, šířky přes 1000 mm do 2000 mm</t>
  </si>
  <si>
    <t>-1339120363</t>
  </si>
  <si>
    <t>Poznámka k položce:_x000D_
dveře s ozn. D2-2.22</t>
  </si>
  <si>
    <t>253</t>
  </si>
  <si>
    <t>767632831</t>
  </si>
  <si>
    <t>Demontáž posuvných dveří z hliníkových profilů zdvižně nebo sklopně posuvných plochy přes 9 do 13 m2</t>
  </si>
  <si>
    <t>-81104960</t>
  </si>
  <si>
    <t>Poznámka k položce:_x000D_
dveře s ozn. D2-2.36</t>
  </si>
  <si>
    <t>254</t>
  </si>
  <si>
    <t>642942611</t>
  </si>
  <si>
    <t>Osazování zárubní nebo rámů kovových dveřních lisovaných nebo z úhelníků bez dveřních křídel na montážní pěnu, plochy otvoru do 2,5 m2</t>
  </si>
  <si>
    <t>-1384660020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</si>
  <si>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</si>
  <si>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Poznámka k položce:_x000D_
zárubně ke dveřím s označením D2-2.22; D2-2.37; D2-2.38; D2-2.41 až D2-2.43; D2-2.46; D2-2.47; D2-2.49 až D2-2.52</t>
  </si>
  <si>
    <t>255</t>
  </si>
  <si>
    <t>XZAR01</t>
  </si>
  <si>
    <t>Zárubeň ocelová falcová, celoobvodové těsnění, pro dveřní křídlo o rozměrech 800x1970mm, tl. příčky 125mm, základní nátěr a 2x syntetický nátěr, barva RAL dle výběru</t>
  </si>
  <si>
    <t>ks</t>
  </si>
  <si>
    <t>-846882595</t>
  </si>
  <si>
    <t>Poznámka k položce:_x000D_
pro dveře s ozn. D2-2.37; D2-2.42; D2-2.47</t>
  </si>
  <si>
    <t>256</t>
  </si>
  <si>
    <t>XZAR02</t>
  </si>
  <si>
    <t>Zárubeň ocelová falcová, celoobvodové těsnění, pro dveřní křídlo o rozměrech 900x1970 mm, tl. příčky 125mm, základní nátěr a 2x syntetický nátěr, barva RAL dle výběru</t>
  </si>
  <si>
    <t>-1575215236</t>
  </si>
  <si>
    <t>Poznámka k položce:_x000D_
zárubeň pro dveře s ozn. D2-2.38 a D2-2.46</t>
  </si>
  <si>
    <t>257</t>
  </si>
  <si>
    <t>XZAR03</t>
  </si>
  <si>
    <t>Zárubeň ocelová falcová, celoobvodové těsnění, pro dveřní křídlo o rozměrech 700x1970 mm, tl. příčky 150mm, základní nátěr a 2x syntetický nátěr, barva RAL dle výběru</t>
  </si>
  <si>
    <t>-1476785742</t>
  </si>
  <si>
    <t>Poznámka k položce:_x000D_
zárubeň pro dveře s ozn. D2-2.43</t>
  </si>
  <si>
    <t>258</t>
  </si>
  <si>
    <t>XZAR04</t>
  </si>
  <si>
    <t>Zárubeň ocelová falcová, celoobvodové těsnění, pro dveřní křídlo o rozměrech 800x1970 mm, tl. příčky 150mm, základní nátěr a 2x syntetický nátěr, barva RAL dle výběru</t>
  </si>
  <si>
    <t>1030418195</t>
  </si>
  <si>
    <t>Poznámka k položce:_x000D_
zárubeň pro dveře s ozn. D2-2.49; D2-2.50</t>
  </si>
  <si>
    <t>259</t>
  </si>
  <si>
    <t>XZAR05</t>
  </si>
  <si>
    <t>Zárubeň ocelová falcová, celoobvodové těsnění, pro dveřní křídlo o rozměrech 1100x1970 mm, tl. příčky 150mm, základní nátěr a 2x syntetický nátěr, barva RAL dle výběru</t>
  </si>
  <si>
    <t>-859462564</t>
  </si>
  <si>
    <t>Poznámka k položce:_x000D_
zárubeň pro dveře s ozn. D2-2.52</t>
  </si>
  <si>
    <t>260</t>
  </si>
  <si>
    <t>XZAR06</t>
  </si>
  <si>
    <t>Zárubeň nerezová falcová - chemicky odolná nerez, celoobvodové těsnění, pro dveřní křídlo o rozměrech 1100x1970 mm, tl. příčky 125mm, barevnost dle výběru</t>
  </si>
  <si>
    <t>1773901011</t>
  </si>
  <si>
    <t>Poznámka k položce:_x000D_
zárubeň pro dveře s ozn. D2-2.41; D2-2.51</t>
  </si>
  <si>
    <t>261</t>
  </si>
  <si>
    <t>XZAR07</t>
  </si>
  <si>
    <t>Zárubeň ocelová falcová - chemicky odolná ocel, pro dveřní křídlo o rozměrech 1320x1970 mm, tl. příčky 250mm, barevnost dle výběru</t>
  </si>
  <si>
    <t>698148507</t>
  </si>
  <si>
    <t>Poznámka k položce:_x000D_
zárubeň pro dveře s ozn. D2-2.54</t>
  </si>
  <si>
    <t>262</t>
  </si>
  <si>
    <t>766660001</t>
  </si>
  <si>
    <t>Montáž dveřních křídel dřevěných nebo plastových otevíravých do ocelové zárubně povrchově upravených jednokřídlových, šířky do 800 mm</t>
  </si>
  <si>
    <t>-1012903221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</si>
  <si>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</si>
  <si>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Poznámka k položce:_x000D_
dveře s ozn. D2-2.37; D2-2.42; D2-2.43; D2-2.47; D2-2.49; D2-2.50</t>
  </si>
  <si>
    <t>263</t>
  </si>
  <si>
    <t>XD01</t>
  </si>
  <si>
    <t>Jednokřídlé dveře interiérové plné hladké, 700x1970mm, rám z masivního dřeva,  výplň - DTD odlehčená deska, laminátový povrch, základní nátěr a 2x syntetický nátěr, barevnost dle výběru, 3x viditělný dveřní závěs - broušený nerez</t>
  </si>
  <si>
    <t>-90094738</t>
  </si>
  <si>
    <t>Poznámka k položce:_x000D_
dveře s ozn. D2-2.43</t>
  </si>
  <si>
    <t>264</t>
  </si>
  <si>
    <t>XD02</t>
  </si>
  <si>
    <t>Jednokřídlé dveře interiérové plné hladké, 800x1970mm, rám z masivního dřeva,  výplň - DTD odlehčená deska, laminátový povrch, základní nátěr a 2x syntetický nátěr, barevnost dle výběru, 3x viditelný dveřní závěs - broušený nerez</t>
  </si>
  <si>
    <t>256705291</t>
  </si>
  <si>
    <t>Poznámka k položce:_x000D_
dveře s ozn. D2-2.37; D2-2.42; D2-2.47; D2-2.49; D2-2.50</t>
  </si>
  <si>
    <t>265</t>
  </si>
  <si>
    <t>766660002</t>
  </si>
  <si>
    <t>Montáž dveřních křídel dřevěných nebo plastových otevíravých do ocelové zárubně povrchově upravených jednokřídlových, šířky přes 800 mm</t>
  </si>
  <si>
    <t>1850278013</t>
  </si>
  <si>
    <t>Poznámka k položce:_x000D_
dveře s ozn. D2-2.38; D2-2.41; D2-2.46; D2-2.51; D2-2.52</t>
  </si>
  <si>
    <t>266</t>
  </si>
  <si>
    <t>XD03</t>
  </si>
  <si>
    <t>Jednokřídlé dveře interiérové plné hladké, 900x1970mm, rám z masivního dřeva,  výplň - DTD odlehčená deska, laminátový povrch, základní nátěr a 2x syntetický nátěr, barevnost dle výběru, 3x viditelný dveřní závěs - broušený nerez</t>
  </si>
  <si>
    <t>736827448</t>
  </si>
  <si>
    <t>Poznámka k položce:_x000D_
dveře s ozn. D2-2.38; D2-2.46</t>
  </si>
  <si>
    <t>267</t>
  </si>
  <si>
    <t>XD04</t>
  </si>
  <si>
    <t>Jednokřídlé dveře interiérové plné hladké, 1100x1970mm, Rw min = 32 dB, rám z masivního dřeva,  výplň - DTD odlehčená deska, laminátový povrch, základní nátěr a 2x syntetický nátěr, barevnost dle výběru, 3x viditelný dveřní závěs - broušený nerez, vč. skrytého padacího prahu</t>
  </si>
  <si>
    <t>-1254523918</t>
  </si>
  <si>
    <t>Poznámka k položce:_x000D_
dveře s ozn. D2-2.52</t>
  </si>
  <si>
    <t>268</t>
  </si>
  <si>
    <t>XD05</t>
  </si>
  <si>
    <t>Jednokřídlé dveře interiérové plné hladké, 1100x1970mm, rám z polystyrolových profilů,  opláštění HPL - vysokotlakou laminátovou deskou, vysoká mechanická a vlhkostní odolnost, barevnost dle výběru, 3x viditelný dveřní závěs - broušený nerez</t>
  </si>
  <si>
    <t>1874113768</t>
  </si>
  <si>
    <t>Poznámka k položce:_x000D_
dveře s ozn. D.2-2.41; D.2-2.51</t>
  </si>
  <si>
    <t>269</t>
  </si>
  <si>
    <t>766660720</t>
  </si>
  <si>
    <t>Montáž dveřních doplňků větrací mřížky s vyříznutím otvoru</t>
  </si>
  <si>
    <t>-1992869283</t>
  </si>
  <si>
    <t>Poznámka k položce:_x000D_
dveře s ozn. D2-2.38; D2-2.42; D2-2.49</t>
  </si>
  <si>
    <t>270</t>
  </si>
  <si>
    <t>XD06</t>
  </si>
  <si>
    <t>Dveřní mřížka - syntetický nátěr, barevnost dle zárubní</t>
  </si>
  <si>
    <t>1896579461</t>
  </si>
  <si>
    <t>271</t>
  </si>
  <si>
    <t>766660731</t>
  </si>
  <si>
    <t>Montáž dveřních doplňků dveřního kování bezpečnostního zámku</t>
  </si>
  <si>
    <t>-519109682</t>
  </si>
  <si>
    <t xml:space="preserve">Poznámka k položce:_x000D_
dveře s ozn.  D2-2.01; D2-2.02; D2-2.03; D2-2.15; D2-2.19; D2-2.37; D2-2.38; D2-2.41; D2-2.42; D2-2.43; D2-2.46; D2-2.47; D2-2.49; D2-2.50; D2-2.51; D2-2.52; D2-2.55_x000D_
</t>
  </si>
  <si>
    <t>272</t>
  </si>
  <si>
    <t>54964R01</t>
  </si>
  <si>
    <t>vložka FAB pro mechanický systém generálního klíče - 3 skupiny: GK, SK, VK; 3 klíče</t>
  </si>
  <si>
    <t>266119111</t>
  </si>
  <si>
    <t>Poznámka k položce:_x000D_
dveře s ozn. D2-2.01; D2-2.02; D2-2.03; D2-2.15; D2-2.19; D2-2.37; D2-2.38; D2-2.41; D2-2.46; D2-2.47; D2-2.49; D2-2.50; D2-2.51; D2-2.52; D2-2.55</t>
  </si>
  <si>
    <t>273</t>
  </si>
  <si>
    <t>549264R1</t>
  </si>
  <si>
    <t>WC zámek stavební dveřní zadlabací vložkový</t>
  </si>
  <si>
    <t>420500419</t>
  </si>
  <si>
    <t>274</t>
  </si>
  <si>
    <t>766660729</t>
  </si>
  <si>
    <t>Montáž dveřních doplňků dveřního kování interiérového štítku s klikou</t>
  </si>
  <si>
    <t>536369814</t>
  </si>
  <si>
    <t xml:space="preserve">Poznámka k položce:_x000D_
dveře s ozn. D2-2.01; D2-2.02; D2-2.03; D2-2.15; D2-2.37; D2-2.38; D2-2.41; D2-2.42; D2-2.43; D2-2.46; D2-2.47; D2-2.49; D2-2.50; D2-2.51; D2-2.52; D2-2.55_x000D_
</t>
  </si>
  <si>
    <t>275</t>
  </si>
  <si>
    <t>XD07</t>
  </si>
  <si>
    <t>Štítkové kování, klika-koule, povrch - nerez broušený</t>
  </si>
  <si>
    <t>1386317318</t>
  </si>
  <si>
    <t xml:space="preserve">Poznámka k položce:_x000D_
dveře s ozn. D2-2.01; D2-2.02; D2-2.03; D2-2.15; D2-2.37; D2-2.38; D2-2.41; D2-2.42; D2-2.43; D2-2.46_x000D_
</t>
  </si>
  <si>
    <t>276</t>
  </si>
  <si>
    <t>XD16</t>
  </si>
  <si>
    <t>Štítkové kování, klika-klika, povrch - nerez broušený</t>
  </si>
  <si>
    <t>-228629782</t>
  </si>
  <si>
    <t>Poznámka k položce:_x000D_
dveře s ozn. D2-2.43; D2-2.47; D2-2.49; D2-2.50; D2-2.51; D2-2.52; D2-2.55</t>
  </si>
  <si>
    <t>277</t>
  </si>
  <si>
    <t>XD08</t>
  </si>
  <si>
    <t>Dveřní zarážka do podlahy, dle výběru; D+M</t>
  </si>
  <si>
    <t>-659864243</t>
  </si>
  <si>
    <t>Poznámka k položce:_x000D_
dveře s ozn. D2-2.37; D2-2.38; D2-2.42; D2-2.43; D2-2.46; D2-2.47; D2-2.52</t>
  </si>
  <si>
    <t>278</t>
  </si>
  <si>
    <t>767640114-1</t>
  </si>
  <si>
    <t>Montáž dveří ocelových interiérových jednokřídlových s pevným bočním dílem a nadsvětlíkem</t>
  </si>
  <si>
    <t>1598257134</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</si>
  <si>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</si>
  <si>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Poznámka k položce:_x000D_
dveře s ozn. D2-2.40; D2-2.44; D2-2.45; D2-2.48</t>
  </si>
  <si>
    <t>279</t>
  </si>
  <si>
    <t>XD11</t>
  </si>
  <si>
    <t>Dveře prosklené interiérové, jednokřídlé, horní a boční světlíky, rozměry 1100x1970 mm, celkové rozměry 2200x2900mm, eloxovaný Al, Al vícekomorový rám a zárubeň, pohledová šířka (rám+křídlo, zárubeň+křídlo) 90-120 mm, celoprosklená křídlo, bezpečnostní sklo - třída P2A, izolační dvojsklo - distační rámeček v barvě okna, celoobvodové těsnění zárubně</t>
  </si>
  <si>
    <t>419799996</t>
  </si>
  <si>
    <t xml:space="preserve">Poznámka k položce:_x000D_
dveře s ozn. D2-2.40_x000D_
doplňky dveří - štítkové kování, vložka FAB pro mechanický systém generálního klíče - 3 skupiny: GK, SK, VK; min. 3x klíč, elektrický otvírač reverzní, klika-koule, 3x viditelný závěs nerez broušený, samozavírač s kluzným ramínkem a aretací (eloxovaný Al), dveřní zarážka  </t>
  </si>
  <si>
    <t>280</t>
  </si>
  <si>
    <t>XD12</t>
  </si>
  <si>
    <t>Dveře prosklené interiérové, jednokřídlé, horní a boční světlíky, rozměry 1100x1970 mm, celkové rozměry 2300x2900mm, eloxovaný Al, Al vícekomorový rám a zárubeň, pohledová šířka (rám+křídlo, zárubeň+křídlo) 90-120 mm, celoprosklená křídlo, bezpečnostní sklo - třída P2A, izolační dvojsklo - distační rámeček v barvě okna, celoobvodové těsnění zárubně</t>
  </si>
  <si>
    <t>-1423584610</t>
  </si>
  <si>
    <t>Poznámka k položce:_x000D_
dveře s ozn. D2-2.44_x000D_
doplňky dveří - štítkové kování, vložka FAB pro mechanický systém generálního klíče - 3 skupiny: GK, SK, VK; min. 3x klíč, elektrický otvírač reverzní, klika-koule, 3x viditelný závěs nerez broušený, samozavírač s kluzným ramínkem a aretací (eloxovaný Al)</t>
  </si>
  <si>
    <t>281</t>
  </si>
  <si>
    <t>XD13</t>
  </si>
  <si>
    <t>-1264859488</t>
  </si>
  <si>
    <t>Poznámka k položce:_x000D_
dveře s ozn. D2-2.45_x000D_
doplňky dveří - štítkové kování,vložka FAB pro mechanický systém generálního klíče - 3 skupiny: GK, SK, VK; min. 3x klíč, klika-klika, 3x viditelný závěs nerez broušený, samozavírač s kluzným ramínkem a aretací (eloxovaný Al)</t>
  </si>
  <si>
    <t>282</t>
  </si>
  <si>
    <t>XD14</t>
  </si>
  <si>
    <t>Dveře prosklené interiérové, dvoukřídlé, asymetrické, horní nadsvětlík, rozměry 1500(aktivní křídlo š. 1000)x1970 mm, celkové rozměry 2050x2900mm, eloxovaný Al s dezinfikovatelným povrchem, Al vícekomorový rám a zárubeň, pohledová šířka (rám+křídlo, zárubeň+křídlo) 90-120 mm, celoprosklená křídla, bezpečnostní sklo - třída P2A, izolační dvojsklo - distační rámeček v barvě okna, celoobvodové těsnění zárubně</t>
  </si>
  <si>
    <t>-1013477952</t>
  </si>
  <si>
    <t>Poznámka k položce:_x000D_
dveře s ozn. D2-2.48_x000D_
doplňky dveří - štítkové kování, zadlabávací zámek FAB, vložka FAB pro mechanický systém generálního klíče - 3 skupiny: GK, SK, VK; min. 3x_x000D_
klíč, 3x viditelný závěs nerez broušený, samozavírač s kluzným ramínkem a aretací (eloxovaný Al), dveřní zarážka, skrytý padací práh, Rw min = 32 dB</t>
  </si>
  <si>
    <t>283</t>
  </si>
  <si>
    <t>767641114</t>
  </si>
  <si>
    <t>Montáž automatických dveří posuvných, výšky do 2200 mm lineárních, šířky přes 1800 do 3500 mm</t>
  </si>
  <si>
    <t>-1487692958</t>
  </si>
  <si>
    <t xml:space="preserve">Poznámka k souboru cen:_x000D_
1. Panikové dveře se v případě nebezpečí po zatlačení na křídla otevřou včetně pevných křídel._x000D_
</t>
  </si>
  <si>
    <t>Poznámka k položce:_x000D_
dveře s ozn. D2-2.39; D2-2.53</t>
  </si>
  <si>
    <t>284</t>
  </si>
  <si>
    <t>XD09</t>
  </si>
  <si>
    <t>Dveře automatické prosklené exteriérové, dvojkřídlé, horní a boční nadsvětlíky, rozměry 1400x2000 mm, celkové rozměry 3000x2900mm, eloxovaný Al, Al vícekomorový rám a zárubeň s přerušeným tepelným mostem komory vyplněny TI, pohledová šířka (rám+křídlo, zárubeň+křídlo) 90-120 mm, celoprosklená křídla, bezpečnostní sklo - třída P2A, izolační rámeček v barvě okna, motorické ovládání posuvných dveří, celoobvodové těsnění zárubně 3x, Uw max =1,2w/m2K</t>
  </si>
  <si>
    <t>-827603525</t>
  </si>
  <si>
    <t>Poznámka k položce:_x000D_
dveře D2-2.39</t>
  </si>
  <si>
    <t>285</t>
  </si>
  <si>
    <t>XD10</t>
  </si>
  <si>
    <t>Dveře automatické prosklené exteriérové, dvojkřídlé, horní a boční nadsvětlíky, rozměry 2000x2200 mm, celkové rozměry 3500x2900mm, eloxovaný Al, Al vícekomorový rám a zárubeň s přerušeným tepelným mostem komory vyplněny TI, pohledová šířka (rám+křídlo, zárubeň+křídlo) 90-120 mm, celoprosklená křídla, bezpečnostní sklo - třída P2A, izolační rámeček v barvě okna, motorické ovládání posuvných dveří, celoobvodové těsnění zárubně 3x, Uw max =1,2w/m2K</t>
  </si>
  <si>
    <t>-275523850</t>
  </si>
  <si>
    <t>Poznámka k položce:_x000D_
dveře s ozn. D2-2.53</t>
  </si>
  <si>
    <t>286</t>
  </si>
  <si>
    <t>XD19</t>
  </si>
  <si>
    <t>Orientační systém - popiska dvouřádková (titulní cedulka+počet řádků dle dveří), hliníková konstrukce, D+M</t>
  </si>
  <si>
    <t>-169663356</t>
  </si>
  <si>
    <t>Poznámka k položce:_x000D_
typ a vzhled navazující na stávající or. systém_x000D_
prvky s ozn. D2-2.14; D2-2.16; D2-2.37; D2-2.38; D2-2.39; D2-2.40; D2-2.41; D2-2.42; D2-2.43; D2-2.44; D2-2.45; D2-2.46; D2-2.47; D2-2.48; D2-2.49; D2-2.50; D2-2.51; D2-2.52; D2-2.55</t>
  </si>
  <si>
    <t>287</t>
  </si>
  <si>
    <t>XD20</t>
  </si>
  <si>
    <t>Kontrastní polep dle vyhlášky č. 398/2009 Sb., kruhy pr. 50 mm, 150 mm od sebe ve výšce 900 mm a 1500 mm</t>
  </si>
  <si>
    <t>-325762711</t>
  </si>
  <si>
    <t>dveře</t>
  </si>
  <si>
    <t>"D2-2.15" 2,35</t>
  </si>
  <si>
    <t>"D2-2.39" 3,00</t>
  </si>
  <si>
    <t>"D2-2.40" 2,20</t>
  </si>
  <si>
    <t>"D2-2.44" 2,30</t>
  </si>
  <si>
    <t>"D2-2.45" 2,30</t>
  </si>
  <si>
    <t>"D2-2.48" 2,05</t>
  </si>
  <si>
    <t>"D2-2.53" 2,00</t>
  </si>
  <si>
    <t>288</t>
  </si>
  <si>
    <t>642945111</t>
  </si>
  <si>
    <t>Osazování ocelových zárubní protipožárních nebo protiplynových dveří do vynechaného otvoru, s obetonováním, dveří jednokřídlových do 2,5 m2</t>
  </si>
  <si>
    <t>244493748</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</si>
  <si>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</si>
  <si>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Prvek s ozn. D2-2.55</t>
  </si>
  <si>
    <t>289</t>
  </si>
  <si>
    <t>XZAR08</t>
  </si>
  <si>
    <t>Zárubeň ocelová protipožární falcová, celoobvodové těsnění, pro dveřní křídlo o rozměrech 800x1970mm, tl. příčky 125mm, základní nátěr a 2x syntetický nátěr, barva RAL dle výběru</t>
  </si>
  <si>
    <t>1239293344</t>
  </si>
  <si>
    <t>Poznámka k položce:_x000D_
pro dveře s ozn. D2-2.55</t>
  </si>
  <si>
    <t>290</t>
  </si>
  <si>
    <t>766660021</t>
  </si>
  <si>
    <t>Montáž dveřních křídel dřevěných nebo plastových otevíravých do ocelové zárubně protipožárních jednokřídlových, šířky do 800 mm</t>
  </si>
  <si>
    <t>1717622850</t>
  </si>
  <si>
    <t>Poznámka k položce:_x000D_
prvek s ozn. D2-2.55</t>
  </si>
  <si>
    <t>291</t>
  </si>
  <si>
    <t>XD21</t>
  </si>
  <si>
    <t>Jednokřídlé dveře interiérové plné hladké protipožární, EW15 DP3-C2, 800x1970mm, rám z masivního dřeva,  výplň - DTD odlehčená deska, laminátový povrch, základní nátěr a 2x syntetický nátěr, barevnost dle výběru, 3x viditelný dveřní závěs - broušený nerez</t>
  </si>
  <si>
    <t>1810701926</t>
  </si>
  <si>
    <t>292</t>
  </si>
  <si>
    <t>766660717</t>
  </si>
  <si>
    <t>Montáž dveřních doplňků samozavírače na zárubeň ocelovou</t>
  </si>
  <si>
    <t>589107806</t>
  </si>
  <si>
    <t>293</t>
  </si>
  <si>
    <t>XD22</t>
  </si>
  <si>
    <t>Samozavírač s kluzným ramínkem a aretací, eloxovaný hliník</t>
  </si>
  <si>
    <t>934689802</t>
  </si>
  <si>
    <t>P2</t>
  </si>
  <si>
    <t>Klempířské prvky</t>
  </si>
  <si>
    <t>294</t>
  </si>
  <si>
    <t>764216604</t>
  </si>
  <si>
    <t>Oplechování parapetů z pozinkovaného plechu s povrchovou úpravou rovných mechanicky kotvené, bez rohů rš 290 mm</t>
  </si>
  <si>
    <t>-881979006</t>
  </si>
  <si>
    <t>Poznámka k položce:_x000D_
poplastovaný žárově pozinkovaný plech; odstín RAL dle výběru_x000D_
Prvek P2-2.01</t>
  </si>
  <si>
    <t>295</t>
  </si>
  <si>
    <t>764311645</t>
  </si>
  <si>
    <t>Lemování sloupu z pozinkovaného plechu s povrchovou úpravou boční nebo horní oblé nebo ze segmentů, střech s krytinou skládanou mimo prejzovou rš 350 mm</t>
  </si>
  <si>
    <t>2037751765</t>
  </si>
  <si>
    <t>Poznámka k položce:_x000D_
poplastovaný žárově pozinkovaný plech; barva RAL dle výběru_x000D_
prvek P2-2.02</t>
  </si>
  <si>
    <t>296</t>
  </si>
  <si>
    <t>764311615</t>
  </si>
  <si>
    <t>Lemování zdí z pozinkovaného plechu s povrchovou úpravou boční nebo horní rovné, střech s krytinou skládanou mimo prejzovou rš 350 mm</t>
  </si>
  <si>
    <t>596115605</t>
  </si>
  <si>
    <t>Poznámka k položce:_x000D_
poplastovaný žárově pozinkovaný plech; barva RAL dle výběru_x000D_
prvek P2-2.03</t>
  </si>
  <si>
    <t>297</t>
  </si>
  <si>
    <t>764314612</t>
  </si>
  <si>
    <t>Lemování prostupů z pozinkovaného plechu s povrchovou úpravou bez lišty, střech s krytinou skládanou nebo z plechu</t>
  </si>
  <si>
    <t>-2139713988</t>
  </si>
  <si>
    <t xml:space="preserve">Poznámka k souboru cen:_x000D_
1. V cenách nesjou započteny náklady na připojovací dilatační lištu, tyto lze ocenit cenami souboru cen 764 01 - 162. Dilatační lišta z pozinkovaného plechu s upravený povrchem._x000D_
</t>
  </si>
  <si>
    <t>Poznámka k položce:_x000D_
poplastovaný žárově pozinkovaný plech, barva RAL dle výběru_x000D_
prvek P2-2.04</t>
  </si>
  <si>
    <t>4,0*0,35</t>
  </si>
  <si>
    <t>298</t>
  </si>
  <si>
    <t>764511612</t>
  </si>
  <si>
    <t>Žlab podokapní z pozinkovaného plechu s povrchovou úpravou včetně háků a čel hranatý rš 650 mm</t>
  </si>
  <si>
    <t>-859335586</t>
  </si>
  <si>
    <t>Poznámka k položce:_x000D_
poplastovaný žárově zinkovaný plech; barevnost RAL dle výběru_x000D_
Prvek P2-2.05</t>
  </si>
  <si>
    <t>299</t>
  </si>
  <si>
    <t>764511R02</t>
  </si>
  <si>
    <t>Žlab podokapní z pozinkovaného plechu s povrchovou úpravou včetně háků a čel kotlík hranatý, rš žlabu/průměr svodu 650/100 mm</t>
  </si>
  <si>
    <t>468654823</t>
  </si>
  <si>
    <t>Poznámka k položce:_x000D_
P2-2.05_x000D_
poplastovaný žárově zinkovaný plech; barva RAL dle výběru</t>
  </si>
  <si>
    <t>300</t>
  </si>
  <si>
    <t>764518622</t>
  </si>
  <si>
    <t>Svod z pozinkovaného plechu s upraveným povrchem včetně objímek, kolen a odskoků kruhový, průměru 100 mm</t>
  </si>
  <si>
    <t>847575871</t>
  </si>
  <si>
    <t>Poznámka k položce:_x000D_
poplastovaný žárově zinkovaný plech, odstín RAL dle výběru_x000D_
prvek P2-2.06</t>
  </si>
  <si>
    <t>Z2</t>
  </si>
  <si>
    <t>Zámečnické prvky</t>
  </si>
  <si>
    <t>301</t>
  </si>
  <si>
    <t>337173110</t>
  </si>
  <si>
    <t>Montáž ocelové konstrukce skeletu přístřešku pro sanitní vozy - sloupy a průvlak</t>
  </si>
  <si>
    <t>2050465370</t>
  </si>
  <si>
    <t xml:space="preserve">Poznámka k souboru cen:_x000D_
1. V cenách jsou započteny i náklady na montáž sloupů, průvlaků, zavětrování, apod. ._x000D_
</t>
  </si>
  <si>
    <t>prvek s ozn. Z2-2.01</t>
  </si>
  <si>
    <t>sloupy - jekl 200x200x6; 47,69 kg/m</t>
  </si>
  <si>
    <t>47,69/1000*2*5,25</t>
  </si>
  <si>
    <t>průvlak - HEB 220; 61,3 kg/m</t>
  </si>
  <si>
    <t>61,3/1000*12,7</t>
  </si>
  <si>
    <t>302</t>
  </si>
  <si>
    <t>XZ03</t>
  </si>
  <si>
    <t xml:space="preserve">profil ocelový čtvercový svařovaný žárově zinkovaný 200x200x6 mm </t>
  </si>
  <si>
    <t>-1497847708</t>
  </si>
  <si>
    <t>303</t>
  </si>
  <si>
    <t>13010R01</t>
  </si>
  <si>
    <t xml:space="preserve">ocel profilová žárově zinkovaná HE-B 200 jakost 11 375 </t>
  </si>
  <si>
    <t>-933104683</t>
  </si>
  <si>
    <t>304</t>
  </si>
  <si>
    <t>441171111</t>
  </si>
  <si>
    <t>Montáž ocelové konstrukce zastřešení (vazníky, krovy) hmotnosti jednotlivých prvků do 30 kg/m, délky do 12 m</t>
  </si>
  <si>
    <t>763564652</t>
  </si>
  <si>
    <t>Poznámka k položce:_x000D_
kotvení vazníků do nosné konstrukce objektu bude přes čelní desku tl.10 mm chemicky 2*M16</t>
  </si>
  <si>
    <t>jekly 60x40x3mm; 4,35kg/m; počet vazníků: 12</t>
  </si>
  <si>
    <t>"spodní pás" (12*9,2-0,4)*4,35/1000</t>
  </si>
  <si>
    <t>"horní pás" (12*8,99-0,4)*4,35/1000</t>
  </si>
  <si>
    <t>"krajní sloupky" 12*2*0,4*4,35/1000</t>
  </si>
  <si>
    <t>"příhrady" (12*22-2)*0,56*4,35/1000</t>
  </si>
  <si>
    <t>305</t>
  </si>
  <si>
    <t>14550R01</t>
  </si>
  <si>
    <t>profil ocelový žárově zinkovaný obdélníkový svařovaný 60x30x3mm</t>
  </si>
  <si>
    <t>-579779377</t>
  </si>
  <si>
    <t>306</t>
  </si>
  <si>
    <t>XZ04</t>
  </si>
  <si>
    <t>Opláštění střechy a závětrné stěny lepeným bezpečnostním poloreflexním sklem VSG tl. 12mm, upevněno k nosné konstukci pomocí ocelových terčů osazených na ocelových distančních prvcích; D+M</t>
  </si>
  <si>
    <t>1908951610</t>
  </si>
  <si>
    <t>"střecha" 12,7*9,44</t>
  </si>
  <si>
    <t>"závětrná stěna" 12,7*3,22</t>
  </si>
  <si>
    <t>307</t>
  </si>
  <si>
    <t>XZ05</t>
  </si>
  <si>
    <t xml:space="preserve">Montáž pomocné konstrukce bočnic, rám tvořený horním a dolním pásem vyztužený sloupky a opatřený vynášecími konstrukcemi ve vzdálenosti á 1,2m z tenkostěnných profilů </t>
  </si>
  <si>
    <t>-2098712863</t>
  </si>
  <si>
    <t>prvek Z2-2.01</t>
  </si>
  <si>
    <t>jekly 30x30x3mm; 2,46 kg/m</t>
  </si>
  <si>
    <t>2,46/1000*(2*(9,44+12,7)+28*0,55+28*0,17)</t>
  </si>
  <si>
    <t>308</t>
  </si>
  <si>
    <t>14550R02</t>
  </si>
  <si>
    <t>profil ocelový žárově zinkovaný čtvercový svařovaný 30x30x3mm</t>
  </si>
  <si>
    <t>-78730633</t>
  </si>
  <si>
    <t>309</t>
  </si>
  <si>
    <t>XZ07</t>
  </si>
  <si>
    <t>Montáž nosné konstrukce pro opláštění závětrné stěny sklem, rám z ocelových profilů, vyztužený sloupky</t>
  </si>
  <si>
    <t>745542068</t>
  </si>
  <si>
    <t>rám z profilů 80x30x3mm; 5 kg/m</t>
  </si>
  <si>
    <t>2*(3,22+12,7)*5/1000</t>
  </si>
  <si>
    <t>ztužující sloupky; 6 ks; 60x30x3mm; 3,8 kg/m</t>
  </si>
  <si>
    <t>6*3,22*3,8/1000</t>
  </si>
  <si>
    <t>310</t>
  </si>
  <si>
    <t>14550R03</t>
  </si>
  <si>
    <t>profil ocelový žárově zinkovaný obdélníkový svařovaný 80x30x3mm</t>
  </si>
  <si>
    <t>1919834387</t>
  </si>
  <si>
    <t>311</t>
  </si>
  <si>
    <t>14550R04</t>
  </si>
  <si>
    <t>1332460047</t>
  </si>
  <si>
    <t>312</t>
  </si>
  <si>
    <t>XZ06</t>
  </si>
  <si>
    <t>Bočnice střechy přístřešku pro sanitní vozy z poplastovaného plechu, barevnost RAL dle výběru, kotveno příponkami; D+M</t>
  </si>
  <si>
    <t>-1284325763</t>
  </si>
  <si>
    <t>Poznámka k položce:_x000D_
prvek s ozn. Z2.2.01</t>
  </si>
  <si>
    <t>313</t>
  </si>
  <si>
    <t>XZ08</t>
  </si>
  <si>
    <t>Předsazený nápis "EMERGENCY", písmena z nerezového plechu tl.3mm, písmo MOTIF BOLD, rozměry dle PD; včetně kotevního materiálu; D+M</t>
  </si>
  <si>
    <t>kpl</t>
  </si>
  <si>
    <t>874834327</t>
  </si>
  <si>
    <t>Poznámka k položce:_x000D_
prvek s ozn. Z2-2.01</t>
  </si>
  <si>
    <t>314</t>
  </si>
  <si>
    <t>741372001</t>
  </si>
  <si>
    <t>Montáž svítidel LED se zapojením vodičů bytových nebo společenských místností přisazených nástěnných páskových samolepících</t>
  </si>
  <si>
    <t>-274981239</t>
  </si>
  <si>
    <t>Poznámka k položce:_x000D_
Prvek Z2-2.01</t>
  </si>
  <si>
    <t>315</t>
  </si>
  <si>
    <t>LED venkovní světelný pásek , denní bílá, 4000K</t>
  </si>
  <si>
    <t>639320861</t>
  </si>
  <si>
    <t>316</t>
  </si>
  <si>
    <t>767136153</t>
  </si>
  <si>
    <t>Montáž ochranných lišt rohových</t>
  </si>
  <si>
    <t>-609834072</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</si>
  <si>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</si>
  <si>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Poznámka k položce:_x000D_
Prvek s označením Z2-2.02</t>
  </si>
  <si>
    <t>317</t>
  </si>
  <si>
    <t>XZ01</t>
  </si>
  <si>
    <t>Rohová ochranná lišta 90°, hrany zaoblené, hliníkový montovaný výztužný profil, na povrchu navlečený nárazuvzdorný za tepla ohybatelný kompozit na bázi akrylvinylové pryskyřice, rozměry 76x76 mm, výška 2000 mm, barevnost dle výběru</t>
  </si>
  <si>
    <t>1851895304</t>
  </si>
  <si>
    <t>Poznámka k položce:_x000D_
prvek s ozn. Z2-2.02; Z2-2.03</t>
  </si>
  <si>
    <t>318</t>
  </si>
  <si>
    <t>XZ02</t>
  </si>
  <si>
    <t>Rohová ochranná lišta 135°, hrany zaoblené, hliníkový montovaný výztužný profil, na povrchu navlečený nárazuvzdorný za tepla ohybatelný kompozit na bázi akrylvinylové pryskyřice, rozměry 76x76 mm, výška 2000 mm, barevnost dle výběru</t>
  </si>
  <si>
    <t>2100537251</t>
  </si>
  <si>
    <t>Poznámka k položce:_x000D_
prvek s ozn. Z2-2.03</t>
  </si>
  <si>
    <t>319</t>
  </si>
  <si>
    <t>XZ09</t>
  </si>
  <si>
    <t>Kryt rozvaděčů s požární odolností, zapuštěný kryt rozvaděčů z ocelového plechu a úhelníků včetně kotvení, požární odolnost EI30S, ovíravá dvířka, celková délka rozdělena na 3 křídla, barevnost dle výběru; D+M</t>
  </si>
  <si>
    <t>1740295059</t>
  </si>
  <si>
    <t>Poznámka k položce:_x000D_
prvek s ozn. Z2-2.04</t>
  </si>
  <si>
    <t>T2</t>
  </si>
  <si>
    <t>Truhlářské prvky</t>
  </si>
  <si>
    <t>320</t>
  </si>
  <si>
    <t>XT01</t>
  </si>
  <si>
    <t>D+M kuchyňská linka; 1600x2000x600 mm; tvořená ze 3 modulů š. 600 mm a 400 mm se zásuvkami a policemi s otevíravými dvířky; horní skříňky policové s výklopnými dvířky, příprava na vestavbu mikrovlné trouby; příprava na vestavěnou lednici, hliníkové úchytky jsou zapuštěny v hraně dvířek; vybavení linky (součást ZTI) - nerezový dřez s odkapávačem š. max 600 mm, nerezová baterie páková ke dřezu; vybavení spotřebiči - vestavná mikrovlná trouba A++, vestavná lednice s mrazáčkem min.100l A++; včetně osvětlení pracovní desky, korpusy - LTD tl. 19 mm; dvířka - LTD tl. 19 mm; pracovní deska DTD 28 mm - jednostranný postforming laminátu; zadní obklad celoplošně lepený z desky DTD tl. 10 mm s vysokotlakým laminátem ve stejném dekoru jako pracovní deska, barevnost dle výběru</t>
  </si>
  <si>
    <t>-2028374809</t>
  </si>
  <si>
    <t>Poznámka k položce:_x000D_
Prvek s ozn. T2-2.01</t>
  </si>
  <si>
    <t>321</t>
  </si>
  <si>
    <t>XT02</t>
  </si>
  <si>
    <t>D+M pracovní linka; 1700x2000x600 mm; tvořená ze 3 modulů š. 600 mm a 500 mm se zásuvkami a policemi s otevíravými dvířky; horní skříňky policové s výklopnými dvířky, hliníkové úchytky jsou zapuštěny v hraně dvířek; vybavení linky (součást ZTI) - nerezový dřez s odkapávačem š. max 600 mm, nerezová baterie páková ke dřezu; umyvadlo keramické š. max 600 mm, nerezová baterie páková k umyvadlu; mezi dřezem a umyvadlem přepážka v. 300 mm z oboustranně laminované DTD desky tl. min 19 mm ve stejném dekoru jako pracovní deska, postforming laminátu; včetně osvětlení pracovní desky_x000D_
korpusy - LTD tl. 19 mm; dvířka - LTD tl. 19 mm; pracovní deska DTD 28 mm - jednostranný postforming laminátu; barevnost dle výběru</t>
  </si>
  <si>
    <t>617259779</t>
  </si>
  <si>
    <t>Poznámka k položce:_x000D_
Prvek s ozn. T2-2.02</t>
  </si>
  <si>
    <t>322</t>
  </si>
  <si>
    <t>XT10</t>
  </si>
  <si>
    <t>D+M kuchyňská linka; 1600x2000x600 mm; tvořená ze 3 modulů š. 600 mm a 400 mm se zásuvkami a policemi s otevíravými dvířky; horní skříňky policové s výklopnými dvířky, příprava na vestavěnou lednici, hliníkové úchytky jsou zapuštěny v hraně dvířek; vybavení linky (součást ZTI) - nerezový dřez s odkapávačem š. max 600 mm, nerezová baterie páková ke dřezu; vybavení spotřebiči - vestavná lednice s mrazáčkem min.100l A++; včetně osvětlení pracovní desky, _x000D_
korpusy - LTD tl. 19 mm; dvířka - LTD tl. 19 mm; pracovní deska DTD 28 mm - jednostranný postforming laminátu; zadní obklad celoplošně lepený z desky DTD tl. 10 mm s vysokotlakým laminátem ve stejném dekoru jako pracovní deska, barevnost dle výběru</t>
  </si>
  <si>
    <t>-1179473804</t>
  </si>
  <si>
    <t>Poznámka k položce:_x000D_
Prvek s ozn. T2-2.03</t>
  </si>
  <si>
    <t>323</t>
  </si>
  <si>
    <t>XT03</t>
  </si>
  <si>
    <t>Demontáž a přesun stávající pracovní linky, spodní otvíravé skříňky, vysoká úložná otvíravá skříň, horní úložné skříňky otvíravé</t>
  </si>
  <si>
    <t>-1171644502</t>
  </si>
  <si>
    <t>Poznámka k položce:_x000D_
prvek s ozn. T2-2.04_x000D_
Pro přesun bude prvek opatřen základní pološnou ochrannou - netkaná textilie/bublinková folie. Prvek bude přemíšstěn do dočasných skladovacích prostor Nemocnice. Po dokončení stavby pvek přesunut do nové dispozice</t>
  </si>
  <si>
    <t>324</t>
  </si>
  <si>
    <t>XT04</t>
  </si>
  <si>
    <t>D+M pracovní linka tvořená do tvaru L; d. 2550+2100 mm, v. 2000 mm, h. 600mm; se zásuvkami a policemi s otevíravými dvířky; vč. výkyvného drátěného programu se dvěma výškově stavitelnými policemi v rohové části; horní skříňky policové s výklopnými dvířky; příprava na vestavěnou lednici, hliníkové úchytky jsou zapuštěny v hraně dvířek; vybavení linky (součást ZTI) - nerezový dřez s odkapávačem š. max 600 mm, nerezová baterie páková ke dřezu; umyvadlo keramické š. max 600 mm, nerezová baterie páková k umyvadlu; vybavení spotřebiči - vestavná lednice s mrazáčkem min. 100l A++; mezi dřezem a umyvadlem přepážka v. 300 mm z oboustranně laminované DTD desky tl. min. 19 mm ve stejném dekoru jako pra ovní deska, postforming laminátu vč. osvětlení pracovní desky_x000D_
korpusy - LTD tl. 19 mm; dvířka - LTD tl. 19 mm; pracovní deska DTD 28 mm - jednostranný postforming laminátu, barevnost dle výběru</t>
  </si>
  <si>
    <t>-1919216623</t>
  </si>
  <si>
    <t>Poznámka k položce:_x000D_
prvek s ozn. T2-2.05</t>
  </si>
  <si>
    <t>325</t>
  </si>
  <si>
    <t>XT05</t>
  </si>
  <si>
    <t>D+M pracoviště monitoringu sester, d. 5600 mm, v. 2000 mm, h. 2400 mm, nábytková vestavba pracoviště sester; 2 pracovní místa; integrované uzamykatelné dveře, rozetové kování klika-koule; vložka FAB pro mechanický systém generálního klíče - 3 skupiny: GK, SK, VK, min. 3KS klíčů; pracovní deska; prosklení nad pracovní rovinou; okopový nerezový plech v. 200 mm; přípravy a prostupy se záslepkami pro prvky elektroinstalace_x000D_
korpusy - LTD tl. 19 mm/36 mm; dvířka - LTD tl. 19 mm; pracovní dřevotřísková 36 mm - oboustranný laminát, ABS hrana,sklo - bezpečnostní čiré jednosklo P2A; barevnost dle výběru</t>
  </si>
  <si>
    <t>-722658722</t>
  </si>
  <si>
    <t>Poznámka k položce:_x000D_
prvek s ozn. T2-2.06_x000D_
vestavba bude doplněna o navržené zásukvky a spínače silnoproudé a slaboproudé elektroinstalace</t>
  </si>
  <si>
    <t>326</t>
  </si>
  <si>
    <t>XT06</t>
  </si>
  <si>
    <t>D+M pracoviště triážové sestry, d. 3600 mm, v. 2000 mm, h. 2500 mm, nábytková vestavba pracoviště triážové sestry; 2 pracovní místa; integrované uzamykatelné dveře rozetové kování klika-koule;vložka FAB pro mechanický systém generálního klíče - 3 skupiny: GK, SK, VK, min. 3KS klíčů; pracovní deska; prosklení nad pracovní rovinou; okopový nerezový plech v. 200 mm; přípravy a prostupy se záslepkami pro prvky elektroinstalace, perforace v zasklení pro mluvení a 2x zdířka na dokumenty_x000D_
korpusy - LTD tl. 19 mm/36 mm; dvířka - LTD tl. 19 mm; pracovní dřevotřísková 36 mm - oboustranný laminát, ABS hrana,sklo - plexisklo PMMA ohýbané; ohýbané prvky z celobarevného plexiskla PMMA, barevnost dle výběru</t>
  </si>
  <si>
    <t>-293650973</t>
  </si>
  <si>
    <t>Poznámka k položce:_x000D_
prvek s ozn. T2-2.07_x000D_
vestavba bude doplněna o navržené zásukvky a spínače silnoproudé a slaboproudé elektroinstalace</t>
  </si>
  <si>
    <t>327</t>
  </si>
  <si>
    <t>XT07</t>
  </si>
  <si>
    <t>D+M kuchyňská linka; 1500x2000x600 mm; tvořená ze 3 modulů š. 600 mm a 300 mm se zásuvkami a policemi s otevíravými dvířky; horní skříňky policové s výklopnými dvířky, příprava na vestavbu mikrovlné trouby; příprava na vestavěnou lednici, hliníkové úchytky jsou zapuštěny v hraně dvířek; vybavení linky (součást ZTI) - nerezový dřez s odkapávačem š. max 600 mm, nerezová baterie páková ke dřezu; vybavení spotřebiči - vestavná mikrovlná trouba A++, vestavná lednice s mrazáčkem min.100l A++; včetně osvětlení pracovní desky, _x000D_
korpusy - LTD tl. 19 mm; dvířka - LTD tl. 19 mm; pracovní deska DTD 28 mm - jednostranný postforming laminátu; zadní obklad z desky DTD tl. 10 mm s vysokotlakým laminátem ve stejném dekoru jako pracovní deska, barevnost dle výběru</t>
  </si>
  <si>
    <t>1014442433</t>
  </si>
  <si>
    <t>Poznámka k položce:_x000D_
Prvek s ozn. T2-2.08</t>
  </si>
  <si>
    <t>328</t>
  </si>
  <si>
    <t>XT08</t>
  </si>
  <si>
    <t>D+M kuchyňská linka; 2000 (horní 2600 mm)x2000x600 mm; tvořená ze 3 (4) modulů š. 600 mm a 800 mm se zásuvkami a policemi s otevíravými dvířky; horní skříňky policové s výklopnými dvířky, příprava na vestavbu mikrovlné trouby; hliníkové úchytky jsou zapuštěny v hraně dvířek; vč. plnovýsuvu s korpusem pro odpadkový koš na tříděný odpad; vybavení linky (součást ZTI) - nerezový dřez s odkapávačem š. max 600 mm, nerezová baterie páková ke dřezu, umyvadlo keramické š. max 600 mm, narezová baterie páková k umyvadlu; vybavení spotřebiči - vestavná mikrovlná trouba A++; včetně osvětlení pracovní desky, _x000D_
korpusy - LTD tl. 19 mm; dvířka - LTD tl. 19 mm; pracovní deska DTD 28 mm - jednostranný postforming laminátu; zadní obklad z desky DTD tl. 10 mm s vysokotlakým laminátem ve stejném dekoru jako pracovní deska, barevnost dle výběru</t>
  </si>
  <si>
    <t>-1709373987</t>
  </si>
  <si>
    <t>Poznámka k položce:_x000D_
Prvek s ozn. T2-2.09</t>
  </si>
  <si>
    <t>329</t>
  </si>
  <si>
    <t>XT09</t>
  </si>
  <si>
    <t>D+M kuchyňská linka; 1600x2000x600 mm; tvořená ze 3 modulů š. 600 mm a 400 mm se zásuvkami a policemi s otevíravými dvířky; horní skříňky policové s výklopnými dvířky, hliníkové úchytky jsou zapuštěny v hraně dvířek; vybavení linky (součást ZTI) - nerezový dřez s odkapávačem š. max 600 mm, nerezová baterie páková ke dřezu; včetně osvětlení pracovní desky, _x000D_
korpusy - LTD tl. 19 mm; dvířka - LTD tl. 19 mm; pracovní deska DTD 28 mm - jednostranný postforming laminátu; barevnost dle výběru</t>
  </si>
  <si>
    <t>2064970550</t>
  </si>
  <si>
    <t>Poznámka k položce:_x000D_
Prvek s ozn. T2-2.10</t>
  </si>
  <si>
    <t>X2</t>
  </si>
  <si>
    <t>Ostatní prvky</t>
  </si>
  <si>
    <t>330</t>
  </si>
  <si>
    <t>767581801</t>
  </si>
  <si>
    <t>Demontáž a uskladnění podhledů kazet</t>
  </si>
  <si>
    <t>-1738730505</t>
  </si>
  <si>
    <t>Poznámka k položce:_x000D_
Prvek X5-2.01</t>
  </si>
  <si>
    <t>331</t>
  </si>
  <si>
    <t>767584801</t>
  </si>
  <si>
    <t>Demontáž a uskladnění podhledů doplňků podhledů těles zářivkových</t>
  </si>
  <si>
    <t>2098160773</t>
  </si>
  <si>
    <t>Poznámka k položce:_x000D_
prvek s ozn. X5-2.01</t>
  </si>
  <si>
    <t>332</t>
  </si>
  <si>
    <t>767582800</t>
  </si>
  <si>
    <t>Demontáž a uskladnění podhledů roštů</t>
  </si>
  <si>
    <t>387133027</t>
  </si>
  <si>
    <t>Poznámka k položce:_x000D_
prvek X5-2.01</t>
  </si>
  <si>
    <t>333</t>
  </si>
  <si>
    <t>767134821</t>
  </si>
  <si>
    <t>Demontáž a uskladnění stěn a příček z plechů oplechování stěn kazetami</t>
  </si>
  <si>
    <t>-1356023629</t>
  </si>
  <si>
    <t>334</t>
  </si>
  <si>
    <t>767135821</t>
  </si>
  <si>
    <t>Demontáž a uskladnění stěn a příček z plechů roštu pro oplechování z kazet</t>
  </si>
  <si>
    <t>-1779489730</t>
  </si>
  <si>
    <t>335</t>
  </si>
  <si>
    <t>XX01</t>
  </si>
  <si>
    <t>Demontáž, inventarizace a uskladnění zdravotnických technologií z místnosti 2.062</t>
  </si>
  <si>
    <t>1107334472</t>
  </si>
  <si>
    <t>336</t>
  </si>
  <si>
    <t>766825821</t>
  </si>
  <si>
    <t>Demontáž a uskladnění nábytku vestavěného skříní dvoukřídlových</t>
  </si>
  <si>
    <t>2092148546</t>
  </si>
  <si>
    <t>337</t>
  </si>
  <si>
    <t>XX02</t>
  </si>
  <si>
    <t>Demontáž, inventarizace a přesun vybavení čistých prostor</t>
  </si>
  <si>
    <t>soubor</t>
  </si>
  <si>
    <t>91898026</t>
  </si>
  <si>
    <t>Poznámka k položce:_x000D_
prvek s ozn. X5-2.02</t>
  </si>
  <si>
    <t>338</t>
  </si>
  <si>
    <t>966071111</t>
  </si>
  <si>
    <t>Demontáž a uskladnění ocelových konstrukcí profilů hmotnosti do 13 kg/m, hmotnosti konstrukce do 5 t</t>
  </si>
  <si>
    <t>935887925</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</si>
  <si>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</si>
  <si>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Poznámka k položce:_x000D_
Prvek s ozn. X5-2.03</t>
  </si>
  <si>
    <t>339</t>
  </si>
  <si>
    <t>765131R01</t>
  </si>
  <si>
    <t>Demontáž a uskladnění skleněné krytiny sklonu do 30° do suti</t>
  </si>
  <si>
    <t>1783690652</t>
  </si>
  <si>
    <t xml:space="preserve">Poznámka k souboru cen:_x000D_
1. Ceny nelze použít pro demontáž azbestocementové krytiny._x000D_
</t>
  </si>
  <si>
    <t>prvek s ozn. X5-2.03</t>
  </si>
  <si>
    <t>4,775*3,175</t>
  </si>
  <si>
    <t>340</t>
  </si>
  <si>
    <t>764004801</t>
  </si>
  <si>
    <t>Demontáž klempířských konstrukcí žlabu podokapního do suti</t>
  </si>
  <si>
    <t>950133331</t>
  </si>
  <si>
    <t>Poznámka k položce:_x000D_
prvek s ozn. X5-2.03</t>
  </si>
  <si>
    <t>341</t>
  </si>
  <si>
    <t>764004861</t>
  </si>
  <si>
    <t>Demontáž klempířských konstrukcí svodu do suti</t>
  </si>
  <si>
    <t>-1680429565</t>
  </si>
  <si>
    <t>342</t>
  </si>
  <si>
    <t>XX03</t>
  </si>
  <si>
    <t>Přemisťovaný celonerezový dvoudřez z nerezové oceli, volně stojící s podnoží</t>
  </si>
  <si>
    <t>-521259504</t>
  </si>
  <si>
    <t>Poznámka k položce:_x000D_
prvek s ozn. X5-2.04</t>
  </si>
  <si>
    <t>343</t>
  </si>
  <si>
    <t>776521R11</t>
  </si>
  <si>
    <t>Montáž acrovynu na stěnu lepením pásů, výšky do 2 m</t>
  </si>
  <si>
    <t>-144008128</t>
  </si>
  <si>
    <t>prvek s ozn. X5-2.05</t>
  </si>
  <si>
    <t>57*0,15</t>
  </si>
  <si>
    <t>"2-2.37" 2*0,8*0,15</t>
  </si>
  <si>
    <t>"2-2.38" 2*0,9*0,15</t>
  </si>
  <si>
    <t>"2-2.41" 2*1,1*0,15</t>
  </si>
  <si>
    <t>"2-2.42" 2*0,8*0,15</t>
  </si>
  <si>
    <t>"2-2.46" 2*0,9*0,15</t>
  </si>
  <si>
    <t>"2-2.50" 2*0,8*0,15</t>
  </si>
  <si>
    <t>"2-2.51" 2*1,1*0,15</t>
  </si>
  <si>
    <t>"2-2.52" 2*1,1*0,15</t>
  </si>
  <si>
    <t>"2-2.55" 2*0,8*0,15</t>
  </si>
  <si>
    <t>344</t>
  </si>
  <si>
    <t>XX05</t>
  </si>
  <si>
    <t>Nárazuvzdorný za tepla ohybatelný kompozit, bez PVC, PBT a BPA na bázi akrylvinylové pryskyřice, hladký, tl. 2 mm, barevnost dle výběru</t>
  </si>
  <si>
    <t>-1307466538</t>
  </si>
  <si>
    <t>Poznámka k položce:_x000D_
prvek s ozn. X5-2.05 a dveře dle položky 776521R11</t>
  </si>
  <si>
    <t>11,04*1,1 'Přepočtené koeficientem množství</t>
  </si>
  <si>
    <t>345</t>
  </si>
  <si>
    <t>XX04</t>
  </si>
  <si>
    <t>Přemisťované nerezové police z nerezové oceli, d x v: 1800 x 800 mm; včetně demontáže</t>
  </si>
  <si>
    <t>-1001831839</t>
  </si>
  <si>
    <t>Poznámka k položce:_x000D_
prvek s ozn. X5-2.06</t>
  </si>
  <si>
    <t>346</t>
  </si>
  <si>
    <t>763411R01</t>
  </si>
  <si>
    <t>Sanitární příčky vhodné do mokrého prostředí dělící z HPL desek 12 mm; barevnost RAL dle výběru, včetně nerezové podpěry a kotvéní do zdi</t>
  </si>
  <si>
    <t>-705425288</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</si>
  <si>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</si>
  <si>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prvek s ozn. X5-2.07</t>
  </si>
  <si>
    <t>1,225*2,00-0,7*1,97</t>
  </si>
  <si>
    <t>347</t>
  </si>
  <si>
    <t>763411R02</t>
  </si>
  <si>
    <t>Sanitární příčky vhodné do mokrého prostředí dveře vnitřní do sanitárních příček šířky 700 mm, výšky 1 970 mm z HPL desek včetně nerezového kování tl. 12 mm</t>
  </si>
  <si>
    <t>-604489099</t>
  </si>
  <si>
    <t>348</t>
  </si>
  <si>
    <t>XX06</t>
  </si>
  <si>
    <t>Sprchová zástěna; 1000x1950 mm; skládací sprchové dveře, bezrámová konstrukce, chromovaná ocel, bezpečnostní tvrzené sklo tl. min 6 mm, vč. kotvení D+M</t>
  </si>
  <si>
    <t>-51448874</t>
  </si>
  <si>
    <t>002 - Zdravotechnika - vodovod a kanalizace</t>
  </si>
  <si>
    <t>2.4.1 - Zdravotechnika</t>
  </si>
  <si>
    <t xml:space="preserve">    2.4.1.1 - Vodovod - vnitřní</t>
  </si>
  <si>
    <t xml:space="preserve">      2.4.1.1.1 - Měděné potrubí</t>
  </si>
  <si>
    <t xml:space="preserve">      2.4.1.1.2 - Ochrana potrubí</t>
  </si>
  <si>
    <t xml:space="preserve">      2.4.1.1.3 - Ostatní</t>
  </si>
  <si>
    <t xml:space="preserve">      2.4.1.1.4 - Armatury</t>
  </si>
  <si>
    <t xml:space="preserve">    2.4.1.2 - Kanalizace dešťová</t>
  </si>
  <si>
    <t xml:space="preserve">      2.4.1.2.1 - Potrubí PE</t>
  </si>
  <si>
    <t xml:space="preserve">      2.4.1.2.2 - Armatury</t>
  </si>
  <si>
    <t xml:space="preserve">      2.4.1.2.3 - Ostatní</t>
  </si>
  <si>
    <t xml:space="preserve">    2.4.1.3 - Kanalizace splašková</t>
  </si>
  <si>
    <t xml:space="preserve">      2.4.1.3.1 - PP potrubí</t>
  </si>
  <si>
    <t xml:space="preserve">      2.4.1.3.2 - Ostatní</t>
  </si>
  <si>
    <t xml:space="preserve">      2.4.1.3.3 - Bourací práce</t>
  </si>
  <si>
    <t xml:space="preserve">    2.4.1.4 - Zařizovací předměty</t>
  </si>
  <si>
    <t xml:space="preserve">      2.4.1.4.1 - Příslušenství a armatury k zařizovacím předmětům</t>
  </si>
  <si>
    <t xml:space="preserve">      2.4.1.4.2 - Předstěnové instalace</t>
  </si>
  <si>
    <t xml:space="preserve">      2.4.1.4.3 - Baterie a ostatní</t>
  </si>
  <si>
    <t xml:space="preserve">      2.4.1.4.4 - Zařizovací předměty - nové</t>
  </si>
  <si>
    <t xml:space="preserve">      2.4.1.4.5 - Zařizovací předměty - demontované</t>
  </si>
  <si>
    <t>2.4.1</t>
  </si>
  <si>
    <t>Zdravotechnika</t>
  </si>
  <si>
    <t>2.4.1.1</t>
  </si>
  <si>
    <t>Vodovod - vnitřní</t>
  </si>
  <si>
    <t>2.4.1.1.1</t>
  </si>
  <si>
    <t>Měděné potrubí</t>
  </si>
  <si>
    <t>Pol553</t>
  </si>
  <si>
    <t>Potrubí vodovodní měděné polotvrdé spojované lisováním DN 15</t>
  </si>
  <si>
    <t>-939457659</t>
  </si>
  <si>
    <t>Pol554</t>
  </si>
  <si>
    <t>Potrubí vodovodní měděné polotvrdé spojované lisováním DN 20</t>
  </si>
  <si>
    <t>-1328470755</t>
  </si>
  <si>
    <t>2.4.1.1.2</t>
  </si>
  <si>
    <t>Ochrana potrubí</t>
  </si>
  <si>
    <t>Pol627</t>
  </si>
  <si>
    <t>Ochrana vodovodního potrubí přilepenými tepelně izolačními trubicemi z PE tl do 10 mm DN do 22 mm</t>
  </si>
  <si>
    <t>-1692068532</t>
  </si>
  <si>
    <t>Pol636</t>
  </si>
  <si>
    <t>Ochrana vodovodního potrubí přilepenými tepelně izolačními trubicemi z PE tl do 20 mm DN do 22 mm</t>
  </si>
  <si>
    <t>583337261</t>
  </si>
  <si>
    <t>2.4.1.1.3</t>
  </si>
  <si>
    <t>Ostatní</t>
  </si>
  <si>
    <t>Pol768</t>
  </si>
  <si>
    <t>Ostatní kolaudační zkoušky, vč zpráv a protokolů</t>
  </si>
  <si>
    <t>-1623354779</t>
  </si>
  <si>
    <t>Pol769</t>
  </si>
  <si>
    <t>Stavební přípomoce, sekání drážek a prostupů, zapravení</t>
  </si>
  <si>
    <t>1918941076</t>
  </si>
  <si>
    <t>Pol770</t>
  </si>
  <si>
    <t>Montážní, upevňovací, těsnící a pomocný materiál, šrouby, konzoly, závitové tyče, objímky, antivibrační vložky, podložky a závěsy, těsnící tmely, apod.</t>
  </si>
  <si>
    <t>-1335527284</t>
  </si>
  <si>
    <t>Pol771</t>
  </si>
  <si>
    <t>Uvedení do provozu, zaškolení obsluhy</t>
  </si>
  <si>
    <t>1707479104</t>
  </si>
  <si>
    <t>Pol774</t>
  </si>
  <si>
    <t>Uchycení potrubí – ocelové s gumovými límcemi</t>
  </si>
  <si>
    <t>-1397660727</t>
  </si>
  <si>
    <t>Pol779</t>
  </si>
  <si>
    <t>Demontáž potrubí ocelové pozinkované závitové do DN 40</t>
  </si>
  <si>
    <t>1312167216</t>
  </si>
  <si>
    <t>Pol780</t>
  </si>
  <si>
    <t>Zátka potrubí ocelové pozinkováné závitové do DN 40</t>
  </si>
  <si>
    <t>-399886273</t>
  </si>
  <si>
    <t>Pol790</t>
  </si>
  <si>
    <t>Demontáž plstěných pásů z trub do D 50</t>
  </si>
  <si>
    <t>413380981</t>
  </si>
  <si>
    <t>2.4.1.1.4</t>
  </si>
  <si>
    <t>Armatury</t>
  </si>
  <si>
    <t>Pol648</t>
  </si>
  <si>
    <t>Kohout kulový přímý vřetenový G 1/2 PN 42 do 185°C vnitřní závit</t>
  </si>
  <si>
    <t>-1410273949</t>
  </si>
  <si>
    <t>Pol649</t>
  </si>
  <si>
    <t>Kohout kulový přímý vřetenový G 3/4 PN 42 do 185°C vnitřní závit</t>
  </si>
  <si>
    <t>-1793752343</t>
  </si>
  <si>
    <t>Pol650</t>
  </si>
  <si>
    <t>Automatický vyvažovací ventil G 1/2 PN 42 do 185°C vnitřní závit</t>
  </si>
  <si>
    <t>872537484</t>
  </si>
  <si>
    <t>Pol651</t>
  </si>
  <si>
    <t>Ventil kulový přímý vřetenový podomítkový G 1/2 PN 42 do 185°C vnitřní závit</t>
  </si>
  <si>
    <t>-1252637346</t>
  </si>
  <si>
    <t>Pol652</t>
  </si>
  <si>
    <t>Ventil kulový přímý vřetenový podomítkovýG 3/4 PN 42 do 185°C vnitřní závit</t>
  </si>
  <si>
    <t>800883555</t>
  </si>
  <si>
    <t>2.4.1.2</t>
  </si>
  <si>
    <t>Kanalizace dešťová</t>
  </si>
  <si>
    <t>2.4.1.2.1</t>
  </si>
  <si>
    <t>Potrubí PE</t>
  </si>
  <si>
    <t>Pol805</t>
  </si>
  <si>
    <t>Potrubí kanalizační z PE dešťové DN 100</t>
  </si>
  <si>
    <t>1550648227</t>
  </si>
  <si>
    <t>2.4.1.2.2</t>
  </si>
  <si>
    <t>Pol822</t>
  </si>
  <si>
    <t>Lapač střešních splavenin z PP se zápachovou klapkou a lapacím košem DN 110</t>
  </si>
  <si>
    <t>-1956304040</t>
  </si>
  <si>
    <t>Pol824</t>
  </si>
  <si>
    <t>Revizní šachta DN600 - korugovaná roura dl. 1,4 m, filtrační koš, slepé dno, poklop PE pochůzný, vč. Příslušenství</t>
  </si>
  <si>
    <t>-727825271</t>
  </si>
  <si>
    <t>Pol825</t>
  </si>
  <si>
    <t>Vsakovací tunel - střední díl (d x v x š): 2,3 x 0,81 x 1,3 m</t>
  </si>
  <si>
    <t>-321120660</t>
  </si>
  <si>
    <t>Pol826</t>
  </si>
  <si>
    <t>Vsakovací tunel - počáteční a konečná sekce (d x v x š): 0,48 x 0,78 x 1,3 m</t>
  </si>
  <si>
    <t>303859631</t>
  </si>
  <si>
    <t>Pol827</t>
  </si>
  <si>
    <t>Geotextílie</t>
  </si>
  <si>
    <t>-1306213855</t>
  </si>
  <si>
    <t>2.4.1.2.3</t>
  </si>
  <si>
    <t>1916731069</t>
  </si>
  <si>
    <t>-908612603</t>
  </si>
  <si>
    <t>-337094675</t>
  </si>
  <si>
    <t>1191100274</t>
  </si>
  <si>
    <t>-372699248</t>
  </si>
  <si>
    <t>2.4.1.3</t>
  </si>
  <si>
    <t>Kanalizace splašková</t>
  </si>
  <si>
    <t>2.4.1.3.1</t>
  </si>
  <si>
    <t>PP potrubí</t>
  </si>
  <si>
    <t>Pol893</t>
  </si>
  <si>
    <t>Potrubí kanalizační z PP odpadní systém HT DN 70</t>
  </si>
  <si>
    <t>5873417</t>
  </si>
  <si>
    <t>Pol899</t>
  </si>
  <si>
    <t>Potrubí kanalizační z PP připojovací systém HT DN 50</t>
  </si>
  <si>
    <t>-454863017</t>
  </si>
  <si>
    <t>Pol900</t>
  </si>
  <si>
    <t>Potrubí kanalizační z PP připojovací systém HT DN 70</t>
  </si>
  <si>
    <t>1531713183</t>
  </si>
  <si>
    <t>Pol901</t>
  </si>
  <si>
    <t>Potrubí kanalizační z PP připojovací systém HT DN 100</t>
  </si>
  <si>
    <t>-546815985</t>
  </si>
  <si>
    <t>Pol901.1</t>
  </si>
  <si>
    <t>Potrubí kanalizační z PP odvod kondenzátu HT DN 40</t>
  </si>
  <si>
    <t>498612743</t>
  </si>
  <si>
    <t>Pol902</t>
  </si>
  <si>
    <t>Potrubí kanalizační z PP odvod kondenzátu HT DN 50</t>
  </si>
  <si>
    <t>1103282703</t>
  </si>
  <si>
    <t>2.4.1.3.2</t>
  </si>
  <si>
    <t>1653748950</t>
  </si>
  <si>
    <t>-518462578</t>
  </si>
  <si>
    <t>-1811688705</t>
  </si>
  <si>
    <t>-281052641</t>
  </si>
  <si>
    <t>-2047589542</t>
  </si>
  <si>
    <t>2.4.1.3.3</t>
  </si>
  <si>
    <t>Bourací práce</t>
  </si>
  <si>
    <t>Pol844</t>
  </si>
  <si>
    <t>Demontáž potrubí z PVC do D 75</t>
  </si>
  <si>
    <t>568838971</t>
  </si>
  <si>
    <t>Pol845</t>
  </si>
  <si>
    <t>Demontáž potrubí z PVC do D 114</t>
  </si>
  <si>
    <t>-719982078</t>
  </si>
  <si>
    <t>Pol916</t>
  </si>
  <si>
    <t>Zátka DN40</t>
  </si>
  <si>
    <t>327541383</t>
  </si>
  <si>
    <t>Pol917</t>
  </si>
  <si>
    <t>Zátka DN50</t>
  </si>
  <si>
    <t>1846637370</t>
  </si>
  <si>
    <t>Pol918</t>
  </si>
  <si>
    <t>Zátka DN75</t>
  </si>
  <si>
    <t>-1426501951</t>
  </si>
  <si>
    <t>2.4.1.4</t>
  </si>
  <si>
    <t>Zařizovací předměty</t>
  </si>
  <si>
    <t>2.4.1.4.1</t>
  </si>
  <si>
    <t>Příslušenství a armatury k zařizovacím předmětům</t>
  </si>
  <si>
    <t>Pol920</t>
  </si>
  <si>
    <t>Montáž ventilů rohových G 1/2 s připojovací trubičkou</t>
  </si>
  <si>
    <t>339063994</t>
  </si>
  <si>
    <t>Pol920.2</t>
  </si>
  <si>
    <t>Montáž ventilů rohových G 1/2 (Ma + Au)</t>
  </si>
  <si>
    <t>1678134927</t>
  </si>
  <si>
    <t>Pol921</t>
  </si>
  <si>
    <t>Ventil rohový kulový 1/2" x 3/8"</t>
  </si>
  <si>
    <t>1003328547</t>
  </si>
  <si>
    <t>Pol927</t>
  </si>
  <si>
    <t>Ventil odpadní dřezový s přepadem G 6/4 pro dvojdřez</t>
  </si>
  <si>
    <t>-1398326722</t>
  </si>
  <si>
    <t>2.4.1.4.2</t>
  </si>
  <si>
    <t>Předstěnové instalace</t>
  </si>
  <si>
    <t>Pol941</t>
  </si>
  <si>
    <t>Instalační předstěna - klozet závěsný v 1120 mm s ovládáním zepředu do lehkých stěn s kovovou kcí</t>
  </si>
  <si>
    <t>1629928644</t>
  </si>
  <si>
    <t>Pol943</t>
  </si>
  <si>
    <t>Instalační předstěna - klozet závěsný v 1120 mm s ovládáním zepředu pro postižené do stěn s kov kcí do lehkých stěn</t>
  </si>
  <si>
    <t>613418677</t>
  </si>
  <si>
    <t>2.4.1.4.3</t>
  </si>
  <si>
    <t>Baterie a ostatní</t>
  </si>
  <si>
    <t>Pol949</t>
  </si>
  <si>
    <t>Baterie umyvadlová stojánková páková s výpustí (U2+UM1)</t>
  </si>
  <si>
    <t>-780291782</t>
  </si>
  <si>
    <t>Pol951</t>
  </si>
  <si>
    <t>Baterie dřezové nástěnné pákové (D)</t>
  </si>
  <si>
    <t>594177823</t>
  </si>
  <si>
    <t>Pol954</t>
  </si>
  <si>
    <t>Baterie sprchové nástěnné pákové, vč. sprchového setu, hlavice a hadice (S1)</t>
  </si>
  <si>
    <t>-512933479</t>
  </si>
  <si>
    <t>Pol955</t>
  </si>
  <si>
    <t>Baterie umyvadlová nástěnná páková bez výpusti (U2)</t>
  </si>
  <si>
    <t>1713278816</t>
  </si>
  <si>
    <t>Pol956</t>
  </si>
  <si>
    <t>Baterie umyvadlová stojánková, prodloužené výtokové ramínko (VU)</t>
  </si>
  <si>
    <t>1798319811</t>
  </si>
  <si>
    <t>Pol958</t>
  </si>
  <si>
    <t>Baterie umyvadlová nástěnná páková s výpustí, s hadicí, prodloužné výtokové ramínko, vč. příslušenství (D3+repas)</t>
  </si>
  <si>
    <t>2006759576</t>
  </si>
  <si>
    <t>Pol959</t>
  </si>
  <si>
    <t>Baterie umyvadlová stojánková pro imobilní, prodloužné výtokové ramínko (Ui)</t>
  </si>
  <si>
    <t>-2123733235</t>
  </si>
  <si>
    <t>Pol960</t>
  </si>
  <si>
    <t>Sprchový žlab do prostoru (S1)</t>
  </si>
  <si>
    <t>226216935</t>
  </si>
  <si>
    <t>Pol961</t>
  </si>
  <si>
    <t>Sklopné sedátko do psrchy nerez</t>
  </si>
  <si>
    <t>375137339</t>
  </si>
  <si>
    <t>Pol962</t>
  </si>
  <si>
    <t>Sklopné madlo nerezové se vzpěrou</t>
  </si>
  <si>
    <t>-965989150</t>
  </si>
  <si>
    <t>Pol963</t>
  </si>
  <si>
    <t>Sprchovací set s natavitelnou dezinfekcí</t>
  </si>
  <si>
    <t>2093205424</t>
  </si>
  <si>
    <t>2.4.1.4.4</t>
  </si>
  <si>
    <t>Zařizovací předměty - nové</t>
  </si>
  <si>
    <t>Pol965</t>
  </si>
  <si>
    <t>Kombi klozet s hlubokým splachováním odpad vodorovný (K-Z)</t>
  </si>
  <si>
    <t>292823926</t>
  </si>
  <si>
    <t>Pol966</t>
  </si>
  <si>
    <t>Kombi klozet s hlubokým splachováním odpad vodorovný (Ki-Z)</t>
  </si>
  <si>
    <t>1805829344</t>
  </si>
  <si>
    <t>Pol969</t>
  </si>
  <si>
    <t>Umyvadlo keramické připevněné na stěnu pro invalidy, vč. Podomítkového sifonu (Ui)</t>
  </si>
  <si>
    <t>342290057</t>
  </si>
  <si>
    <t>Pol971</t>
  </si>
  <si>
    <t>Dřez jednoduchý nerezový, 605x500 mm bez otvoru na baterii, vč. sifonu (D)</t>
  </si>
  <si>
    <t>1409675220</t>
  </si>
  <si>
    <t>Pol974</t>
  </si>
  <si>
    <t>Umyvadlo keramické připevněné na stěnu, 55x45cm s otvorem na baterii (U1)</t>
  </si>
  <si>
    <t>-1356318795</t>
  </si>
  <si>
    <t>Pol975</t>
  </si>
  <si>
    <t>Umyvadlo keramické zápustníé, 56x44cm s otvorem na baterii (U2)</t>
  </si>
  <si>
    <t>122856238</t>
  </si>
  <si>
    <t>Pol976</t>
  </si>
  <si>
    <t>Umyvatlo keramické připevněné na stěnu, 40x32 cm s otvorem na baterii (UM1)</t>
  </si>
  <si>
    <t>-760752558</t>
  </si>
  <si>
    <t>Pol979</t>
  </si>
  <si>
    <t>Mycí stůl dvojdřezový nerez, 115x60 cm bez otvoru na baterii, rozměry dřezů 50 x 50 cm (D3)</t>
  </si>
  <si>
    <t>1811928703</t>
  </si>
  <si>
    <t>Pol980</t>
  </si>
  <si>
    <t>Vanička sprchová obdélníková z litého mramoru900x1000 mm (S1)</t>
  </si>
  <si>
    <t>1436739959</t>
  </si>
  <si>
    <t>Pol981</t>
  </si>
  <si>
    <t>Výlevka s umyvadlem nerezová samostatně stojící, s mřížkou (VU)</t>
  </si>
  <si>
    <t>-1093814949</t>
  </si>
  <si>
    <t>Pol982</t>
  </si>
  <si>
    <t>Nerezový dřez bez otvoru na baterii, rozměry dřezů 465x440 mm (D4)</t>
  </si>
  <si>
    <t>-414845594</t>
  </si>
  <si>
    <t>2.4.1.4.5</t>
  </si>
  <si>
    <t>Zařizovací předměty - demontované</t>
  </si>
  <si>
    <t>Pol984</t>
  </si>
  <si>
    <t>Demontáž umyvadel bez výtokových armatur</t>
  </si>
  <si>
    <t>836202697</t>
  </si>
  <si>
    <t>Pol986</t>
  </si>
  <si>
    <t>Demontáž klozetu</t>
  </si>
  <si>
    <t>-1157384039</t>
  </si>
  <si>
    <t>Pol987</t>
  </si>
  <si>
    <t>Demontáž dřez</t>
  </si>
  <si>
    <t>599333569</t>
  </si>
  <si>
    <t>Pol988</t>
  </si>
  <si>
    <t>Demontáž baterie</t>
  </si>
  <si>
    <t>-1475078837</t>
  </si>
  <si>
    <t>Pol989</t>
  </si>
  <si>
    <t>Demontáž ventilů výtokových nástěnných</t>
  </si>
  <si>
    <t>927321280</t>
  </si>
  <si>
    <t>Pol990</t>
  </si>
  <si>
    <t>Demontáž sprchy pacientů</t>
  </si>
  <si>
    <t>-726787695</t>
  </si>
  <si>
    <t>Pol991</t>
  </si>
  <si>
    <t>Demontáž výlevky s umyvadlem</t>
  </si>
  <si>
    <t>-1431010206</t>
  </si>
  <si>
    <t>Poznámka k položce:_x000D_
Protipožární ochrana_x000D_
Protipožární ochrana</t>
  </si>
  <si>
    <t>003 - Vzduchotechnika</t>
  </si>
  <si>
    <t>2.4.3 - Vzduchotechnika</t>
  </si>
  <si>
    <t xml:space="preserve">    2.4.3.1 - Jednotky</t>
  </si>
  <si>
    <t xml:space="preserve">    2.4.3.2.1 - VZT potrubí</t>
  </si>
  <si>
    <t xml:space="preserve">    2.4.3.2.2 - Vyústky potrubí</t>
  </si>
  <si>
    <t xml:space="preserve">    2.4.3.2.3 - Zařízení VZT potrubí</t>
  </si>
  <si>
    <t xml:space="preserve">    2.4.3.3 - Ostatní</t>
  </si>
  <si>
    <t xml:space="preserve">    2.4.3.4 - Bourací práce</t>
  </si>
  <si>
    <t>2.4.3</t>
  </si>
  <si>
    <t>2.4.3.1</t>
  </si>
  <si>
    <t>Jednotky</t>
  </si>
  <si>
    <t>Pol1150</t>
  </si>
  <si>
    <t>VZT 3-1; 2280/2850 m3/h; vč. regulačního uzlu ohřívače, vč dopravy na stavbu a vč. frekvenčních měničů; hygienická úprava</t>
  </si>
  <si>
    <t>-902523796</t>
  </si>
  <si>
    <t>Pol1150b</t>
  </si>
  <si>
    <t xml:space="preserve">Zvlhčovač parní, parametry dle PD, včetně příslušenství - trubice 81-650; parní hadice D 57/45; kondenzační hadice D12/8 </t>
  </si>
  <si>
    <t>-995440956</t>
  </si>
  <si>
    <t>Pol1150c</t>
  </si>
  <si>
    <t>Distributor do potrubí 450x710 mm</t>
  </si>
  <si>
    <t>399416576</t>
  </si>
  <si>
    <t>Pol1150d</t>
  </si>
  <si>
    <t>Bezpečnostní hygrostat</t>
  </si>
  <si>
    <t>2006057662</t>
  </si>
  <si>
    <t>Pol1150e</t>
  </si>
  <si>
    <t>Čidlo tlakové diference</t>
  </si>
  <si>
    <t>-708782061</t>
  </si>
  <si>
    <t>Pol1151</t>
  </si>
  <si>
    <t>regulace- MaR jednotky a připojení na stávající systém MaR</t>
  </si>
  <si>
    <t>-591668057</t>
  </si>
  <si>
    <t>2.4.3.2.1</t>
  </si>
  <si>
    <t>VZT potrubí</t>
  </si>
  <si>
    <t>Pol1152</t>
  </si>
  <si>
    <t>Vzduchotechnické potrubí pozink čtyřhranné průřezu do 0,03 m2</t>
  </si>
  <si>
    <t>1894885046</t>
  </si>
  <si>
    <t>Pol1153</t>
  </si>
  <si>
    <t>Vzduchotechnické potrubí pozink čtyřhranné průřezu do 0,07 m2</t>
  </si>
  <si>
    <t>679902835</t>
  </si>
  <si>
    <t>Pol1154</t>
  </si>
  <si>
    <t>Vzduchotechnické potrubí pozink čtyřhranné průřezu do 0,13 m2</t>
  </si>
  <si>
    <t>-1752602713</t>
  </si>
  <si>
    <t>Pol1155</t>
  </si>
  <si>
    <t>Vzduchotechnické potrubí pozink čtyřhranné průřezu do 0,28 m2</t>
  </si>
  <si>
    <t>906654478</t>
  </si>
  <si>
    <t>Pol1156</t>
  </si>
  <si>
    <t>Vzduchotechnické potrubí pozink čtyřhranné průřezu do 0,50 m2</t>
  </si>
  <si>
    <t>933127640</t>
  </si>
  <si>
    <t>Pol1157</t>
  </si>
  <si>
    <t>Vzduchotechnické potrubí pozink čtyřhranné průřezu do 0,79 m2</t>
  </si>
  <si>
    <t>1701363211</t>
  </si>
  <si>
    <t>Pol1158</t>
  </si>
  <si>
    <t>Vzduchotechnické potrubí pozink kruhové spirálně vinuté D do 200 mm</t>
  </si>
  <si>
    <t>-2013469785</t>
  </si>
  <si>
    <t>Pol1159</t>
  </si>
  <si>
    <t>Vzduchotechnické potrubí pozink kruhové spirálně vinuté D do 300 mm</t>
  </si>
  <si>
    <t>1980770450</t>
  </si>
  <si>
    <t>Pol1160</t>
  </si>
  <si>
    <t>Vzduchotechnické potrubí pozink kruhové spirálně vinuté D do 400 mm</t>
  </si>
  <si>
    <t>1584628346</t>
  </si>
  <si>
    <t>Pol1161</t>
  </si>
  <si>
    <t>kruhové potrubí flexi; průměr 100; izolované</t>
  </si>
  <si>
    <t>-52482076</t>
  </si>
  <si>
    <t>Pol1162</t>
  </si>
  <si>
    <t>kruhové potrubí flexi; průměr 160; izolované</t>
  </si>
  <si>
    <t>-1140463722</t>
  </si>
  <si>
    <t>Pol1163</t>
  </si>
  <si>
    <t>kruhové potrubí flexi; průměr 200; izolované</t>
  </si>
  <si>
    <t>-1771977788</t>
  </si>
  <si>
    <t>Pol1164</t>
  </si>
  <si>
    <t>kruhové potrubí flexi; průměr 250; izolované</t>
  </si>
  <si>
    <t>-1847643895</t>
  </si>
  <si>
    <t>Pol1165</t>
  </si>
  <si>
    <t>Montáž izolace tepelné potrubí pásy nebo rohožemi s Al fólií staženými Al páskou 2x</t>
  </si>
  <si>
    <t>227769311</t>
  </si>
  <si>
    <t>Pol1166</t>
  </si>
  <si>
    <t>kaučuková samolepící izolace pro VZT potrubí; tl. 25 mm</t>
  </si>
  <si>
    <t>-35088094</t>
  </si>
  <si>
    <t>Pol1167</t>
  </si>
  <si>
    <t>kaučuková samolepící izolace pro VZT potrubí; tl. 32 mm</t>
  </si>
  <si>
    <t>629458985</t>
  </si>
  <si>
    <t>2.4.3.2.2</t>
  </si>
  <si>
    <t>Vyústky potrubí</t>
  </si>
  <si>
    <t>Pol1168</t>
  </si>
  <si>
    <t>anemostat pevné lamely 400x400 přívodní; plenum box</t>
  </si>
  <si>
    <t>1891876318</t>
  </si>
  <si>
    <t>Pol1169</t>
  </si>
  <si>
    <t>anemostat pevné lamely 400x400 odvodní; plenum box</t>
  </si>
  <si>
    <t>-162695367</t>
  </si>
  <si>
    <t>Pol1170</t>
  </si>
  <si>
    <t>anemostat stavitelný směr výdechu, horizontální výdechy; 600x600 přívodní; plenum box</t>
  </si>
  <si>
    <t>1155872476</t>
  </si>
  <si>
    <t>Pol1171</t>
  </si>
  <si>
    <t>anemostat pevné lamely 600x600 odvodní; plenum box</t>
  </si>
  <si>
    <t>-1998821279</t>
  </si>
  <si>
    <t>Pol1172</t>
  </si>
  <si>
    <t>anemostat pevné lamely 600x600 přívodní - provedení do čistých prostor; plenum box</t>
  </si>
  <si>
    <t>-1429441474</t>
  </si>
  <si>
    <t>Pol1173</t>
  </si>
  <si>
    <t>anemostat pevné lamely 600x600 odvodní - provedení do čistých prostor; plenum box</t>
  </si>
  <si>
    <t>-1911857240</t>
  </si>
  <si>
    <t>Pol1175</t>
  </si>
  <si>
    <t>repase a čištění anemostatu 600x600</t>
  </si>
  <si>
    <t>1530930068</t>
  </si>
  <si>
    <t>Pol1176</t>
  </si>
  <si>
    <t>Odvodní mřížka - jednořadá 600x75</t>
  </si>
  <si>
    <t>-439281347</t>
  </si>
  <si>
    <t>Pol1177</t>
  </si>
  <si>
    <t>Odvodní mřížka - jednořadá 400x75</t>
  </si>
  <si>
    <t>-1248770909</t>
  </si>
  <si>
    <t>Pol1178</t>
  </si>
  <si>
    <t>talířový ventil, kovový, odvodní; 100 mm</t>
  </si>
  <si>
    <t>1363355750</t>
  </si>
  <si>
    <t>Pol1179</t>
  </si>
  <si>
    <t>talířový ventil, kovový, odvodní; 160 mm</t>
  </si>
  <si>
    <t>307561053</t>
  </si>
  <si>
    <t>Pol1180</t>
  </si>
  <si>
    <t>talířový ventil, kovový, přívodní; 160 mm</t>
  </si>
  <si>
    <t>1096574590</t>
  </si>
  <si>
    <t>Pol1181</t>
  </si>
  <si>
    <t>komfortní dvouřadá vyústka s plenum boxem 200x100</t>
  </si>
  <si>
    <t>966290566</t>
  </si>
  <si>
    <t>Pol1182</t>
  </si>
  <si>
    <t>Odvodní mřížka - jednořadá 425x125</t>
  </si>
  <si>
    <t>-2095177694</t>
  </si>
  <si>
    <t>Pol1183</t>
  </si>
  <si>
    <t>Větrací mřížky do podhledů 100x100 mm</t>
  </si>
  <si>
    <t>1268347069</t>
  </si>
  <si>
    <t>2.4.3.2.3</t>
  </si>
  <si>
    <t>Zařízení VZT potrubí</t>
  </si>
  <si>
    <t>Pol1184</t>
  </si>
  <si>
    <t>regulátor průtoku, ovládání 230V, průměr 200 mm, bez servopohonu</t>
  </si>
  <si>
    <t>2049036811</t>
  </si>
  <si>
    <t>Pol1185</t>
  </si>
  <si>
    <t>regulátor průtoku, ovládání 230V, průměr 250 mm, bez servopohonu</t>
  </si>
  <si>
    <t>1413774389</t>
  </si>
  <si>
    <t>Pol1186</t>
  </si>
  <si>
    <t>regulátor průtoku, ovládání 230V, 315x250 mm, bez servopohonu</t>
  </si>
  <si>
    <t>74577839</t>
  </si>
  <si>
    <t>Pol1187</t>
  </si>
  <si>
    <t>regulátor průtoku, ovládání 230V, průměr 150 mm, bez servopohonu</t>
  </si>
  <si>
    <t>-452206533</t>
  </si>
  <si>
    <t>Pol1188</t>
  </si>
  <si>
    <t>regulační klapka - pevná, průměr 225 mm</t>
  </si>
  <si>
    <t>970608147</t>
  </si>
  <si>
    <t>Pol1189</t>
  </si>
  <si>
    <t>regulační klapka - pevná, průměr 150 mm</t>
  </si>
  <si>
    <t>-257161444</t>
  </si>
  <si>
    <t>Pol1190</t>
  </si>
  <si>
    <t>tlumič hluku, přívod, 710x315, dl. 2000 mm</t>
  </si>
  <si>
    <t>417861673</t>
  </si>
  <si>
    <t>Pol1191</t>
  </si>
  <si>
    <t>tlumič hluku, odtah, 710x315, dl. 1500 mm</t>
  </si>
  <si>
    <t>-1416944853</t>
  </si>
  <si>
    <t>Pol1192</t>
  </si>
  <si>
    <t>tlumič hluku, přívod, 630x355, dl. 1500 mm</t>
  </si>
  <si>
    <t>-231050139</t>
  </si>
  <si>
    <t>Pol1193</t>
  </si>
  <si>
    <t>tlumič hluku, přívod, 630x355, dl. 1200 mm</t>
  </si>
  <si>
    <t>1391439719</t>
  </si>
  <si>
    <t>Pol1194</t>
  </si>
  <si>
    <t>požární klapka EI60 710x315 mm</t>
  </si>
  <si>
    <t>2022830879</t>
  </si>
  <si>
    <t>2.4.3.3</t>
  </si>
  <si>
    <t>Pol1195</t>
  </si>
  <si>
    <t>Revize, měření hlučnosti, protokoly</t>
  </si>
  <si>
    <t>1012986065</t>
  </si>
  <si>
    <t>133082371</t>
  </si>
  <si>
    <t>358085606</t>
  </si>
  <si>
    <t>1189562171</t>
  </si>
  <si>
    <t>-1242090945</t>
  </si>
  <si>
    <t>2.4.3.4</t>
  </si>
  <si>
    <t>Pol1196</t>
  </si>
  <si>
    <t>Demontáž vzduchotechnického potrubí pozink čtyřhranného průřezu do 0,07 m2</t>
  </si>
  <si>
    <t>-1893143672</t>
  </si>
  <si>
    <t>Pol1197</t>
  </si>
  <si>
    <t>Demontáž vzduchotechnického potrubí pozink čtyřhranného průřezu do 0,13 m2</t>
  </si>
  <si>
    <t>-616444239</t>
  </si>
  <si>
    <t>Pol1198</t>
  </si>
  <si>
    <t>Demontáž vzduchotechnického potrubí pozink čtyřhranného průřezu do 0,28 m2</t>
  </si>
  <si>
    <t>656902258</t>
  </si>
  <si>
    <t>Pol1199</t>
  </si>
  <si>
    <t>Demontáž vzduchotechnického potrubí pozink čtyřhranného průřezu do 0,50 m2</t>
  </si>
  <si>
    <t>1953035233</t>
  </si>
  <si>
    <t>Pol1200</t>
  </si>
  <si>
    <t>Demontáž odvětrání operačního sálu</t>
  </si>
  <si>
    <t>-618216357</t>
  </si>
  <si>
    <t>Pol1201</t>
  </si>
  <si>
    <t>demontáž anemostatu</t>
  </si>
  <si>
    <t>1563848531</t>
  </si>
  <si>
    <t>004 - Vytápění</t>
  </si>
  <si>
    <t>2.4.4 - Vytápění</t>
  </si>
  <si>
    <t xml:space="preserve">    2.4.4.1 - Potrubí</t>
  </si>
  <si>
    <t xml:space="preserve">      2.4.4.1.1 - Ocelové potrubí</t>
  </si>
  <si>
    <t xml:space="preserve">      2.4.4.1.2 - Měděné potrubí - chlazení</t>
  </si>
  <si>
    <t xml:space="preserve">      2.4.4.1.3 - Tepelná izolace</t>
  </si>
  <si>
    <t xml:space="preserve">    2.4.4.2 - Otopná tělesa </t>
  </si>
  <si>
    <t xml:space="preserve">      2.4.4.2.1 - Otopná tělesa - panelová</t>
  </si>
  <si>
    <t xml:space="preserve">    2.4.4.3 - Armatury, termostatické hlavice</t>
  </si>
  <si>
    <t xml:space="preserve">    2.4.4.4 - Kotelna</t>
  </si>
  <si>
    <t xml:space="preserve">    2.4.4.5 - Zařízení ostatní</t>
  </si>
  <si>
    <t xml:space="preserve">    2.4.4.6 - Chlazení zařízení</t>
  </si>
  <si>
    <t xml:space="preserve">    2.4.4.7 - Ostatní</t>
  </si>
  <si>
    <t xml:space="preserve">    2.4.4.8 - Bourací práce</t>
  </si>
  <si>
    <t>2.4.4</t>
  </si>
  <si>
    <t>2.4.4.1</t>
  </si>
  <si>
    <t>Potrubí</t>
  </si>
  <si>
    <t>2.4.4.1.1</t>
  </si>
  <si>
    <t>Ocelové potrubí</t>
  </si>
  <si>
    <t>Pol1202</t>
  </si>
  <si>
    <t>Potrubí ocelové závitové bezešvé zesílené v kotelnách nebo strojovnách DN 25</t>
  </si>
  <si>
    <t>-878344796</t>
  </si>
  <si>
    <t>Pol1203</t>
  </si>
  <si>
    <t>Potrubí ocelové závitové bezešvé zesílené v kotelnách nebo strojovnách DN 32</t>
  </si>
  <si>
    <t>-1314472437</t>
  </si>
  <si>
    <t>Pol1204</t>
  </si>
  <si>
    <t>Potrubí ocelové závitové svařované běžné nízkotlaké DN 15</t>
  </si>
  <si>
    <t>1420889485</t>
  </si>
  <si>
    <t>Pol1205</t>
  </si>
  <si>
    <t>Potrubí ocelové závitové svařované běžné nízkotlaké DN 25</t>
  </si>
  <si>
    <t>-1645054023</t>
  </si>
  <si>
    <t>Pol1206</t>
  </si>
  <si>
    <t>Potrubí ocelové závitové svařované běžné nízkotlaké DN 32</t>
  </si>
  <si>
    <t>1510596358</t>
  </si>
  <si>
    <t>2.4.4.1.2</t>
  </si>
  <si>
    <t>Měděné potrubí - chlazení</t>
  </si>
  <si>
    <t>Pol1207</t>
  </si>
  <si>
    <t>Potrubí měděné dvojtrubka 6/12, izolované, pro chladiva</t>
  </si>
  <si>
    <t>-816446125</t>
  </si>
  <si>
    <t>2.4.4.1.3</t>
  </si>
  <si>
    <t>Tepelná izolace</t>
  </si>
  <si>
    <t>Pol1208</t>
  </si>
  <si>
    <t>Návleková izolace tl. 9 mm</t>
  </si>
  <si>
    <t>-1744503571</t>
  </si>
  <si>
    <t>Pol1209</t>
  </si>
  <si>
    <t>Návleková izolace tl. 13 mm</t>
  </si>
  <si>
    <t>-301954944</t>
  </si>
  <si>
    <t>Pol1210</t>
  </si>
  <si>
    <t>Návleková izolace tl. 20 mm</t>
  </si>
  <si>
    <t>-382582040</t>
  </si>
  <si>
    <t>2.4.4.2</t>
  </si>
  <si>
    <t xml:space="preserve">Otopná tělesa </t>
  </si>
  <si>
    <t>2.4.4.2.1</t>
  </si>
  <si>
    <t>Otopná tělesa - panelová</t>
  </si>
  <si>
    <t>Pol1211</t>
  </si>
  <si>
    <t>Otopné těleso panelové typ 10 výška/délka 300/500 mm</t>
  </si>
  <si>
    <t>1215733505</t>
  </si>
  <si>
    <t>Poznámka k položce:_x000D_
pro tento typ otopného tělesa je předně uvažováno se zpětnou montáží stávajích 2 kusů otopných těles</t>
  </si>
  <si>
    <t>Pol1211.1</t>
  </si>
  <si>
    <t>Otopné těleso panelové typ 21 výška/délka 600/900 mm</t>
  </si>
  <si>
    <t>1556417935</t>
  </si>
  <si>
    <t>Poznámka k položce:_x000D_
pro tento typ otopného tělesa je předně uvažováno se zpětnou montáží stávajího 1 kusu otopného tělesa</t>
  </si>
  <si>
    <t>Pol1212</t>
  </si>
  <si>
    <t>Otopné těleso panelové typ 21 výška/délka 600/1000 mm</t>
  </si>
  <si>
    <t>-221112234</t>
  </si>
  <si>
    <t>Pol1212.1</t>
  </si>
  <si>
    <t>Otopné těleso panelové typ 21 výška/délka 600/1200 mm</t>
  </si>
  <si>
    <t>622303147</t>
  </si>
  <si>
    <t>Pol1213</t>
  </si>
  <si>
    <t>Otopné těleso panelové typ 21 výška/délka 600/1600 mm</t>
  </si>
  <si>
    <t>-736819103</t>
  </si>
  <si>
    <t>2.4.4.3</t>
  </si>
  <si>
    <t>Armatury, termostatické hlavice</t>
  </si>
  <si>
    <t>Pol1214</t>
  </si>
  <si>
    <t>Šroubení regulační radiátorové přímé G 3/8 bez vypouštění</t>
  </si>
  <si>
    <t>28027952</t>
  </si>
  <si>
    <t>2.4.4.4</t>
  </si>
  <si>
    <t>Kotelna</t>
  </si>
  <si>
    <t>Pol1217</t>
  </si>
  <si>
    <t>kulový kohout 1''</t>
  </si>
  <si>
    <t>1886818310</t>
  </si>
  <si>
    <t>Pol1218</t>
  </si>
  <si>
    <t>kulový kohout 5/4''</t>
  </si>
  <si>
    <t>-1614916980</t>
  </si>
  <si>
    <t>Pol1219</t>
  </si>
  <si>
    <t>teplovodní čerpadlo s el. regulovanými otáčkami, průtok 0,87 m3/h; výtlak 12 m;</t>
  </si>
  <si>
    <t>-192521014</t>
  </si>
  <si>
    <t>Pol1219b</t>
  </si>
  <si>
    <t>teplovodní čerpadlo s el. regulovanými otáčkami, průtok 0,54 m3/h; max tlak 20 kPa</t>
  </si>
  <si>
    <t>1432562639</t>
  </si>
  <si>
    <t>Pol1220</t>
  </si>
  <si>
    <t>zpětná klapka 1''</t>
  </si>
  <si>
    <t>-411613641</t>
  </si>
  <si>
    <t>Pol1220b</t>
  </si>
  <si>
    <t>zpětná klapka 3/4''</t>
  </si>
  <si>
    <t>634078397</t>
  </si>
  <si>
    <t>Pol1221</t>
  </si>
  <si>
    <t>filtr 1''</t>
  </si>
  <si>
    <t>-57232722</t>
  </si>
  <si>
    <t>Pol1221b</t>
  </si>
  <si>
    <t>filtr 5/4''</t>
  </si>
  <si>
    <t>1299912469</t>
  </si>
  <si>
    <t>Pol1222</t>
  </si>
  <si>
    <t>teploměr s rozsahem 0-120 °C</t>
  </si>
  <si>
    <t>1630967963</t>
  </si>
  <si>
    <t>Pol1222b</t>
  </si>
  <si>
    <t>Teploměr s rozsahem -30-50 °C</t>
  </si>
  <si>
    <t>-708982683</t>
  </si>
  <si>
    <t>2.4.4.5</t>
  </si>
  <si>
    <t>Zařízení ostatní</t>
  </si>
  <si>
    <t>Pol1224</t>
  </si>
  <si>
    <t>dveřní clona, v. do 3500 mm, dl. 1500 mm, teplovodní, spád 80/60, výkon 19 kW, trojcestný ventil, vč. stropní konzoly a závitové tyče</t>
  </si>
  <si>
    <t>-1006054875</t>
  </si>
  <si>
    <t>2.4.4.6</t>
  </si>
  <si>
    <t>Chlazení zařízení</t>
  </si>
  <si>
    <t>Pol1225</t>
  </si>
  <si>
    <t>splitová jednotka chladící - venkovní + vnitřní, výkon 0,9-5 kW, napojení na MaR, kabelový nástěnný ovladač</t>
  </si>
  <si>
    <t>-43197509</t>
  </si>
  <si>
    <t>2.4.4.7</t>
  </si>
  <si>
    <t>Pol1226</t>
  </si>
  <si>
    <t>Ostatní kolaudační zkoušky, vč zpráv a protokolů, zaregulování soustavy</t>
  </si>
  <si>
    <t>-1441100201</t>
  </si>
  <si>
    <t>1087375134</t>
  </si>
  <si>
    <t>-977759806</t>
  </si>
  <si>
    <t>485249203</t>
  </si>
  <si>
    <t>2.4.4.8</t>
  </si>
  <si>
    <t>Pol1227</t>
  </si>
  <si>
    <t>Demontáž potrubí ocelového závitového do DN 32</t>
  </si>
  <si>
    <t>702670773</t>
  </si>
  <si>
    <t>Pol1228</t>
  </si>
  <si>
    <t>Demontáž otopného tělesa panelového jednořadého délka do 1500 mm</t>
  </si>
  <si>
    <t>524744046</t>
  </si>
  <si>
    <t>Pol1229</t>
  </si>
  <si>
    <t>Demontáž otopného tělesa panelového dvouřadého délka do 1500 mm</t>
  </si>
  <si>
    <t>-563048290</t>
  </si>
  <si>
    <t>005 - Elektroinstalace - silnoproud</t>
  </si>
  <si>
    <t>2.4.6 - Elektroinstalace - silnoproud</t>
  </si>
  <si>
    <t xml:space="preserve">    2.4.6.1 - Kabely</t>
  </si>
  <si>
    <t xml:space="preserve">    2.4.6.2 - Svítidla s EVG předřadníky a včetně zdrojů</t>
  </si>
  <si>
    <t xml:space="preserve">    2.4.6.3 - Žlaby, trubky, lišty</t>
  </si>
  <si>
    <t xml:space="preserve">    2.4.6.4 - Krabice, nosné konstrukce, závěsy</t>
  </si>
  <si>
    <t xml:space="preserve">    2.4.6.5 - Spínače, ovladače</t>
  </si>
  <si>
    <t xml:space="preserve">    2.4.6.6 - Zásuvky</t>
  </si>
  <si>
    <t xml:space="preserve">    2.4.6.7 - Ukončení kabelů</t>
  </si>
  <si>
    <t xml:space="preserve">    2.4.6.8 - Rozvaděče</t>
  </si>
  <si>
    <t xml:space="preserve">    2.4.6.9 - Ostatní</t>
  </si>
  <si>
    <t xml:space="preserve">    2.4.6.10 - Uzemnění ocelových konstrukcí</t>
  </si>
  <si>
    <t xml:space="preserve">    2.4.6.11 - Práce ostatní</t>
  </si>
  <si>
    <t>2.4.6</t>
  </si>
  <si>
    <t>2.4.6.1</t>
  </si>
  <si>
    <t>Kabely</t>
  </si>
  <si>
    <t>Pol1</t>
  </si>
  <si>
    <t>Kabel CXKE-R 3Ox1,5 mm2</t>
  </si>
  <si>
    <t>-239736541</t>
  </si>
  <si>
    <t>Pol10</t>
  </si>
  <si>
    <t>Kabel 4x1 oheň retardující</t>
  </si>
  <si>
    <t>1375627470</t>
  </si>
  <si>
    <t>Pol11</t>
  </si>
  <si>
    <t>Vodič 1CH-R 4 mm2 žlzel</t>
  </si>
  <si>
    <t>1339739214</t>
  </si>
  <si>
    <t>Pol12</t>
  </si>
  <si>
    <t>Vodič 1CH-R 6 mm2 žlzel</t>
  </si>
  <si>
    <t>1943805859</t>
  </si>
  <si>
    <t>Pol13</t>
  </si>
  <si>
    <t>Vodič 1CH-R 25 mm2 žlzel</t>
  </si>
  <si>
    <t>-1220970668</t>
  </si>
  <si>
    <t>Pol14</t>
  </si>
  <si>
    <t>Vodič CY 6 mm2 žlzel</t>
  </si>
  <si>
    <t>-548478318</t>
  </si>
  <si>
    <t>Pol15</t>
  </si>
  <si>
    <t>Vodič CY 4 mm2 žlzel</t>
  </si>
  <si>
    <t>-379628409</t>
  </si>
  <si>
    <t>Pol16</t>
  </si>
  <si>
    <t>Podružný materiál</t>
  </si>
  <si>
    <t>-1230929952</t>
  </si>
  <si>
    <t>Pol17</t>
  </si>
  <si>
    <t>Pomocné pracovní výkony (2%)</t>
  </si>
  <si>
    <t>11042337</t>
  </si>
  <si>
    <t>Pol2</t>
  </si>
  <si>
    <t>Kabel CXKE-R 3Jx1,5 mm2</t>
  </si>
  <si>
    <t>-1167571341</t>
  </si>
  <si>
    <t>Pol3</t>
  </si>
  <si>
    <t>Kabel CXKE-R 3Jx2,5 mm2</t>
  </si>
  <si>
    <t>1670542882</t>
  </si>
  <si>
    <t>Pol4</t>
  </si>
  <si>
    <t>Kabel CXKE-R 3Jx6 mm2</t>
  </si>
  <si>
    <t>-946605276</t>
  </si>
  <si>
    <t>Pol5</t>
  </si>
  <si>
    <t>Kabel CXKE-R 5Jx2,5 mm2</t>
  </si>
  <si>
    <t>1071853814</t>
  </si>
  <si>
    <t>Pol6</t>
  </si>
  <si>
    <t>Kabel CXKE-R 5Jx6 mm2</t>
  </si>
  <si>
    <t>-1194733612</t>
  </si>
  <si>
    <t>Pol7</t>
  </si>
  <si>
    <t>Kabel CXKE-R 5Jx16 mm2</t>
  </si>
  <si>
    <t>-94981525</t>
  </si>
  <si>
    <t>Pol8</t>
  </si>
  <si>
    <t>Kabel CXKE-R 5Jx35 mm2</t>
  </si>
  <si>
    <t>-363045623</t>
  </si>
  <si>
    <t>Pol8.1</t>
  </si>
  <si>
    <t>CSKH-V180 P30-R 5Jx1,5 B2ca s1 d1</t>
  </si>
  <si>
    <t>-2116386281</t>
  </si>
  <si>
    <t>Pol8.2</t>
  </si>
  <si>
    <t>CSKH-V180 P30-R 3Jx1,5 B2ca s1 d1</t>
  </si>
  <si>
    <t>1658865138</t>
  </si>
  <si>
    <t>Pol9</t>
  </si>
  <si>
    <t>Kabel UTP cat 5e ohen retardující</t>
  </si>
  <si>
    <t>-121892741</t>
  </si>
  <si>
    <t>2.4.6.2</t>
  </si>
  <si>
    <t>Svítidla s EVG předřadníky a včetně zdrojů</t>
  </si>
  <si>
    <t>Pol18</t>
  </si>
  <si>
    <t>1 - Nouzové osvětlení: 340 lm, 3.0 W</t>
  </si>
  <si>
    <t>-1637271670</t>
  </si>
  <si>
    <t>Pol19</t>
  </si>
  <si>
    <t>2 - Nouzové osvětlení: 364 lm, 3.0 W</t>
  </si>
  <si>
    <t>-1343926953</t>
  </si>
  <si>
    <t>Pol20</t>
  </si>
  <si>
    <t>3 - Vestavné interiérové LED svítidlo-downlight, sklo, IP65 (1678 lm; 18.0 W)</t>
  </si>
  <si>
    <t>-2028651255</t>
  </si>
  <si>
    <t>Pol21</t>
  </si>
  <si>
    <t>4 - Interiérové, vestavné LED svítidlo do podhledů M600, MP difuzor, Ra90 (4527 lm; 47.8 W), stmívatelné</t>
  </si>
  <si>
    <t>1408628627</t>
  </si>
  <si>
    <t>Pol22</t>
  </si>
  <si>
    <t>7 - Interiérové, vestavné LED svítidlo do kazetových podhledů M600, difuzor prismatický (4315 lm; 38.0 W)</t>
  </si>
  <si>
    <t>1893103907</t>
  </si>
  <si>
    <t>Pol23</t>
  </si>
  <si>
    <t>8 - Interiérové, vestavné LED svítidlo do kazetových podhledů M600, difuzor prismatický (2650 lm; 20.0 W), stmívatelné</t>
  </si>
  <si>
    <t>1612753448</t>
  </si>
  <si>
    <t>Pol24</t>
  </si>
  <si>
    <t>9 - Interiérové, vestavné LED svítidlo do podhledů M600, difuzor prismatický (3334 lm; 28.0 W). stmívatelné</t>
  </si>
  <si>
    <t>2086585958</t>
  </si>
  <si>
    <t>Pol25</t>
  </si>
  <si>
    <t>10 - Interiérové, vestavné LED svítidlo do podhledů M600, difuzor prismatický (4531 lm; 38.0 W)</t>
  </si>
  <si>
    <t>-519869034</t>
  </si>
  <si>
    <t>Pol26</t>
  </si>
  <si>
    <t>11 - Interiérové, vestavné LED svítidlo do podhledů M600, difuzor prismatický (4959 lm; 42.0 W)</t>
  </si>
  <si>
    <t>510529365</t>
  </si>
  <si>
    <t>Pol27</t>
  </si>
  <si>
    <t>12 - Interiérové, vestavné LED svítidlo do podhledů M600, difuzor prismatický (6155 lm; 55.0 W)</t>
  </si>
  <si>
    <t>-1466088107</t>
  </si>
  <si>
    <t>Pol28</t>
  </si>
  <si>
    <t>13 - Průmyslové LED svítidlo, polykarbonátový opálový difuzor, goretex průchodka (3706 lm; 25.0 W)</t>
  </si>
  <si>
    <t>1899106648</t>
  </si>
  <si>
    <t>Pol29</t>
  </si>
  <si>
    <t>14 - Downlight LED (2201 lm; 20.0 W)</t>
  </si>
  <si>
    <t>-170798437</t>
  </si>
  <si>
    <t>Pol30</t>
  </si>
  <si>
    <t>15 - Svítidlo LED 11W-osvětlení kuchyňské linky</t>
  </si>
  <si>
    <t>2050378090</t>
  </si>
  <si>
    <t>Pol31</t>
  </si>
  <si>
    <t>N1 - LED s piktogramem, nouzové svítidlo zapuštěné do podhledu, 3W, 1 hod</t>
  </si>
  <si>
    <t>-482068882</t>
  </si>
  <si>
    <t>Pol32</t>
  </si>
  <si>
    <t>N2 - LED s piktogramem, nouzové svítidlo přisazeno na zeď, 3W, 1 hod</t>
  </si>
  <si>
    <t>761442578</t>
  </si>
  <si>
    <t>Pol33</t>
  </si>
  <si>
    <t>Tlačítko S - jednotka DALI pod tlačítka IP20</t>
  </si>
  <si>
    <t>937118754</t>
  </si>
  <si>
    <t>Pol34</t>
  </si>
  <si>
    <t>Řídící hlavní jednotka stmívání do rozvaděče včetně příslušenství, DALI router 64 adres</t>
  </si>
  <si>
    <t>-244524771</t>
  </si>
  <si>
    <t>Pol35</t>
  </si>
  <si>
    <t>DALI předřadník</t>
  </si>
  <si>
    <t>69397931</t>
  </si>
  <si>
    <t>Pol36</t>
  </si>
  <si>
    <t>-859440047</t>
  </si>
  <si>
    <t>Pol37</t>
  </si>
  <si>
    <t>1085851278</t>
  </si>
  <si>
    <t>2.4.6.3</t>
  </si>
  <si>
    <t>Žlaby, trubky, lišty</t>
  </si>
  <si>
    <t>Pol38</t>
  </si>
  <si>
    <t>Kabelový žlab 250/100, drátěný, žárově zinkovaný – vč. víka příslušenství nosných prvků a tvarovek (komplet)</t>
  </si>
  <si>
    <t>1884339214</t>
  </si>
  <si>
    <t>Pol39</t>
  </si>
  <si>
    <t>Kabelový žlab 50/150, drátěný, žárově zinkovaný – vč. víka příslušenství nosných prvků a tvarovek (komplet)</t>
  </si>
  <si>
    <t>-490559702</t>
  </si>
  <si>
    <t>Pol40</t>
  </si>
  <si>
    <t>Kabelový žlab 50/100, drátěný, žárově zinkovaný – vč. víka příslušenství nosných prvků a tvarovek (komplet)</t>
  </si>
  <si>
    <t>1804373772</t>
  </si>
  <si>
    <t>Pol41</t>
  </si>
  <si>
    <t>Kabelový žlab 50/50, drátěný, žárově zinkovaný – vč. víka příslušenství nosných prvků a tvarovek (komplet)</t>
  </si>
  <si>
    <t>1628200993</t>
  </si>
  <si>
    <t>Pol42</t>
  </si>
  <si>
    <t>Závitová tyč (l=0,5m) pro kabelový žlab</t>
  </si>
  <si>
    <t>-1728032652</t>
  </si>
  <si>
    <t>Pol43</t>
  </si>
  <si>
    <t>Trubka ohebná o16 bezhalogenové samozhášivé 750N</t>
  </si>
  <si>
    <t>1114535420</t>
  </si>
  <si>
    <t>Pol44</t>
  </si>
  <si>
    <t>Trubka ohebná o20 bezhalogenové samozhášivé 750N</t>
  </si>
  <si>
    <t>1381564192</t>
  </si>
  <si>
    <t>Pol45</t>
  </si>
  <si>
    <t>Trubka ohebná o25 bezhalogenové samozhášivé 750N</t>
  </si>
  <si>
    <t>1480074542</t>
  </si>
  <si>
    <t>Pol46</t>
  </si>
  <si>
    <t>Trubka ohebná o32 bezhalogenové samozhášivé 750N</t>
  </si>
  <si>
    <t>1189748275</t>
  </si>
  <si>
    <t>Pol47</t>
  </si>
  <si>
    <t>Prostupy z kabelových žlabů</t>
  </si>
  <si>
    <t>1112944778</t>
  </si>
  <si>
    <t>Pol48</t>
  </si>
  <si>
    <t>Příchytky pro 8 kabelů do podhledu</t>
  </si>
  <si>
    <t>-408851243</t>
  </si>
  <si>
    <t>Pol49</t>
  </si>
  <si>
    <t>Příchytky pro 15 kabelů do podhledu</t>
  </si>
  <si>
    <t>-2021350764</t>
  </si>
  <si>
    <t>Pol50</t>
  </si>
  <si>
    <t>Příchytky pro 1 kabel do podhledu</t>
  </si>
  <si>
    <t>-802284949</t>
  </si>
  <si>
    <t>Pol51</t>
  </si>
  <si>
    <t>1009056069</t>
  </si>
  <si>
    <t>Pol52</t>
  </si>
  <si>
    <t>1787801668</t>
  </si>
  <si>
    <t>2.4.6.4</t>
  </si>
  <si>
    <t>Krabice, nosné konstrukce, závěsy</t>
  </si>
  <si>
    <t>Pol53</t>
  </si>
  <si>
    <t>Krabice rozvodná pod omítku d=97 s víčkem bezhalogenové</t>
  </si>
  <si>
    <t>-503431264</t>
  </si>
  <si>
    <t>Pol54</t>
  </si>
  <si>
    <t>Krabice přístrojová pod omítku bezhalogenové</t>
  </si>
  <si>
    <t>-1625612031</t>
  </si>
  <si>
    <t>Pol55</t>
  </si>
  <si>
    <t>Krabice přístrojová pod omítku bezhalogenové pro svorkovnici PA+PE</t>
  </si>
  <si>
    <t>-1626642564</t>
  </si>
  <si>
    <t>Pol56</t>
  </si>
  <si>
    <t>Krabice rozvodná do zdiva d=68mm 1903 s víčkem pod omítku bezhalogenové</t>
  </si>
  <si>
    <t>-1523948320</t>
  </si>
  <si>
    <t>Pol57</t>
  </si>
  <si>
    <t>Krabice odbočná do zdiva d=68mm 1902 s víčkem pod omítku bezhalogenové</t>
  </si>
  <si>
    <t>3836302</t>
  </si>
  <si>
    <t>Pol58</t>
  </si>
  <si>
    <t>Krabice odbočná do zdiva d=97mm s víčkem pod omítku bezhalogenové</t>
  </si>
  <si>
    <t>-199810198</t>
  </si>
  <si>
    <t>Pol59</t>
  </si>
  <si>
    <t>Krabice instalační do podhledu IP43 s vývodkama</t>
  </si>
  <si>
    <t>240772435</t>
  </si>
  <si>
    <t>Pol60</t>
  </si>
  <si>
    <t>Uzemnění antistatické podlahy – krabice 100/100 + svorka</t>
  </si>
  <si>
    <t>-696848720</t>
  </si>
  <si>
    <t>Pol61</t>
  </si>
  <si>
    <t>Svorka na potrubí se spojovacím páskem 2 šrouby+třem bezhalogenové</t>
  </si>
  <si>
    <t>-599147051</t>
  </si>
  <si>
    <t>Pol62</t>
  </si>
  <si>
    <t>Svorka pro připojení kovových konstrukcí</t>
  </si>
  <si>
    <t>-2111180360</t>
  </si>
  <si>
    <t>Pol63</t>
  </si>
  <si>
    <t>Ekvipotenciální přípojnice k rozvaděčům</t>
  </si>
  <si>
    <t>-880041205</t>
  </si>
  <si>
    <t>Pol64</t>
  </si>
  <si>
    <t>Kabelová spojka do 4x10, zemní</t>
  </si>
  <si>
    <t>-1659379829</t>
  </si>
  <si>
    <t>Pol65</t>
  </si>
  <si>
    <t>Podružná ekvipotenciální přípojnice kr. 200x150 p.om. včetně přípojnnice PE a PA</t>
  </si>
  <si>
    <t>-1987803429</t>
  </si>
  <si>
    <t>Pol66</t>
  </si>
  <si>
    <t>Svorka el.montážní do 2,5mm2</t>
  </si>
  <si>
    <t>-1074833565</t>
  </si>
  <si>
    <t>Pol67</t>
  </si>
  <si>
    <t>Svorkovnice doplňujícího pospojování</t>
  </si>
  <si>
    <t>-1222288682</t>
  </si>
  <si>
    <t>Pol68</t>
  </si>
  <si>
    <t>1514332031</t>
  </si>
  <si>
    <t>Pol69</t>
  </si>
  <si>
    <t>1858219528</t>
  </si>
  <si>
    <t>2.4.6.5</t>
  </si>
  <si>
    <t>Spínače, ovladače</t>
  </si>
  <si>
    <t>Pol70</t>
  </si>
  <si>
    <t>Spínač jednopólový velkoplošný – 230V/10A, p. om., bílý, komplet, IP20</t>
  </si>
  <si>
    <t>1401981313</t>
  </si>
  <si>
    <t>Pol71</t>
  </si>
  <si>
    <t>Spínač jednopólový velkoplošný – 230V/10A, p. om., bílý, komplet, IP44</t>
  </si>
  <si>
    <t>1072572112</t>
  </si>
  <si>
    <t>Pol72</t>
  </si>
  <si>
    <t>Přepínač řazení 5 velkoplošný – 230V/10A, pod omítku, bílý, komplet, IP20</t>
  </si>
  <si>
    <t>-347392121</t>
  </si>
  <si>
    <t>Pol73</t>
  </si>
  <si>
    <t>Pohybové čidlo spínání osvětlení</t>
  </si>
  <si>
    <t>1913418867</t>
  </si>
  <si>
    <t>Pol73.1</t>
  </si>
  <si>
    <t>Tlačítko centrál stop v zasklené skříňce</t>
  </si>
  <si>
    <t>667404296</t>
  </si>
  <si>
    <t>Pol73.2</t>
  </si>
  <si>
    <t>Tlačítko total stop v zasklené skříňce</t>
  </si>
  <si>
    <t>-2136015265</t>
  </si>
  <si>
    <t>Pol74</t>
  </si>
  <si>
    <t>Tlačítkový ovladač s doutnavkou -230V/10A, pod omítku, IP20</t>
  </si>
  <si>
    <t>-895640541</t>
  </si>
  <si>
    <t>Pol75</t>
  </si>
  <si>
    <t>494972744</t>
  </si>
  <si>
    <t>Pol76</t>
  </si>
  <si>
    <t>161248844</t>
  </si>
  <si>
    <t>2.4.6.6</t>
  </si>
  <si>
    <t>Zásuvky</t>
  </si>
  <si>
    <t>Pol77</t>
  </si>
  <si>
    <t>Zásuvka jednonásobná 230V/16A, p.om., IP20 komplet vč.bakter.provedení (MDO,DO,VDO,ZIS)</t>
  </si>
  <si>
    <t>1808598508</t>
  </si>
  <si>
    <t>Pol78</t>
  </si>
  <si>
    <t>Zásuvka jednonásobná 230V/16A, p.om., IP20 komplet vč.přepěťové ochrany III° (MDO,DO,VDO,vč.sign.stavu)</t>
  </si>
  <si>
    <t>-1645876219</t>
  </si>
  <si>
    <t>Pol79</t>
  </si>
  <si>
    <t>Soumrakové čidlo</t>
  </si>
  <si>
    <t>1307212602</t>
  </si>
  <si>
    <t>Pol80</t>
  </si>
  <si>
    <t>Sálavý panel 500W, IP20 na hořlavý podklad</t>
  </si>
  <si>
    <t>-771210018</t>
  </si>
  <si>
    <t>Pol81</t>
  </si>
  <si>
    <t>519641884</t>
  </si>
  <si>
    <t>Pol82</t>
  </si>
  <si>
    <t>-1262092724</t>
  </si>
  <si>
    <t>2.4.6.7</t>
  </si>
  <si>
    <t>Ukončení kabelů</t>
  </si>
  <si>
    <t>Pol83</t>
  </si>
  <si>
    <t>Ukončení vodičů v rozvaděči – do 3x2,5</t>
  </si>
  <si>
    <t>1741757653</t>
  </si>
  <si>
    <t>Pol84</t>
  </si>
  <si>
    <t>Ukončení vodičů v rozvaděči – do 5x4</t>
  </si>
  <si>
    <t>-90334837</t>
  </si>
  <si>
    <t>Pol85</t>
  </si>
  <si>
    <t>Ukončení vodičů v rozvaděči – do 5x35</t>
  </si>
  <si>
    <t>-1789127933</t>
  </si>
  <si>
    <t>Pol86</t>
  </si>
  <si>
    <t>Ukončení vodičů v rozvaděči – do 4x50</t>
  </si>
  <si>
    <t>1176727539</t>
  </si>
  <si>
    <t>Pol88</t>
  </si>
  <si>
    <t>-1754972052</t>
  </si>
  <si>
    <t>2.4.6.8</t>
  </si>
  <si>
    <t>Rozvaděče</t>
  </si>
  <si>
    <t>Pol100</t>
  </si>
  <si>
    <t>Doplnění rozvaděčů RHM-Z – část MDO, jistič 1/20A, 1x3/25A/C, 2x3/16A – pro venkovní split jednotku</t>
  </si>
  <si>
    <t>1450101626</t>
  </si>
  <si>
    <t>Pol101</t>
  </si>
  <si>
    <t>Doplnění rozvaděčů RMD 2.1, 2.2. 2.3 pro napojení zásuvkových okruhů zdrav,prostor MDO, DO, jistič/chránič charakteristika A</t>
  </si>
  <si>
    <t>973625087</t>
  </si>
  <si>
    <t>Pol102</t>
  </si>
  <si>
    <t>Napájení monitorovacích panelů ZIS – CHKE-R 5x1,5</t>
  </si>
  <si>
    <t>-2012648858</t>
  </si>
  <si>
    <t>Pol103</t>
  </si>
  <si>
    <t>-954139242</t>
  </si>
  <si>
    <t>Pol104</t>
  </si>
  <si>
    <t>1725628982</t>
  </si>
  <si>
    <t>Pol89</t>
  </si>
  <si>
    <t>Rozvaděč RMD2.1 dle schéma – doplnění nově instalovaných částí a úprava</t>
  </si>
  <si>
    <t>celek</t>
  </si>
  <si>
    <t>-16919058</t>
  </si>
  <si>
    <t>Pol90</t>
  </si>
  <si>
    <t>Rozvaděč RMD2.2 dle schéma – doplnění nově instalovaných částí a úprava</t>
  </si>
  <si>
    <t>-2139205968</t>
  </si>
  <si>
    <t>Pol91</t>
  </si>
  <si>
    <t>Rozvaděč RMD2.3 dle schéma – doplnění nově instalovaných částí a úprava</t>
  </si>
  <si>
    <t>-332477822</t>
  </si>
  <si>
    <t>Pol92</t>
  </si>
  <si>
    <t>Rozvaděč RMD2.4 dle schéma – doplnění nově instalovaných částí a úprava</t>
  </si>
  <si>
    <t>-9082182</t>
  </si>
  <si>
    <t>Pol92.1</t>
  </si>
  <si>
    <t>Úprava hlavního rozvaděče část MDO a DO – hlavní vypínače s hlavní cívkou, úprava dle místních podmínek</t>
  </si>
  <si>
    <t>319826473</t>
  </si>
  <si>
    <t>Pol93</t>
  </si>
  <si>
    <t>Požární zákryt před rozvaděč RZ2.1 (800/2000)</t>
  </si>
  <si>
    <t>-725626875</t>
  </si>
  <si>
    <t>Pol94</t>
  </si>
  <si>
    <t>Požární zákryt před rozvaděč RZ2.2 (600/2000)</t>
  </si>
  <si>
    <t>-1946103548</t>
  </si>
  <si>
    <t>Pol95</t>
  </si>
  <si>
    <t>Požární zákryt před rozvaděč RZ2.3 (600/2000)</t>
  </si>
  <si>
    <t>-1251888637</t>
  </si>
  <si>
    <t>Pol96</t>
  </si>
  <si>
    <t>Požární zákryt před rozvaděč RZ2.4 (800/2000)</t>
  </si>
  <si>
    <t>514282230</t>
  </si>
  <si>
    <t>Pol97</t>
  </si>
  <si>
    <t>Doplnění rozvaděčů RMD napojení zásuvkových okruhů (nelékařských prostorů) jistič-chránič 16A 30mA, „C“</t>
  </si>
  <si>
    <t>1872144120</t>
  </si>
  <si>
    <t>Pol98</t>
  </si>
  <si>
    <t>Doplnění rozvaděčů RZ (izol.soustava) (RZ 2.1, RZ2.2, RZ2.3) – doplnění dvoupolovy jistič 10A napojení zásuvkových okruhů ZIS, DO, ZIS VDO (zdrav prostory)</t>
  </si>
  <si>
    <t>-1518024341</t>
  </si>
  <si>
    <t>Pol99</t>
  </si>
  <si>
    <t>Doplnění rozvaděče RD2.4 – 1/10A – pro vnitřní klima split</t>
  </si>
  <si>
    <t>-542990674</t>
  </si>
  <si>
    <t>2.4.6.9</t>
  </si>
  <si>
    <t>Pol105</t>
  </si>
  <si>
    <t>Protipožární ucpávky kabelových tras v místech přechodu do jiného PÚ</t>
  </si>
  <si>
    <t>-1675705854</t>
  </si>
  <si>
    <t>Pol106</t>
  </si>
  <si>
    <t>Výstražné štítky</t>
  </si>
  <si>
    <t>-1057846290</t>
  </si>
  <si>
    <t>Pol107</t>
  </si>
  <si>
    <t>Monitorovací panel ZIS m.č.2.013 a 2.063 MP4</t>
  </si>
  <si>
    <t>-6387266</t>
  </si>
  <si>
    <t>Pol108</t>
  </si>
  <si>
    <t>Signální testovací panel ZIS kompatibilní s hlídačem izol.stavu vč.datového propojení a příslušenství do m.č.2.010 a 2.063 – FF3</t>
  </si>
  <si>
    <t>556848840</t>
  </si>
  <si>
    <t>Pol109</t>
  </si>
  <si>
    <t>Signální testovací panel UPS kompatibilní s hlídačem izol.stavu vč.datového propojení a příslušenství do m.č.2.013 a 2.060 – FF3</t>
  </si>
  <si>
    <t>386321795</t>
  </si>
  <si>
    <t>Pol110</t>
  </si>
  <si>
    <t>Napojení signalizačního panelu na stávající sirény signalizace SYKFY 10x2x0,5</t>
  </si>
  <si>
    <t>1651498056</t>
  </si>
  <si>
    <t>Pol111</t>
  </si>
  <si>
    <t>Hlavní ekvipotenciální přípojnice HOP-(přípojnicový systém)</t>
  </si>
  <si>
    <t>1269547698</t>
  </si>
  <si>
    <t>Pol112</t>
  </si>
  <si>
    <t>699117439</t>
  </si>
  <si>
    <t>Pol113</t>
  </si>
  <si>
    <t>1373301750</t>
  </si>
  <si>
    <t>2.4.6.10</t>
  </si>
  <si>
    <t>Uzemnění ocelových konstrukcí</t>
  </si>
  <si>
    <t>Pol114</t>
  </si>
  <si>
    <t>Uzemňovací pásek FeZn 30x4mm</t>
  </si>
  <si>
    <t>-687886865</t>
  </si>
  <si>
    <t>Pol115</t>
  </si>
  <si>
    <t>Uzemňovací drát FeZn d=10 mm</t>
  </si>
  <si>
    <t>-686204433</t>
  </si>
  <si>
    <t>Pol116</t>
  </si>
  <si>
    <t>Svorka SR02</t>
  </si>
  <si>
    <t>512556208</t>
  </si>
  <si>
    <t>Pol117</t>
  </si>
  <si>
    <t>Svorka SR03</t>
  </si>
  <si>
    <t>38221146</t>
  </si>
  <si>
    <t>Pol118</t>
  </si>
  <si>
    <t>Antikorozní nátěr svárů</t>
  </si>
  <si>
    <t>344428546</t>
  </si>
  <si>
    <t>Pol119</t>
  </si>
  <si>
    <t>-215341917</t>
  </si>
  <si>
    <t>Pol120</t>
  </si>
  <si>
    <t>-9815931</t>
  </si>
  <si>
    <t>2.4.6.11</t>
  </si>
  <si>
    <t>Práce ostatní</t>
  </si>
  <si>
    <t>Pol121</t>
  </si>
  <si>
    <t>Demontáže dle PD elektroinstalací</t>
  </si>
  <si>
    <t>894470608</t>
  </si>
  <si>
    <t>Pol122</t>
  </si>
  <si>
    <t>Likvidace el.materiálů</t>
  </si>
  <si>
    <t>-1992665357</t>
  </si>
  <si>
    <t>Pol123</t>
  </si>
  <si>
    <t>Stavební přípomoci (sekání, vrtání, drážkování)</t>
  </si>
  <si>
    <t>1184511472</t>
  </si>
  <si>
    <t>Pol124</t>
  </si>
  <si>
    <t>Doplnění stáv rozvaděčů RHM-T, RD2.4</t>
  </si>
  <si>
    <t>2109171373</t>
  </si>
  <si>
    <t>Pol125</t>
  </si>
  <si>
    <t>Práce na stávajícím rozvaděči RMD 2.1 – demontáž, odpojení, popisy, zaměření, doplnění, opětovné připojení, přemístění do nové pozice, osazení pož.zákrytu, skutečné provedení rozvaděče, úprava</t>
  </si>
  <si>
    <t>-64503775</t>
  </si>
  <si>
    <t>Pol126</t>
  </si>
  <si>
    <t>Práce na stávajícím rozvaděči RT 2.1 – demontáž, odpojení, popisy, zaměření, opětovné připojení, přemístění do nové pozice, osazení pož.zákrytu, skutečné provedení rozvaděče, úprava</t>
  </si>
  <si>
    <t>-2038942206</t>
  </si>
  <si>
    <t>Pol127</t>
  </si>
  <si>
    <t>Práce na stávajícím rozvaděči RT 2.2 – demontáž, odpojení, popisy, zaměření, doplnění, opětovné připojení, přemístění do nové pozice, osazení pož.zákrytu, skutečné provedení rozvaděče, úprava</t>
  </si>
  <si>
    <t>941207511</t>
  </si>
  <si>
    <t>Pol127.1</t>
  </si>
  <si>
    <t>Napojení a oživení nouzového osvětlení na stávající systém řízení a kontroly objektu nemocnice</t>
  </si>
  <si>
    <t>-1481973898</t>
  </si>
  <si>
    <t>Pol128</t>
  </si>
  <si>
    <t>Přeložka kabelů VO – včetně vypískání, vytýčení geodetické zaměření nové trasy</t>
  </si>
  <si>
    <t>1666096435</t>
  </si>
  <si>
    <t>Pol128.1</t>
  </si>
  <si>
    <t>Úprava hlavního rozvaděče část MDO a DO – hlavní vypínače s hlavní cívkou, úprava dle místních podmínek, demontáže stáv prvků, úprava a prodrátování rozvaděče</t>
  </si>
  <si>
    <t>-876251101</t>
  </si>
  <si>
    <t>Pol129</t>
  </si>
  <si>
    <t>Přesun ovládání osvětlení v místnosti 2.056 – úprava rozvodů, přemístění ovladačů, napojení na stávající rozvody</t>
  </si>
  <si>
    <t>-19235733</t>
  </si>
  <si>
    <t>Pol130</t>
  </si>
  <si>
    <t>Přemístěný a přepojený rozvaděč operačního svítidla(demontáž, montáž, zapojení, zakreslení)</t>
  </si>
  <si>
    <t>886072187</t>
  </si>
  <si>
    <t>Pol131</t>
  </si>
  <si>
    <t>Napojení nových el.okruhů v rozvaděči RZ2.1 vč.doplnění a zakreslení skutečného provedení</t>
  </si>
  <si>
    <t>1569529792</t>
  </si>
  <si>
    <t>Pol132</t>
  </si>
  <si>
    <t>Napojení nových el.okruhů v rozvaděči RZ2.4 vč.doplnění a zakreslení skutečného provedení</t>
  </si>
  <si>
    <t>2040368334</t>
  </si>
  <si>
    <t>Pol133</t>
  </si>
  <si>
    <t>Osazení lůžkové rampy – zapojení okruhů MDO, DO, ZIS, VDO včetně pospojování a uzemnění</t>
  </si>
  <si>
    <t>-110859065</t>
  </si>
  <si>
    <t>Pol134</t>
  </si>
  <si>
    <t>Koordinace rozmístění nových zásuvek a stávajících zásuvek s novým interierem; koordinace osazení el.instalačních předmětů do kuch.linek dle kladečského plánu, napojení myčky mís; koordinace výrobků – svítidel a ovladačů ve stmívané soustavě stávajícího osvětlení chodeb, typy předřadníků, typy řídících modulů, ovl.tlačítka</t>
  </si>
  <si>
    <t>699686219</t>
  </si>
  <si>
    <t>Pol136</t>
  </si>
  <si>
    <t>Popis stávajících kabelů v demontovaných a přepojovaných rozvaděčích včetně popisu přístrojů</t>
  </si>
  <si>
    <t>-1214867892</t>
  </si>
  <si>
    <t>Pol137</t>
  </si>
  <si>
    <t>Úprava krycích plechů v rozvaděčích při úpravě a doplnění přístrojovou náplní</t>
  </si>
  <si>
    <t>-1548742419</t>
  </si>
  <si>
    <t>Pol138</t>
  </si>
  <si>
    <t>Úprava pospojování a uzemnění s využitím stávajících skříní MX a osazení nových skříní ozn.PA+PE, napojení CY dle popisu TZ</t>
  </si>
  <si>
    <t>-1865777985</t>
  </si>
  <si>
    <t>Pol139</t>
  </si>
  <si>
    <t>Napojení a koordinace 2ks nových monitorovacích míst v m.č.2.013 a 2.063 – monitoring ZIS a VDO koordinace přístrojů se stáv.řešením</t>
  </si>
  <si>
    <t>-1293710302</t>
  </si>
  <si>
    <t>Pol141</t>
  </si>
  <si>
    <t>Výrobní dokumentace rozvaděčů</t>
  </si>
  <si>
    <t>-629386147</t>
  </si>
  <si>
    <t>Pol142</t>
  </si>
  <si>
    <t>Popis zásuvek a přístrojů v rozvaděčích</t>
  </si>
  <si>
    <t>-1247579399</t>
  </si>
  <si>
    <t>Pol143</t>
  </si>
  <si>
    <t>Utěsnění požárních prostupů</t>
  </si>
  <si>
    <t>385214831</t>
  </si>
  <si>
    <t>Pol449</t>
  </si>
  <si>
    <t>Doplňující pospojování (PA-PE) dle skutečně intalovaných zařízení zdravotní technologie, zařizovacích předmětů a zařízení TZB</t>
  </si>
  <si>
    <t>-370169492</t>
  </si>
  <si>
    <t>Pol451</t>
  </si>
  <si>
    <t>Popis napájecích okruhů na instalační prvky (zásuvky, krabice…)</t>
  </si>
  <si>
    <t>-1441110425</t>
  </si>
  <si>
    <t>Pol452</t>
  </si>
  <si>
    <t>Měření světelně-technických parametrů osvětlení včetně protokolu</t>
  </si>
  <si>
    <t>-465288946</t>
  </si>
  <si>
    <t>Pol454</t>
  </si>
  <si>
    <t>Výchozí revize elektorinstalace</t>
  </si>
  <si>
    <t>1907990515</t>
  </si>
  <si>
    <t>006 - Elektroinstalace - slaboproud</t>
  </si>
  <si>
    <t>2.4.7 - Elektroinstalace - slaboproud</t>
  </si>
  <si>
    <t xml:space="preserve">    2.4.7.1 - PZTS (ACS), DT, JČ</t>
  </si>
  <si>
    <t xml:space="preserve">      2.4.7.1.1 - TECHNOLOGIE</t>
  </si>
  <si>
    <t xml:space="preserve">        2.4.7.1.1.1 - Jednotný čas (JČ)</t>
  </si>
  <si>
    <t xml:space="preserve">        2.4.7.1.1.2 - PZTS, ACS</t>
  </si>
  <si>
    <t xml:space="preserve">        2.4.7.1.1.3 - Domácí telefon (DT)</t>
  </si>
  <si>
    <t xml:space="preserve">      2.4.7.1.2 - ROZVODY</t>
  </si>
  <si>
    <t xml:space="preserve">        2.4.7.1.2.1 - Jednotný čas (JČ)</t>
  </si>
  <si>
    <t xml:space="preserve">        2.4.7.1.2.2 - PZTS, ACS</t>
  </si>
  <si>
    <t xml:space="preserve">        2.4.7.1.2.3 - Domácí telefon (DT)</t>
  </si>
  <si>
    <t xml:space="preserve">      2.4.7.1.3 - OSTATNÍ</t>
  </si>
  <si>
    <t xml:space="preserve">    2.4.7.2 - SSK, CCTV, STA</t>
  </si>
  <si>
    <t xml:space="preserve">      2.4.7.2.1 - TECHNOLOGIE</t>
  </si>
  <si>
    <t xml:space="preserve">        2.4.7.2.1.1 - SSK</t>
  </si>
  <si>
    <t xml:space="preserve">        2.4.7.2.1.2 - CCTV</t>
  </si>
  <si>
    <t xml:space="preserve">        2.4.7.2.1.3 - STA</t>
  </si>
  <si>
    <t xml:space="preserve">      2.4.7.2.2 - ROZVODY</t>
  </si>
  <si>
    <t xml:space="preserve">        2.4.7.2.2.1 - SSK</t>
  </si>
  <si>
    <t xml:space="preserve">        2.4.7.2.2.2 - STA</t>
  </si>
  <si>
    <t xml:space="preserve">      2.4.7.2.3 - OSTATNÍ</t>
  </si>
  <si>
    <t xml:space="preserve">    2.4.7.3 - Vyvolávací systém</t>
  </si>
  <si>
    <t xml:space="preserve">      2.4.7.3.1 - TECHNOLOGIE</t>
  </si>
  <si>
    <t xml:space="preserve">      2.4.7.3.2 - ROZVODY</t>
  </si>
  <si>
    <t xml:space="preserve">      2.4.7.3.3 - OSTATNÍ</t>
  </si>
  <si>
    <t xml:space="preserve">    2.4.7.4 - Systém S-P</t>
  </si>
  <si>
    <t xml:space="preserve">      2.4.7.4.1 - TECHNOLOGIE</t>
  </si>
  <si>
    <t xml:space="preserve">      2.4.7.4.2 - ROZVODY</t>
  </si>
  <si>
    <t xml:space="preserve">      2.4.7.4.3 - OSTATNÍ</t>
  </si>
  <si>
    <t xml:space="preserve">    2.4.7.5 - Společné trasy (SSK, CCTV, STA, VS, S-P)</t>
  </si>
  <si>
    <t xml:space="preserve">      2.4.7.5.1 - ROZVODY</t>
  </si>
  <si>
    <t xml:space="preserve">      2.4.7.5.2 - OSTATNÍ</t>
  </si>
  <si>
    <t xml:space="preserve">    2.4.7.6 - Propojení technologie medicinálních plynů</t>
  </si>
  <si>
    <t xml:space="preserve">      2.4.7.6.1 - ROZVODY</t>
  </si>
  <si>
    <t xml:space="preserve">      2.4.7.6.2 - OSTATNÍ</t>
  </si>
  <si>
    <t>2.4.7</t>
  </si>
  <si>
    <t>2.4.7.1</t>
  </si>
  <si>
    <t>PZTS (ACS), DT, JČ</t>
  </si>
  <si>
    <t>2.4.7.1.1</t>
  </si>
  <si>
    <t>TECHNOLOGIE</t>
  </si>
  <si>
    <t>2.4.7.1.1.1</t>
  </si>
  <si>
    <t>Jednotný čas (JČ)</t>
  </si>
  <si>
    <t>Pol149</t>
  </si>
  <si>
    <t>Demontáž stávajících hodin</t>
  </si>
  <si>
    <t>1408606319</t>
  </si>
  <si>
    <t>Pol150</t>
  </si>
  <si>
    <t>Analogové hodiny oboustranné se stejnými vzhledovými i technickými vlastnostmi jako hodiny stávající, kompatibilní se stávajícím systémem, včetně materiálu pro připevnění na podhled</t>
  </si>
  <si>
    <t>-1317969816</t>
  </si>
  <si>
    <t>Pol151</t>
  </si>
  <si>
    <t>Drobný elektroinstalační materiál</t>
  </si>
  <si>
    <t>132957838</t>
  </si>
  <si>
    <t>2.4.7.1.1.2</t>
  </si>
  <si>
    <t>PZTS, ACS</t>
  </si>
  <si>
    <t>Pol152</t>
  </si>
  <si>
    <t>Ústředna s možností dělení na 8 podsystémů, 192 zón (z toho 16 na desce ústředny), 254 modulů v systému, 999 uživatelských kódů, historie událostí (PZTS 512, ACS 3072), maximální proudový odběr z AUX svorek 12V / 1A, maximální délka sběrnice 900m, maximální počet ovládaných dveří 32, počet držitelů karet 999, počet naprogramovaných telefonních čísel 4, kompatibilní se stávající grafickou nadstavbou, v krytu s prostorem pro záložní akumulátor, s tamper kontaktem a s vestavěným transformátorem 16V AC / 40VA (napájení ústředny 16V AC / 40VA)</t>
  </si>
  <si>
    <t>-753051520</t>
  </si>
  <si>
    <t>Pol153</t>
  </si>
  <si>
    <t>Záložní akumulátor 12V/12Ah</t>
  </si>
  <si>
    <t>1261179352</t>
  </si>
  <si>
    <t>1218175036</t>
  </si>
  <si>
    <t>Pol154</t>
  </si>
  <si>
    <t>Systémová barevná grafická dotyková klávesnice, napájení 11-16V DC, maximální proudový odběr 200mA, 1 klávesnicová zóna, připojitelná na sběrnici systému, bílá</t>
  </si>
  <si>
    <t>747503935</t>
  </si>
  <si>
    <t>Pol155</t>
  </si>
  <si>
    <t>Systémový modul pro vytvoření přístupového bodu (ovládání dvěří), připojitelný na sběrnici systému, ovládání 1 dveří, koordinace se čtečkou bezkontaktních karet, napájení 16V AC, maximální proudový odběr 80mA, vestavěný zdroj (maximální proudový odběr z AUX svorek 12V / 1A), počet zón 2, maximální zatížení výstupu (kontakt pro el. zámek / otvírač) 5A / 25V, možnost připojení tamper kotnaktu</t>
  </si>
  <si>
    <t>1460150033</t>
  </si>
  <si>
    <t>Pol156</t>
  </si>
  <si>
    <t>Kryt pro systémový modul pro vytvoření přístupového bodu, s tamper kontaktem, s prostorem pro záložní akumulátor 12V/12Ah, s vestavěným trasnformátorem 16V AC / 40VA</t>
  </si>
  <si>
    <t>818611702</t>
  </si>
  <si>
    <t>Pol157</t>
  </si>
  <si>
    <t>Kryt pro systémový modul pro vytvoření přístupového bodu, s tamper kontaktem, s prostorem pro záložní akumulátor 12V/12Ah a s prostorem pro systémový výstupní modul, s vestavěným trasnformátorem 16V AC / 40VA</t>
  </si>
  <si>
    <t>1700931456</t>
  </si>
  <si>
    <t>Pol158</t>
  </si>
  <si>
    <t>Systémový vstupní modul (expander), připojtelný na sběrnici systému, 8 vstupů (16 zón pomocí ATZ), napájení 11-16V DC, maximální proudový odběr 31mA</t>
  </si>
  <si>
    <t>159528239</t>
  </si>
  <si>
    <t>Pol159</t>
  </si>
  <si>
    <t>Kryt pro systémový vstupní modul (expander) s tamper kontaktem</t>
  </si>
  <si>
    <t>1551462434</t>
  </si>
  <si>
    <t>Pol160</t>
  </si>
  <si>
    <t>Systémový výstupní modul, připojitelný na sběrnici systému, 4 programovatelné relé výstupy, maximální zatížení výstupu 5A / 24V, napájení 11-16V DC, maximální proudový odběr 150mA</t>
  </si>
  <si>
    <t>425693966</t>
  </si>
  <si>
    <t>Pol161</t>
  </si>
  <si>
    <t>Magnetický kontakt, 4 dráty</t>
  </si>
  <si>
    <t>2040157028</t>
  </si>
  <si>
    <t>Pol162</t>
  </si>
  <si>
    <t>Propojovací krabice, alespoň 8 svorek, tamper kontakt</t>
  </si>
  <si>
    <t>-1172531099</t>
  </si>
  <si>
    <t>Pol163</t>
  </si>
  <si>
    <t>Tísňové tlačítko (výklopný tíšnový hlásič)</t>
  </si>
  <si>
    <t>4290547</t>
  </si>
  <si>
    <t>Pol164</t>
  </si>
  <si>
    <t>Tísňové tlačítko s vyšším krytím - krytí alespoň IP 44, nápisem Tísňové tlačítko</t>
  </si>
  <si>
    <t>-1850880325</t>
  </si>
  <si>
    <t>Pol165</t>
  </si>
  <si>
    <t>Zapojení kontaktu pro ovládání dveří (el. zámku / otvírače)</t>
  </si>
  <si>
    <t>-333988777</t>
  </si>
  <si>
    <t>Pol166</t>
  </si>
  <si>
    <t>Signalizační prvek (LED blikač oranžový / žlutý, 12V DC, maximální proudový odběr 120mA)</t>
  </si>
  <si>
    <t>275649131</t>
  </si>
  <si>
    <t>Pol167</t>
  </si>
  <si>
    <t>čtečka bezkontaktních karet, kompatibilní s modulem ovládání dveří (přístupový bod), kompatibilní se stávajícími kartami, stejny vzhled jako čtečky stávající, venkovní prostředí</t>
  </si>
  <si>
    <t>1114937705</t>
  </si>
  <si>
    <t>Pol168</t>
  </si>
  <si>
    <t>Bezkontakní karta, kompatibilní se stávajícími kartami a se stávajícími o novými bezkontaktními čtečkami</t>
  </si>
  <si>
    <t>-1228662103</t>
  </si>
  <si>
    <t>Pol169</t>
  </si>
  <si>
    <t>Integrační/tiskový modul, připojitelný na sběrnici systému, napájení 11-16V DC, maximální proudový odběr 60mA, modul bude umožňovat integraci systému do jiných nadstavbových systémů</t>
  </si>
  <si>
    <t>-25663153</t>
  </si>
  <si>
    <t>Pol170</t>
  </si>
  <si>
    <t>Převodník Ethernet k integračnímu/tiskovému modulu, bude sloužit pro komunikační rozhraní RS232 do sítě Ethernet</t>
  </si>
  <si>
    <t>-2135610148</t>
  </si>
  <si>
    <t>Pol171</t>
  </si>
  <si>
    <t>Kryt pro integračí/tiskový modul a převodník Ethernet</t>
  </si>
  <si>
    <t>-536473427</t>
  </si>
  <si>
    <t>Pol172</t>
  </si>
  <si>
    <t>Licence pro grafickou nadstavbu systému</t>
  </si>
  <si>
    <t>-18542641</t>
  </si>
  <si>
    <t>Pol173</t>
  </si>
  <si>
    <t>Instalace, nastavení a oživení gafického nadstavbového systému</t>
  </si>
  <si>
    <t>-1662004923</t>
  </si>
  <si>
    <t>Pol174</t>
  </si>
  <si>
    <t>744149266</t>
  </si>
  <si>
    <t>2.4.7.1.1.3</t>
  </si>
  <si>
    <t>Domácí telefon (DT)</t>
  </si>
  <si>
    <t>-363439544</t>
  </si>
  <si>
    <t>-947869838</t>
  </si>
  <si>
    <t>Pol175</t>
  </si>
  <si>
    <t>Dveřní interkom (telefon), kompatibilní se stávající telefonní ústřednou, stejné technické vlastnosti jako stávající domácí telefony, instalace do venkovního prostoru, kontakt pro ovládání dveří s dotatečným zatížením, 3 adresy (tlačítka), klávesnice</t>
  </si>
  <si>
    <t>-1154600472</t>
  </si>
  <si>
    <t>Pol176</t>
  </si>
  <si>
    <t>Demontáž stávajícího dveřního interkomu (telefonu)</t>
  </si>
  <si>
    <t>-183978884</t>
  </si>
  <si>
    <t>2.4.7.1.2</t>
  </si>
  <si>
    <t>ROZVODY</t>
  </si>
  <si>
    <t>2.4.7.1.2.1</t>
  </si>
  <si>
    <t>Pol177</t>
  </si>
  <si>
    <t>Kabel 1-CXKH-R 2x1,5 B2ca</t>
  </si>
  <si>
    <t>1197113937</t>
  </si>
  <si>
    <t>Pol178</t>
  </si>
  <si>
    <t>Příchytka pro kabel 1-CXKH-R 2x1,5</t>
  </si>
  <si>
    <t>912215428</t>
  </si>
  <si>
    <t>Pol179</t>
  </si>
  <si>
    <t>Propojovací krabice</t>
  </si>
  <si>
    <t>-1907538457</t>
  </si>
  <si>
    <t>Pol181</t>
  </si>
  <si>
    <t>Drobný instalační a spojovací materiál</t>
  </si>
  <si>
    <t>-601326774</t>
  </si>
  <si>
    <t>2.4.7.1.2.2</t>
  </si>
  <si>
    <t>Pol182</t>
  </si>
  <si>
    <t>Kabel J-H(St)H 4x2x0,8 B2ca</t>
  </si>
  <si>
    <t>303588228</t>
  </si>
  <si>
    <t>Pol183</t>
  </si>
  <si>
    <t>Kabel J-H(St)H 6x2x0,8 B2ca</t>
  </si>
  <si>
    <t>512395286</t>
  </si>
  <si>
    <t>Pol184</t>
  </si>
  <si>
    <t>1-CXKH-R 2x1,5 B2ca</t>
  </si>
  <si>
    <t>-2121394534</t>
  </si>
  <si>
    <t>Pol185</t>
  </si>
  <si>
    <t>STP cat.6A B2ca</t>
  </si>
  <si>
    <t>1775195747</t>
  </si>
  <si>
    <t>Pol186</t>
  </si>
  <si>
    <t>Svazkový držak pro přichycení kabelů ke stropu</t>
  </si>
  <si>
    <t>-944030851</t>
  </si>
  <si>
    <t>Pol187</t>
  </si>
  <si>
    <t>Elektroinstalační tuha plastová trubka o vnějším průměru 25mm, včetně spojovacího a upevňovacího materiálu</t>
  </si>
  <si>
    <t>-1099205066</t>
  </si>
  <si>
    <t>Pol188</t>
  </si>
  <si>
    <t>Elektroinstalační ohebná plastová trubka o vnějším průměru 25mm, včetně spojovacího a upevňovacího materiálu</t>
  </si>
  <si>
    <t>797383899</t>
  </si>
  <si>
    <t>Pol189</t>
  </si>
  <si>
    <t>Elektroinstalační hranatá plastová lišta o rozměrech 20mm x 25mm, včetně spojovacího a upevňovacího materiálu</t>
  </si>
  <si>
    <t>1908319360</t>
  </si>
  <si>
    <t>Pol190</t>
  </si>
  <si>
    <t>Rozbočovací krabice</t>
  </si>
  <si>
    <t>725996550</t>
  </si>
  <si>
    <t>Pol191</t>
  </si>
  <si>
    <t>48419505</t>
  </si>
  <si>
    <t>Pol192</t>
  </si>
  <si>
    <t>Vysekání drážky do stěny potřebných rozměrů</t>
  </si>
  <si>
    <t>901155249</t>
  </si>
  <si>
    <t>Pol193</t>
  </si>
  <si>
    <t>Vyhotovení průrazu skrz stěnu</t>
  </si>
  <si>
    <t>1453807607</t>
  </si>
  <si>
    <t>Pol194</t>
  </si>
  <si>
    <t>Certifikovaná požární ucpávka s odolností EI60min</t>
  </si>
  <si>
    <t>-58711337</t>
  </si>
  <si>
    <t>Pol195</t>
  </si>
  <si>
    <t>-477710281</t>
  </si>
  <si>
    <t>2.4.7.1.2.3</t>
  </si>
  <si>
    <t>-2139410477</t>
  </si>
  <si>
    <t>-792463333</t>
  </si>
  <si>
    <t>1501092416</t>
  </si>
  <si>
    <t>2097393519</t>
  </si>
  <si>
    <t>-2021263234</t>
  </si>
  <si>
    <t>425832496</t>
  </si>
  <si>
    <t>1537554680</t>
  </si>
  <si>
    <t>Pol196</t>
  </si>
  <si>
    <t>Demontáž stávajících kabelů</t>
  </si>
  <si>
    <t>-1857298855</t>
  </si>
  <si>
    <t>Pol197</t>
  </si>
  <si>
    <t>Demontáž stávajících kabelových tras</t>
  </si>
  <si>
    <t>-491995635</t>
  </si>
  <si>
    <t>Pol198</t>
  </si>
  <si>
    <t>Kabel STP cat.6A B2ca</t>
  </si>
  <si>
    <t>-1877786407</t>
  </si>
  <si>
    <t>Pol199</t>
  </si>
  <si>
    <t>Kabelová příchytka pro upevnění kabelů ke stropu</t>
  </si>
  <si>
    <t>-440240509</t>
  </si>
  <si>
    <t>2.4.7.1.3</t>
  </si>
  <si>
    <t>OSTATNÍ</t>
  </si>
  <si>
    <t>Pol202</t>
  </si>
  <si>
    <t>LIKVIDACE ODPADŮ</t>
  </si>
  <si>
    <t>-2045648396</t>
  </si>
  <si>
    <t>Pol203</t>
  </si>
  <si>
    <t>268778340</t>
  </si>
  <si>
    <t>Pol205</t>
  </si>
  <si>
    <t>NAPROGRAMOVÁNÍ A OŽIVENÍ SYSTÉMU PZTS, ACS</t>
  </si>
  <si>
    <t>-1470271025</t>
  </si>
  <si>
    <t>Pol206</t>
  </si>
  <si>
    <t>ÚPRAVA STÁVAJÍCÍHO SYSTÉMU DT</t>
  </si>
  <si>
    <t>1646562102</t>
  </si>
  <si>
    <t>Pol207</t>
  </si>
  <si>
    <t>ÚPRAVA STÁVAJÍCÍHO SYSTÉMU JČ</t>
  </si>
  <si>
    <t>1623137118</t>
  </si>
  <si>
    <t>Pol208</t>
  </si>
  <si>
    <t>KOORDINAČNÍ A FUNKČNÍ ZKOUŠKY PZTS, ACS, DT a JČ</t>
  </si>
  <si>
    <t>290064778</t>
  </si>
  <si>
    <t>Pol211</t>
  </si>
  <si>
    <t>VÝCHOZÍ REVIZE</t>
  </si>
  <si>
    <t>1982111347</t>
  </si>
  <si>
    <t>Pol213</t>
  </si>
  <si>
    <t>ZAŠKOLENÍ OBSLUHY</t>
  </si>
  <si>
    <t>1911889963</t>
  </si>
  <si>
    <t>2.4.7.2</t>
  </si>
  <si>
    <t>SSK, CCTV, STA</t>
  </si>
  <si>
    <t>2.4.7.2.1</t>
  </si>
  <si>
    <t>2.4.7.2.1.1</t>
  </si>
  <si>
    <t>SSK</t>
  </si>
  <si>
    <t>-841029110</t>
  </si>
  <si>
    <t>Pol216</t>
  </si>
  <si>
    <t>Demontáž stávajících koncových kompnentů</t>
  </si>
  <si>
    <t>-1430066309</t>
  </si>
  <si>
    <t>Pol217</t>
  </si>
  <si>
    <t>Úprava stávajícího datového rozvaděče (přečesat kabely, uspořádat stávající prvky, …)</t>
  </si>
  <si>
    <t>-290978921</t>
  </si>
  <si>
    <t>Pol218</t>
  </si>
  <si>
    <t>Vyvazovací panel, kompatibilní se stávajícím datovým rozvaděčem</t>
  </si>
  <si>
    <t>306155209</t>
  </si>
  <si>
    <t>Pol219</t>
  </si>
  <si>
    <t>Vyvazovací materiál (háčky), kompatibilní se stávajícím datovým rozvaděčem</t>
  </si>
  <si>
    <t>-228098415</t>
  </si>
  <si>
    <t>Pol220</t>
  </si>
  <si>
    <t>Systémový patchpanel 24x RJ45 port, kompatibilní se stávajícím systémem SK, cat.6A</t>
  </si>
  <si>
    <t>ka</t>
  </si>
  <si>
    <t>1722302359</t>
  </si>
  <si>
    <t>Pol221</t>
  </si>
  <si>
    <t>Systémový patchpanel 24x RJ45 port, kompatibilní se stávajícím systémem SK, cat.6</t>
  </si>
  <si>
    <t>528234017</t>
  </si>
  <si>
    <t>Pol222</t>
  </si>
  <si>
    <t>Datová zásuvka modulární pro 2x keystone RJ45, cat.6A, povrchová montáž, jednotný design se silnoproudými kompnenty</t>
  </si>
  <si>
    <t>-1364431710</t>
  </si>
  <si>
    <t>Pol223</t>
  </si>
  <si>
    <t>Datová zásuvka modulární pro 2x keystone RJ45, cat.6, povrchová montáž, jednotný design se silnoproudými kompnenty</t>
  </si>
  <si>
    <t>-1472643033</t>
  </si>
  <si>
    <t>Pol224</t>
  </si>
  <si>
    <t>Datová zásuvka modulární pro 2x keystone RJ45, cat.6, zápustná montáž, jednotný design se silnoproudými kompnenty</t>
  </si>
  <si>
    <t>-680821160</t>
  </si>
  <si>
    <t>Pol225</t>
  </si>
  <si>
    <t>Datová zásuvka modulární pro 2x keystone RJ45, cat.6, kompatibilní s lůžkovou rampou (lištou), jednotný design se silnoproudými kompnenty</t>
  </si>
  <si>
    <t>-1569380936</t>
  </si>
  <si>
    <t>Pol226</t>
  </si>
  <si>
    <t>Systémový keystone RJ45, cat.6A</t>
  </si>
  <si>
    <t>-1733099289</t>
  </si>
  <si>
    <t>Pol227</t>
  </si>
  <si>
    <t>Systémový keystone RJ45, cat.6</t>
  </si>
  <si>
    <t>-1901012396</t>
  </si>
  <si>
    <t>Pol228</t>
  </si>
  <si>
    <t>RJ45 konektor cat.6</t>
  </si>
  <si>
    <t>-1838145413</t>
  </si>
  <si>
    <t>Pol229</t>
  </si>
  <si>
    <t>Pacth kord, cat.6, 5m</t>
  </si>
  <si>
    <t>-903303347</t>
  </si>
  <si>
    <t>Pol230</t>
  </si>
  <si>
    <t>Pacth kord, cat.6, 2m</t>
  </si>
  <si>
    <t>-818170988</t>
  </si>
  <si>
    <t>Pol231</t>
  </si>
  <si>
    <t>Pacth kord, cat.6A, 2m</t>
  </si>
  <si>
    <t>-1497314852</t>
  </si>
  <si>
    <t>Pol232</t>
  </si>
  <si>
    <t>Acces point (Wi fi modul) - se stejnými technickými vlastnostmi jako moduly stávající, kompatibilní se stávajícím systémem, PoE</t>
  </si>
  <si>
    <t>-804391407</t>
  </si>
  <si>
    <t>2.4.7.2.1.2</t>
  </si>
  <si>
    <t>CCTV</t>
  </si>
  <si>
    <t>Pol234</t>
  </si>
  <si>
    <t>Demontáž stávající kamery</t>
  </si>
  <si>
    <t>841921920</t>
  </si>
  <si>
    <t>Pol235</t>
  </si>
  <si>
    <t>Opětovná montáž stávající kamery</t>
  </si>
  <si>
    <t>-2117104162</t>
  </si>
  <si>
    <t>Pol236</t>
  </si>
  <si>
    <t>IP kamera, do venkovního prostředí s krytím alespoň IP 67, napájení PoE, v provedení bullet, úhel záběru alespoň 101°, smart IR přísvit do 30m, rozlišení 4 Mpix (2688 x 1520 px) s frekvencí 20 snímku/s, funkce DWDR a 3D-DNR, kompatibilní se stávajícím kamerovým systémem</t>
  </si>
  <si>
    <t>1570713993</t>
  </si>
  <si>
    <t>Pol237</t>
  </si>
  <si>
    <t>Zapojovací box pro IP kameru</t>
  </si>
  <si>
    <t>-265162983</t>
  </si>
  <si>
    <t>Pol238</t>
  </si>
  <si>
    <t>-772613398</t>
  </si>
  <si>
    <t>2.4.7.2.1.3</t>
  </si>
  <si>
    <t>-1575617058</t>
  </si>
  <si>
    <t>Pol239</t>
  </si>
  <si>
    <t>2088239829</t>
  </si>
  <si>
    <t>Pol240</t>
  </si>
  <si>
    <t>Malý zesilovač - 1 vstup, 2 výstupy, konektory typu F (samice), kompatibilní se stávajícím systémem STA, kompatibilní s kabely (průřez středu kabelu)</t>
  </si>
  <si>
    <t>1116648932</t>
  </si>
  <si>
    <t>Pol241</t>
  </si>
  <si>
    <t>Rozbočovač - 1 vstup, 2 výstupy, konektory typu F (samice), kompatibilní s kabely (průřez středu kabelu)</t>
  </si>
  <si>
    <t>-501347261</t>
  </si>
  <si>
    <t>Pol242</t>
  </si>
  <si>
    <t>Rozbočovač - 1 vstup, 6 výstupů, konektory typu F (samice), kompatibilní s kabely (průřez středu kabelu)</t>
  </si>
  <si>
    <t>1838848546</t>
  </si>
  <si>
    <t>Pol243</t>
  </si>
  <si>
    <t>Linkový zesilovač - zesílení alespoň 47 dB (s regulací 20dB), regulace náklonu 18 dB, 1 testovací vstup a výstup, součástí zesilovače je aktivní zpětný kanál 5-30 MHz, kompatibilní se stávajícím systémem STA, kompatibilní s kabely (průřez středu kabelu)</t>
  </si>
  <si>
    <t>1528691473</t>
  </si>
  <si>
    <t>Pol244</t>
  </si>
  <si>
    <t>Zásuvka - typ koncová, útlum 1 dB, konektory typu IEC pro TV / IEC zdířka pro RD, zápustná montáž, jednotný design se silnoproudými komponenty, kompatibilní s kabely (průřez středu kabelu)</t>
  </si>
  <si>
    <t>255036495</t>
  </si>
  <si>
    <t>Pol245</t>
  </si>
  <si>
    <t>konektor typu F (samec)</t>
  </si>
  <si>
    <t>1817777800</t>
  </si>
  <si>
    <t>2.4.7.2.2</t>
  </si>
  <si>
    <t>2.4.7.2.2.1</t>
  </si>
  <si>
    <t>1931630955</t>
  </si>
  <si>
    <t>-1441412110</t>
  </si>
  <si>
    <t>1076687463</t>
  </si>
  <si>
    <t>-1972085411</t>
  </si>
  <si>
    <t>1379046885</t>
  </si>
  <si>
    <t>Pol246</t>
  </si>
  <si>
    <t>Kabel U/UTP cat.6 B2ca</t>
  </si>
  <si>
    <t>1932825806</t>
  </si>
  <si>
    <t>Pol247</t>
  </si>
  <si>
    <t>301024230</t>
  </si>
  <si>
    <t>Pol248</t>
  </si>
  <si>
    <t>Svazkový držak pro alespoň 1-20x kabel U/UTP cat.6 B2ca / STP cat.6A B2ca</t>
  </si>
  <si>
    <t>-795124548</t>
  </si>
  <si>
    <t>Pol249</t>
  </si>
  <si>
    <t>Parapetní kanál o rozměrech 90mm x 55mm, včetně spojovacího a upevňovacího materiáli</t>
  </si>
  <si>
    <t>-2034146731</t>
  </si>
  <si>
    <t>Pol250</t>
  </si>
  <si>
    <t>1785629378</t>
  </si>
  <si>
    <t>Pol251</t>
  </si>
  <si>
    <t>-2026992253</t>
  </si>
  <si>
    <t>Pol252</t>
  </si>
  <si>
    <t>35692492</t>
  </si>
  <si>
    <t>2.4.7.2.2.2</t>
  </si>
  <si>
    <t>398138650</t>
  </si>
  <si>
    <t>-1469867873</t>
  </si>
  <si>
    <t>241741295</t>
  </si>
  <si>
    <t>-1467231049</t>
  </si>
  <si>
    <t>361656986</t>
  </si>
  <si>
    <t>920909670</t>
  </si>
  <si>
    <t>-958437785</t>
  </si>
  <si>
    <t>Pol253</t>
  </si>
  <si>
    <t>Koaxiální kabel LSFH, B2ca, 6,9mm, PVC, vnitřní vodič 1,05mm Cu (tvrdý), opletení Cu, kompatibilní s konektory</t>
  </si>
  <si>
    <t>-2140239451</t>
  </si>
  <si>
    <t>Pol254</t>
  </si>
  <si>
    <t>Svazkový držak pro alespoň 1-7x koaxiální kabel</t>
  </si>
  <si>
    <t>1932259156</t>
  </si>
  <si>
    <t>2.4.7.2.3</t>
  </si>
  <si>
    <t>1178642093</t>
  </si>
  <si>
    <t>Pol255</t>
  </si>
  <si>
    <t>-161194756</t>
  </si>
  <si>
    <t>Pol256</t>
  </si>
  <si>
    <t>1027839332</t>
  </si>
  <si>
    <t>Pol257</t>
  </si>
  <si>
    <t>NAPROGRAMOVÁNÍ A OŽIVENÍ SYSTÉMU CCTV</t>
  </si>
  <si>
    <t>1461040348</t>
  </si>
  <si>
    <t>Pol258</t>
  </si>
  <si>
    <t>KOORDINAČNÍ A FUNKČNÍ ZKOUŠKY SSK, CCTV a STA</t>
  </si>
  <si>
    <t>1409584961</t>
  </si>
  <si>
    <t>Pol261</t>
  </si>
  <si>
    <t>MĚŘENÍ KABELOVÝCH ROZVODŮ SSK včetně protokolu</t>
  </si>
  <si>
    <t>-1679763835</t>
  </si>
  <si>
    <t>Pol262</t>
  </si>
  <si>
    <t>-1227566153</t>
  </si>
  <si>
    <t>2.4.7.3</t>
  </si>
  <si>
    <t>Vyvolávací systém</t>
  </si>
  <si>
    <t>2.4.7.3.1</t>
  </si>
  <si>
    <t>-1479075218</t>
  </si>
  <si>
    <t>2096992411</t>
  </si>
  <si>
    <t>-1503818988</t>
  </si>
  <si>
    <t>1465107506</t>
  </si>
  <si>
    <t>-684992305</t>
  </si>
  <si>
    <t>Pol265</t>
  </si>
  <si>
    <t>Řídící aplikace</t>
  </si>
  <si>
    <t>lic</t>
  </si>
  <si>
    <t>-1379380186</t>
  </si>
  <si>
    <t>Pol266</t>
  </si>
  <si>
    <t>SW - Konfigurační klient ( monitor,statistiky,události,konfigurace )</t>
  </si>
  <si>
    <t>263990690</t>
  </si>
  <si>
    <t>Pol267</t>
  </si>
  <si>
    <t>Licence přep. aplikace na 1 PC (6-9 instalací)</t>
  </si>
  <si>
    <t>-1014753156</t>
  </si>
  <si>
    <t>Pol268</t>
  </si>
  <si>
    <t>Licence přep. aplikace- modul Recepce</t>
  </si>
  <si>
    <t>-1795664767</t>
  </si>
  <si>
    <t>Pol269</t>
  </si>
  <si>
    <t>Tiskárna TERMO - 4tlačítka, cutter, RS485, Ethernet</t>
  </si>
  <si>
    <t>-247297679</t>
  </si>
  <si>
    <t>Pol270</t>
  </si>
  <si>
    <t>Napájecí zdroj spínaný 24V/5A/120W desktop</t>
  </si>
  <si>
    <t>86516681</t>
  </si>
  <si>
    <t>Pol271</t>
  </si>
  <si>
    <t>Tiskárna s touch-small ( TFT 15" )</t>
  </si>
  <si>
    <t>453841453</t>
  </si>
  <si>
    <t>Pol272</t>
  </si>
  <si>
    <t>Stojan tiskárny touch-small - kovový</t>
  </si>
  <si>
    <t>1125198316</t>
  </si>
  <si>
    <t>Pol273</t>
  </si>
  <si>
    <t>Snímač klientských kódů pro TS150</t>
  </si>
  <si>
    <t>-1612645992</t>
  </si>
  <si>
    <t>Pol274</t>
  </si>
  <si>
    <t>Softwarová úprava pro odesílání klientů va vyšetření mimo VS</t>
  </si>
  <si>
    <t>243100291</t>
  </si>
  <si>
    <t>Pol275</t>
  </si>
  <si>
    <t>Přepážkový displej (3míR-kl,Folie-př,ENET,POE)57SMD, včetně konzole a upevňovacího materiálu ke stěně</t>
  </si>
  <si>
    <t>-501874420</t>
  </si>
  <si>
    <t>Pol276</t>
  </si>
  <si>
    <t>Počítač KE-MINI PC, Win10 IOT Enterprise</t>
  </si>
  <si>
    <t>30443252</t>
  </si>
  <si>
    <t>Pol277</t>
  </si>
  <si>
    <t>SW pro ovládání LCD displeje - zdrojová licence</t>
  </si>
  <si>
    <t>1202705947</t>
  </si>
  <si>
    <t>Pol278</t>
  </si>
  <si>
    <t>SW pro ovládání LCD displeje - kopie licence dle počtu PC</t>
  </si>
  <si>
    <t>-887391733</t>
  </si>
  <si>
    <t>Pol279</t>
  </si>
  <si>
    <t>Hlavní displej LCD, včetně závěsu a montáže.</t>
  </si>
  <si>
    <t>-37928544</t>
  </si>
  <si>
    <t>Pol280</t>
  </si>
  <si>
    <t>Řídící jednotka EZ - VS (Eth, USB)</t>
  </si>
  <si>
    <t>-1146454992</t>
  </si>
  <si>
    <t>Pol281</t>
  </si>
  <si>
    <t>Kryt pro řídící jednotku EZ - včetně spojovacího, upevňovacího a vyvazovacího materálu</t>
  </si>
  <si>
    <t>-21391441</t>
  </si>
  <si>
    <t>Pol282</t>
  </si>
  <si>
    <t>Napájecí zdroj spínaný 15V/1,6A/24W</t>
  </si>
  <si>
    <t>-1757904324</t>
  </si>
  <si>
    <t>Pol283</t>
  </si>
  <si>
    <t>Napájecí spínanný zdroj 12V DC / 5A</t>
  </si>
  <si>
    <t>1101062076</t>
  </si>
  <si>
    <t>Pol284</t>
  </si>
  <si>
    <t>Systémový patchpanel 24x RJ45 port, kompatibilní se stávajícím systémem SK</t>
  </si>
  <si>
    <t>485190949</t>
  </si>
  <si>
    <t>Pol285</t>
  </si>
  <si>
    <t>Datová zásuvka modulární pro 1x keystone RJ45, cat.6, povrchová montáž, jednotný design se silnoproudými kompnenty</t>
  </si>
  <si>
    <t>1952687923</t>
  </si>
  <si>
    <t>Pol286</t>
  </si>
  <si>
    <t>Datová zásuvka modulární pro 2x keystone RJ45, cat. 6 povrchová montáž, jednotný design se silnoproudými kompnenty</t>
  </si>
  <si>
    <t>2035237861</t>
  </si>
  <si>
    <t>2.4.7.3.2</t>
  </si>
  <si>
    <t>-797008895</t>
  </si>
  <si>
    <t>-1042508851</t>
  </si>
  <si>
    <t>-1924900898</t>
  </si>
  <si>
    <t>-1125695759</t>
  </si>
  <si>
    <t>1167337544</t>
  </si>
  <si>
    <t>631859770</t>
  </si>
  <si>
    <t>Pol288</t>
  </si>
  <si>
    <t>Kabel 1-CXKH-R 2x1,5</t>
  </si>
  <si>
    <t>1131258987</t>
  </si>
  <si>
    <t>Pol289</t>
  </si>
  <si>
    <t>Svazkový držak pro kabely</t>
  </si>
  <si>
    <t>-1798229938</t>
  </si>
  <si>
    <t>Pol290</t>
  </si>
  <si>
    <t>Vyhotovení protipožárního kastlíku v prostoru CHÚC potřebných rozměrů s požární funkčností při požáru dle PBŘ - pro kabely 3x U/UTP cat.6 B2ca a 1-CXKH-R 2x1,5</t>
  </si>
  <si>
    <t>-1817979526</t>
  </si>
  <si>
    <t>Pol291</t>
  </si>
  <si>
    <t>-210116247</t>
  </si>
  <si>
    <t>2.4.7.3.3</t>
  </si>
  <si>
    <t>338070379</t>
  </si>
  <si>
    <t>1847931549</t>
  </si>
  <si>
    <t>Pol293</t>
  </si>
  <si>
    <t>816481155</t>
  </si>
  <si>
    <t>Pol295</t>
  </si>
  <si>
    <t>OŽIVENÍ SYSTÉMU</t>
  </si>
  <si>
    <t>1310988022</t>
  </si>
  <si>
    <t>Pol296</t>
  </si>
  <si>
    <t>MĚŘENÍ, ASISTENCE, KONFIGURACE, ŠKOLENÍ</t>
  </si>
  <si>
    <t>493015740</t>
  </si>
  <si>
    <t>2.4.7.4</t>
  </si>
  <si>
    <t>Systém S-P</t>
  </si>
  <si>
    <t>2.4.7.4.1</t>
  </si>
  <si>
    <t>Pol297</t>
  </si>
  <si>
    <t>Hlavní ústředna - akustická a optická signalizace jednotlivých volání, zobrazení adresy volajícího a místa na displeji, zobrazení údajů o klientech a o pohybu personálu, jednoduchá a přehladná obsluha přes dotykový displej, přijetí klientského volání nebo alarmu a možnost jeho zrušení</t>
  </si>
  <si>
    <t>905406240</t>
  </si>
  <si>
    <t>Pol298</t>
  </si>
  <si>
    <t>Propojovací deska hlavní ústředny</t>
  </si>
  <si>
    <t>1556882082</t>
  </si>
  <si>
    <t>Pol299</t>
  </si>
  <si>
    <t>Napáječ,systémový - samostatná jednotka je na vstupní straně připojena k síťovému rozvodu a na výstupu k napájecímu vedení, vhodný pro počet adresných prvků pod sto</t>
  </si>
  <si>
    <t>738154070</t>
  </si>
  <si>
    <t>Pol300</t>
  </si>
  <si>
    <t>Signalizační jednotka - systémová, možnost registrace personálu, možnost připojení osmi adresných zásuvek účastníka či tlačítek nouzového volání nebo táhel nouzového volání, možnost připojení libovolného počtu neadresných zásuvek účastníka či tlačítek nouzového volání nebo nouzového volání, vysílání klientského volání, vysílání alarmu, přenos akustických signálu v případě registrace personálu</t>
  </si>
  <si>
    <t>2055426411</t>
  </si>
  <si>
    <t>Pol301</t>
  </si>
  <si>
    <t>Signalizační jednotka s displejem - systémová, zobrazení adresy volajícího a místa na displeji, přenos akustických signálů v případě registrace personálu, možnost připojení osmi adresných zásuvek či tlačítek nouzového volání nebo táhel nouzového volání, možnost připojení libovolného počtu neadresných zásuvek účastníka či tlačítek nouzového volání nebo táhel nouzového volání, registrace personálu, vysílání alarmu, vysílání klientského volání</t>
  </si>
  <si>
    <t>-619414728</t>
  </si>
  <si>
    <t>Pol302</t>
  </si>
  <si>
    <t>Propojovací deska signalizační jednotky</t>
  </si>
  <si>
    <t>1293376229</t>
  </si>
  <si>
    <t>Pol303</t>
  </si>
  <si>
    <t>Instalační rámeček pro signalizační jednotku s displejem</t>
  </si>
  <si>
    <t>-1654761468</t>
  </si>
  <si>
    <t>Pol304</t>
  </si>
  <si>
    <t>Instalační rámeček pro signalizační jednotku bez displeje</t>
  </si>
  <si>
    <t>-246426981</t>
  </si>
  <si>
    <t>Pol305</t>
  </si>
  <si>
    <t>Tlačítko nouzového volání - systémové</t>
  </si>
  <si>
    <t>1959879007</t>
  </si>
  <si>
    <t>Pol306</t>
  </si>
  <si>
    <t>Táhlo nouzového volání - systémové</t>
  </si>
  <si>
    <t>-389624032</t>
  </si>
  <si>
    <t>Pol307</t>
  </si>
  <si>
    <t>Instalační rámeček malý</t>
  </si>
  <si>
    <t>627533828</t>
  </si>
  <si>
    <t>Pol308</t>
  </si>
  <si>
    <t>Svítidlo - systémové, optická signalizace stavu</t>
  </si>
  <si>
    <t>1567348424</t>
  </si>
  <si>
    <t>Pol309</t>
  </si>
  <si>
    <t>Volací šňůra nouzového volání - systémová</t>
  </si>
  <si>
    <t>-1473696809</t>
  </si>
  <si>
    <t>Pol310</t>
  </si>
  <si>
    <t>Závěs volací šňůry - systémová, kompatibilní s volácí šňůrou nouzového volání</t>
  </si>
  <si>
    <t>-84367635</t>
  </si>
  <si>
    <t>Pol311</t>
  </si>
  <si>
    <t>Zásuvka účastníka s tlačítkem - systémová</t>
  </si>
  <si>
    <t>-141673630</t>
  </si>
  <si>
    <t>Pol312</t>
  </si>
  <si>
    <t>Instalační rámeček zásuvky účastníka</t>
  </si>
  <si>
    <t>1370993293</t>
  </si>
  <si>
    <t>Pol313</t>
  </si>
  <si>
    <t>-977985894</t>
  </si>
  <si>
    <t>2.4.7.4.2</t>
  </si>
  <si>
    <t>-1732135670</t>
  </si>
  <si>
    <t>1141152317</t>
  </si>
  <si>
    <t>-147828981</t>
  </si>
  <si>
    <t>-1364795163</t>
  </si>
  <si>
    <t>869476010</t>
  </si>
  <si>
    <t>1885567262</t>
  </si>
  <si>
    <t>Pol314</t>
  </si>
  <si>
    <t>716033911</t>
  </si>
  <si>
    <t>Pol315</t>
  </si>
  <si>
    <t>Propojovací (odbočná) krabice</t>
  </si>
  <si>
    <t>-568555450</t>
  </si>
  <si>
    <t>Pol316</t>
  </si>
  <si>
    <t>Propojení v odbočné krabici</t>
  </si>
  <si>
    <t>1862122830</t>
  </si>
  <si>
    <t>2.4.7.4.3</t>
  </si>
  <si>
    <t>-565100008</t>
  </si>
  <si>
    <t>2009914719</t>
  </si>
  <si>
    <t>-1689800242</t>
  </si>
  <si>
    <t>Pol317</t>
  </si>
  <si>
    <t>-1473508689</t>
  </si>
  <si>
    <t>Pol318</t>
  </si>
  <si>
    <t>NAPROGRAMOVÁNÍ A OŽIVENÍ SYSTÉMU S-P</t>
  </si>
  <si>
    <t>-1931119918</t>
  </si>
  <si>
    <t>2.4.7.5</t>
  </si>
  <si>
    <t>Společné trasy (SSK, CCTV, STA, VS, S-P)</t>
  </si>
  <si>
    <t>2.4.7.5.1</t>
  </si>
  <si>
    <t>643529207</t>
  </si>
  <si>
    <t>Pol321</t>
  </si>
  <si>
    <t>Drátěný kabelový žlab o rozměrech 150mm x 50mm</t>
  </si>
  <si>
    <t>-1146813058</t>
  </si>
  <si>
    <t>Pol322</t>
  </si>
  <si>
    <t>Drátěný kabelový žlab o rozměrech 250mm x 50mm</t>
  </si>
  <si>
    <t>-345575296</t>
  </si>
  <si>
    <t>Pol323</t>
  </si>
  <si>
    <t>Spojka drátěného kabelového žlabu o rozměrech 150mm x 50mm (příložka, šroub vratový, matice límcová)</t>
  </si>
  <si>
    <t>set</t>
  </si>
  <si>
    <t>547117200</t>
  </si>
  <si>
    <t>Pol324</t>
  </si>
  <si>
    <t>Spojka drátěného kabelového žlabu o rozměrech 250mm x 50mm (příložka, šroub vratový, matice límcová)</t>
  </si>
  <si>
    <t>835525649</t>
  </si>
  <si>
    <t>Pol325</t>
  </si>
  <si>
    <t>Závitová tyč M8 1m, pro upevnění závitové tyče ke stropu</t>
  </si>
  <si>
    <t>686300701</t>
  </si>
  <si>
    <t>Pol326</t>
  </si>
  <si>
    <t>Kovová hmoždinka M8x30</t>
  </si>
  <si>
    <t>508471978</t>
  </si>
  <si>
    <t>Pol327</t>
  </si>
  <si>
    <t>Podpěra s bezšroubovými úchyty pro drátěný kabelový žlab o rozměrech 150mm x 50mm (včetně spojovacího materiálu podpěry se závitovou tyčí)</t>
  </si>
  <si>
    <t>1949868547</t>
  </si>
  <si>
    <t>Pol328</t>
  </si>
  <si>
    <t>Podpěra s bezšroubovými úchyty pro drátěný kabelový žlab o rozměrech 250mm x 50mm (včetně spojovacího materiálu podpěry se závitovou tyčí)</t>
  </si>
  <si>
    <t>448643287</t>
  </si>
  <si>
    <t>Pol329</t>
  </si>
  <si>
    <t>Vyhotovení průrazu skrz stěnu pro drátěný kabelový žlab o rozměrech 150mm x 50mm</t>
  </si>
  <si>
    <t>-1224749077</t>
  </si>
  <si>
    <t>Pol330</t>
  </si>
  <si>
    <t>Vyhotovení průrazu skrz stěnu pro drátěný kabelový žlab o rozměrech 250mm x 50mm</t>
  </si>
  <si>
    <t>-732540050</t>
  </si>
  <si>
    <t>2.4.7.5.2</t>
  </si>
  <si>
    <t>Pol333</t>
  </si>
  <si>
    <t>1954244226</t>
  </si>
  <si>
    <t>Pol335</t>
  </si>
  <si>
    <t>1349022117</t>
  </si>
  <si>
    <t>2.4.7.6</t>
  </si>
  <si>
    <t>Propojení technologie medicinálních plynů</t>
  </si>
  <si>
    <t>2.4.7.6.1</t>
  </si>
  <si>
    <t>853393873</t>
  </si>
  <si>
    <t>1873395719</t>
  </si>
  <si>
    <t>27160447</t>
  </si>
  <si>
    <t>-1490201905</t>
  </si>
  <si>
    <t>Pol338</t>
  </si>
  <si>
    <t>-551526780</t>
  </si>
  <si>
    <t>2.4.7.6.2</t>
  </si>
  <si>
    <t>1662619360</t>
  </si>
  <si>
    <t>Pol334</t>
  </si>
  <si>
    <t>1569456572</t>
  </si>
  <si>
    <t>007 - Elektrická požární signalizace</t>
  </si>
  <si>
    <t>2.4.8 - Elektrická požární signalizace</t>
  </si>
  <si>
    <t xml:space="preserve">    2.4.8.1 - TECHNOLOGIE</t>
  </si>
  <si>
    <t xml:space="preserve">    2.4.8.2 - ROZVODY</t>
  </si>
  <si>
    <t xml:space="preserve">    2.4.8.3 - OSTATNÍ</t>
  </si>
  <si>
    <t>2.4.8</t>
  </si>
  <si>
    <t>2.4.8.1</t>
  </si>
  <si>
    <t>Pol339</t>
  </si>
  <si>
    <t>Ústředna EPS kompatibilní se stávajícím systémem (stávající ústředny, stávající hlásiče, stávající ovládací moduly atp., ...), možnost připojení do sítě se stávajícími ústřednami EPS, možnost připojení alespoň 6 kruhových vedení, délka kruhového vedení až 3,5km, pamět na 10 000 událostí, kapacita baterií 2x12V/24Ah, v krytu s prostorem pro záložní AKU</t>
  </si>
  <si>
    <t>236807167</t>
  </si>
  <si>
    <t>Pol340</t>
  </si>
  <si>
    <t>Záložní akumulátor 12V/24Ah</t>
  </si>
  <si>
    <t>-1219532850</t>
  </si>
  <si>
    <t>Pol341</t>
  </si>
  <si>
    <t>Připojení nové podružné ústředny do stávající sítě ústředen EPS (úprava stávající ústředny - úprava stávající sítě ústředen)</t>
  </si>
  <si>
    <t>1274839484</t>
  </si>
  <si>
    <t>Pol342</t>
  </si>
  <si>
    <t>Úprava stávajícího systému EPS před zahájení prací (úprava kabeláže, přeprogramování ústředny, úprava prvků, …)</t>
  </si>
  <si>
    <t>695432932</t>
  </si>
  <si>
    <t>Pol343</t>
  </si>
  <si>
    <t>Přeprogramování stávající ústředny EPS - úprava stávajícího kruhového vedení (odpojední komponentů EPS instalované v řešeném objektu (2.NP))</t>
  </si>
  <si>
    <t>-1131237736</t>
  </si>
  <si>
    <t>Pol344</t>
  </si>
  <si>
    <t>Demontáž stávajících kompnentů v řešeném objektu (hlásiče požáru, sirény, ovládací moduly, …)</t>
  </si>
  <si>
    <t>-415522989</t>
  </si>
  <si>
    <t>Pol345</t>
  </si>
  <si>
    <t>Úprava stávajícího kruhového vedení řešeného objektu tak, aby byla zachována stávající funkčnost EPS v prostorech 3.NP</t>
  </si>
  <si>
    <t>2046304138</t>
  </si>
  <si>
    <t>Pol346</t>
  </si>
  <si>
    <t>Úprava stávajících komponentů tak, aby byla zachována funkčnost EPS v prostorech 3.NP</t>
  </si>
  <si>
    <t>828248940</t>
  </si>
  <si>
    <t>Pol347</t>
  </si>
  <si>
    <t>Demontáž stávajícího výstupu pro ovládání dveří</t>
  </si>
  <si>
    <t>-1770623326</t>
  </si>
  <si>
    <t>Pol348</t>
  </si>
  <si>
    <t>Zapojení výstupů pro ovládání návazností</t>
  </si>
  <si>
    <t>208905828</t>
  </si>
  <si>
    <t>Pol349</t>
  </si>
  <si>
    <t>Externí spínaný síťový zdroj 27,6V DC/5A-2x40Ah v nástěnném kovovém krytu, prostor pro 2x 12V/38Ah akumulátor</t>
  </si>
  <si>
    <t>1448118589</t>
  </si>
  <si>
    <t>Pol350</t>
  </si>
  <si>
    <t>Záložní akumulátor 12V/38Ah</t>
  </si>
  <si>
    <t>-396044615</t>
  </si>
  <si>
    <t>Pol351</t>
  </si>
  <si>
    <t>Adresný tlačítkový hlásič požáru s oddělovačem v krytu</t>
  </si>
  <si>
    <t>1015090603</t>
  </si>
  <si>
    <t>Pol351.1</t>
  </si>
  <si>
    <t>Adresné tlačítko pro nouzové otevření dveří s oddělovačem v krytu - zelená barva</t>
  </si>
  <si>
    <t>-967468288</t>
  </si>
  <si>
    <t>Pol352</t>
  </si>
  <si>
    <t>Adresný automatický optickokouřový hlásič požáru</t>
  </si>
  <si>
    <t>1365450664</t>
  </si>
  <si>
    <t>Pol353</t>
  </si>
  <si>
    <t>Adresný automatický termodiferenciální hlásič požáru</t>
  </si>
  <si>
    <t>831529647</t>
  </si>
  <si>
    <t>Pol354</t>
  </si>
  <si>
    <t>Standardní patice pro pro automatické hlásiče požáru</t>
  </si>
  <si>
    <t>306347055</t>
  </si>
  <si>
    <t>Pol355</t>
  </si>
  <si>
    <t>Systémová paralérní signalizace pro hlásiče umístěné nad podhledem</t>
  </si>
  <si>
    <t>-964597753</t>
  </si>
  <si>
    <t>Pol356</t>
  </si>
  <si>
    <t>Červená požární siréna s červeným zábleskovým majákem</t>
  </si>
  <si>
    <t>-1174252193</t>
  </si>
  <si>
    <t>Pol357</t>
  </si>
  <si>
    <t>Systémový vstupně výstupní modul (4 vstupy / 2 výstupy)</t>
  </si>
  <si>
    <t>1105515630</t>
  </si>
  <si>
    <t>Pol358</t>
  </si>
  <si>
    <t>Kryt pro systémový vstupně výstupní modul</t>
  </si>
  <si>
    <t>1923131531</t>
  </si>
  <si>
    <t>Pol359</t>
  </si>
  <si>
    <t>Systémový výstupní modul 12rel (12 relé výstupů)</t>
  </si>
  <si>
    <t>1167463912</t>
  </si>
  <si>
    <t>Pol360</t>
  </si>
  <si>
    <t>Kryt pro systémový výstupní modul</t>
  </si>
  <si>
    <t>-1125126928</t>
  </si>
  <si>
    <t>Pol361</t>
  </si>
  <si>
    <t>Popisovací šítek na hlásiče požáru, vstupně výstupní modul a výstupní modul</t>
  </si>
  <si>
    <t>-1185901329</t>
  </si>
  <si>
    <t>Pol362</t>
  </si>
  <si>
    <t>Zmapování skutečného stavu instalované EPS v řešeném objektu</t>
  </si>
  <si>
    <t>1095157696</t>
  </si>
  <si>
    <t>Pol363</t>
  </si>
  <si>
    <t>-780877160</t>
  </si>
  <si>
    <t>2.4.8.2</t>
  </si>
  <si>
    <t>837130182</t>
  </si>
  <si>
    <t>-1661369173</t>
  </si>
  <si>
    <t>Pol364</t>
  </si>
  <si>
    <t>Kabel J-H(St)H 2x2x0,8 B2ca pro provizorní propojení</t>
  </si>
  <si>
    <t>-1667133169</t>
  </si>
  <si>
    <t>Pol365</t>
  </si>
  <si>
    <t>Kabelová příchytka pro uchycení ke stropu / stěně pro kabel J-H(St)H 2x2x0,8 pro provizorní propojení</t>
  </si>
  <si>
    <t>1714981616</t>
  </si>
  <si>
    <t>Pol366</t>
  </si>
  <si>
    <t>-428116232</t>
  </si>
  <si>
    <t>Pol367</t>
  </si>
  <si>
    <t>-678983291</t>
  </si>
  <si>
    <t>Pol368</t>
  </si>
  <si>
    <t>Vyhotovení průrazu skrz patro</t>
  </si>
  <si>
    <t>-1086087679</t>
  </si>
  <si>
    <t>Pol369</t>
  </si>
  <si>
    <t>-622267737</t>
  </si>
  <si>
    <t>Pol370</t>
  </si>
  <si>
    <t>Ohniodolná propjovací krabice</t>
  </si>
  <si>
    <t>1667672472</t>
  </si>
  <si>
    <t>Pol371</t>
  </si>
  <si>
    <t>Kabel J-H(St)H 2x2x0,8 B2ca</t>
  </si>
  <si>
    <t>1812221522</t>
  </si>
  <si>
    <t>Pol372</t>
  </si>
  <si>
    <t>Kabel JE-H(St)H 2x2x0,8 s funkční integritou při požáru dle PBŘ</t>
  </si>
  <si>
    <t>882558768</t>
  </si>
  <si>
    <t>Pol373</t>
  </si>
  <si>
    <t>Kabel 1-CHKE-V 2x1,5 s funkční integritou při požáru dle PBŘ</t>
  </si>
  <si>
    <t>-589863596</t>
  </si>
  <si>
    <t>Pol374</t>
  </si>
  <si>
    <t>Ohniodolná kovová příchytka s funkční integritou při požáru dle PBŘ pro kabel JE-H(St)H 2x2x0,8</t>
  </si>
  <si>
    <t>-1087901016</t>
  </si>
  <si>
    <t>Pol375</t>
  </si>
  <si>
    <t>Ohniodolná kovová příchytka s funkční integritou při požáru dle PBŘ pro kabel 1-CHKE-V 2x1,5</t>
  </si>
  <si>
    <t>-38406840</t>
  </si>
  <si>
    <t>Pol376</t>
  </si>
  <si>
    <t>Kabelová příchytka pro uchycení ke stropu / stěně pro kabel J-H(St)H 2x2x0,8 B2ca</t>
  </si>
  <si>
    <t>1909544399</t>
  </si>
  <si>
    <t>Pol377</t>
  </si>
  <si>
    <t>-717290730</t>
  </si>
  <si>
    <t>Pol378</t>
  </si>
  <si>
    <t>-154826684</t>
  </si>
  <si>
    <t>Pol379</t>
  </si>
  <si>
    <t>128381276</t>
  </si>
  <si>
    <t>Pol380</t>
  </si>
  <si>
    <t>Vysekání drážky pro kabely 2x J-H(St)H 2x2x0,8 B2ca do stěny potřebných rozměrů</t>
  </si>
  <si>
    <t>1355437355</t>
  </si>
  <si>
    <t>Pol381</t>
  </si>
  <si>
    <t>Vysekání drážky pro kabely 2x JE-H(St)H 2x2x0,8 s funkční ingeritou při požáru dle PBŘ do stropu potřebnách rozměrů</t>
  </si>
  <si>
    <t>1828161234</t>
  </si>
  <si>
    <t>Pol382</t>
  </si>
  <si>
    <t>-1834654107</t>
  </si>
  <si>
    <t>Pol382.1</t>
  </si>
  <si>
    <t>Doupřesnění trasy výstupů pro ovládání VZT a požárních klapek (dle rozmístění rozvaděče MaR)</t>
  </si>
  <si>
    <t>1512844143</t>
  </si>
  <si>
    <t>Pol383</t>
  </si>
  <si>
    <t>Doupřesnění trasy sítě ústředen</t>
  </si>
  <si>
    <t>-975474517</t>
  </si>
  <si>
    <t>2.4.8.3</t>
  </si>
  <si>
    <t>Pol384</t>
  </si>
  <si>
    <t>MONTÁŽNÍ PLOŠINA PRO PRÁCE VE VÝŠKÁCH</t>
  </si>
  <si>
    <t>1631239972</t>
  </si>
  <si>
    <t>Pol387</t>
  </si>
  <si>
    <t>1997513927</t>
  </si>
  <si>
    <t>Pol388</t>
  </si>
  <si>
    <t>-332771486</t>
  </si>
  <si>
    <t>Pol390</t>
  </si>
  <si>
    <t>ÚPRAVY STÁVAJÍCÍHO SYSTÉMU EPS</t>
  </si>
  <si>
    <t>-365704664</t>
  </si>
  <si>
    <t>Pol391</t>
  </si>
  <si>
    <t>NAPROGRAMOVÁNÍ A OŽIVENÍ SYSTÉMU EPS</t>
  </si>
  <si>
    <t>-2069609128</t>
  </si>
  <si>
    <t>Pol392</t>
  </si>
  <si>
    <t>KOORDINAČNÍ A FUNKČNÍ ZKOUŠKY EPS</t>
  </si>
  <si>
    <t>398864481</t>
  </si>
  <si>
    <t>Pol393</t>
  </si>
  <si>
    <t>-538398019</t>
  </si>
  <si>
    <t>Pol395</t>
  </si>
  <si>
    <t>608079771</t>
  </si>
  <si>
    <t>008 - Medicinální plyny</t>
  </si>
  <si>
    <t>2.4.9 - Medicinální plyny</t>
  </si>
  <si>
    <t xml:space="preserve">    2.4.9.1 - Rozvody medicinálních plynů</t>
  </si>
  <si>
    <t xml:space="preserve">    2.4.9.2 - Lůžkové rampy</t>
  </si>
  <si>
    <t xml:space="preserve">    2.4.9.3 - Ostatní</t>
  </si>
  <si>
    <t>2.4.9</t>
  </si>
  <si>
    <t>2.4.9.1</t>
  </si>
  <si>
    <t>Rozvody medicinálních plynů</t>
  </si>
  <si>
    <t>Pol397</t>
  </si>
  <si>
    <t>D+M Trubka Cu průměr 8x1</t>
  </si>
  <si>
    <t>-1158166470</t>
  </si>
  <si>
    <t>Pol398</t>
  </si>
  <si>
    <t>D+M Tvarovky Cu pr. 8</t>
  </si>
  <si>
    <t>-1642906528</t>
  </si>
  <si>
    <t>Pol399</t>
  </si>
  <si>
    <t>D+M Trubka Cu průměr 12x1</t>
  </si>
  <si>
    <t>-1607032997</t>
  </si>
  <si>
    <t>Pol400</t>
  </si>
  <si>
    <t>D+M Tvarovky Cu pr. 12</t>
  </si>
  <si>
    <t>-1760878206</t>
  </si>
  <si>
    <t>Pol401</t>
  </si>
  <si>
    <t>D+M Trubka Cu průměr 18x1</t>
  </si>
  <si>
    <t>1591093663</t>
  </si>
  <si>
    <t>Pol402</t>
  </si>
  <si>
    <t>D+M Tvarovky Cu pr. 18</t>
  </si>
  <si>
    <t>-2129676954</t>
  </si>
  <si>
    <t>Pol403</t>
  </si>
  <si>
    <t>D+M Trubka Cu průměr 22x1</t>
  </si>
  <si>
    <t>-827950266</t>
  </si>
  <si>
    <t>Pol404</t>
  </si>
  <si>
    <t>D+M Tvarovky Cu pr. 22</t>
  </si>
  <si>
    <t>-1361540820</t>
  </si>
  <si>
    <t>Pol405</t>
  </si>
  <si>
    <t>D+M Pájka Ag 45 + pasta</t>
  </si>
  <si>
    <t>1904712512</t>
  </si>
  <si>
    <t>Pol406</t>
  </si>
  <si>
    <t>D+M Ocelový chránič 22x2.3- tr. svař.1/2", pr.8, 12</t>
  </si>
  <si>
    <t>1114607074</t>
  </si>
  <si>
    <t>Pol407</t>
  </si>
  <si>
    <t>D+M Ocelový chránič 26x2,6- tr. svař.3/4", pr.18</t>
  </si>
  <si>
    <t>-610573468</t>
  </si>
  <si>
    <t>Pol408</t>
  </si>
  <si>
    <t>D+M Konzola trubek (2-3 trubky, závěs 0,5m)</t>
  </si>
  <si>
    <t>54715057</t>
  </si>
  <si>
    <t>Pol409</t>
  </si>
  <si>
    <t>D+M Ventilová skříň pro 3 plyny s integrovanou klinickou signalizací - pod omítku - úsekový uzávěr</t>
  </si>
  <si>
    <t>1226458526</t>
  </si>
  <si>
    <t>Poznámka k položce:_x000D_
CE certifikát, třída II.b</t>
  </si>
  <si>
    <t>Pol410</t>
  </si>
  <si>
    <t>D+M Ventilová skříň pro 5 plynů s integrovanou klinickou signalizací - pod omítku - úsekový uzávěr</t>
  </si>
  <si>
    <t>222609263</t>
  </si>
  <si>
    <t>Pol411</t>
  </si>
  <si>
    <t>D+M Signalizace klinická max. 6 plynů s dotykovým displejem</t>
  </si>
  <si>
    <t>-181718838</t>
  </si>
  <si>
    <t>Pol412</t>
  </si>
  <si>
    <t>D+M Terminální jednotka - panel odběrný pod omítku</t>
  </si>
  <si>
    <t>-2065573771</t>
  </si>
  <si>
    <t>Pol413</t>
  </si>
  <si>
    <t>D+M Terminální jednotka - panel odběrný pod omítku AGSS</t>
  </si>
  <si>
    <t>1317545205</t>
  </si>
  <si>
    <t>Pol414</t>
  </si>
  <si>
    <t>D+M Demontáž a zpětná montáž stropního stativu výrobce Daniševský</t>
  </si>
  <si>
    <t>-1540347788</t>
  </si>
  <si>
    <t>Poznámka k položce:_x000D_
demontáž a zpětnou montáž smí provádět pouze výrobcem autorizovaná firma</t>
  </si>
  <si>
    <t>Pol415</t>
  </si>
  <si>
    <t>Napojení na stávající rozvody</t>
  </si>
  <si>
    <t>-1610540045</t>
  </si>
  <si>
    <t>Pol416</t>
  </si>
  <si>
    <t>Zaslepení rozvodů</t>
  </si>
  <si>
    <t>1588768891</t>
  </si>
  <si>
    <t>Pol417</t>
  </si>
  <si>
    <t>Odpojení stávajících zdrojových napájecích jednotek a uzavíracích ventilů</t>
  </si>
  <si>
    <t>-1585238251</t>
  </si>
  <si>
    <t>2.4.9.2</t>
  </si>
  <si>
    <t>Lůžkové rampy</t>
  </si>
  <si>
    <t>Pol418</t>
  </si>
  <si>
    <t>D+M Lůžková rampa pro čtyři lůžka m.č. 2.063</t>
  </si>
  <si>
    <t>-951654876</t>
  </si>
  <si>
    <t>Poznámka k položce:_x000D_
specifikace přílohou technické zprávy</t>
  </si>
  <si>
    <t>2.4.9.3</t>
  </si>
  <si>
    <t>Pol419</t>
  </si>
  <si>
    <t>Značení potrubních rozvodů (na bm potrubí)</t>
  </si>
  <si>
    <t>-865154279</t>
  </si>
  <si>
    <t>Pol420</t>
  </si>
  <si>
    <t>Tlaková zkouška úseková</t>
  </si>
  <si>
    <t>1147344874</t>
  </si>
  <si>
    <t>Pol421</t>
  </si>
  <si>
    <t>Tlaková zkouška závěrečná</t>
  </si>
  <si>
    <t>-319152441</t>
  </si>
  <si>
    <t>Pol422</t>
  </si>
  <si>
    <t>Propláchnutí rozvodu dusíkem (na bm potrubí)</t>
  </si>
  <si>
    <t>-244251450</t>
  </si>
  <si>
    <t>Pol423</t>
  </si>
  <si>
    <t>Ochranný plyn pro pájení Cu dle ČSN EN ISO 7396 (na bm potrubí)</t>
  </si>
  <si>
    <t>2068441176</t>
  </si>
  <si>
    <t>Pol424</t>
  </si>
  <si>
    <t>Zkoušky rozvodů medicinálních plynů dle ČSN EN ISO 7396-1</t>
  </si>
  <si>
    <t>1325645794</t>
  </si>
  <si>
    <t>Pol425</t>
  </si>
  <si>
    <t>Výchozí revize rozvodů MP</t>
  </si>
  <si>
    <t>-426574599</t>
  </si>
  <si>
    <t>Pol426</t>
  </si>
  <si>
    <t>Výchozí revize elektro</t>
  </si>
  <si>
    <t>-645131619</t>
  </si>
  <si>
    <t>009 - Nouzový zvukový systém</t>
  </si>
  <si>
    <t>2.4.10 - Nouzový zvukový systém</t>
  </si>
  <si>
    <t xml:space="preserve">    2.4.10.1 - TECHNOLOGIE</t>
  </si>
  <si>
    <t xml:space="preserve">    2.4.10.2 - ROZVODY</t>
  </si>
  <si>
    <t xml:space="preserve">    2.4.10.3 - OSTATNÍ</t>
  </si>
  <si>
    <t>2.4.10</t>
  </si>
  <si>
    <t>2.4.10.1</t>
  </si>
  <si>
    <t>-851157850</t>
  </si>
  <si>
    <t>Pol430</t>
  </si>
  <si>
    <t>Demontáž stávajícího zápustného systémového reproduktoru 6W</t>
  </si>
  <si>
    <t>743928829</t>
  </si>
  <si>
    <t>Pol431</t>
  </si>
  <si>
    <t>Opětovná montáž stávajícího zápustného systémového reproduktoru 6W</t>
  </si>
  <si>
    <t>250421732</t>
  </si>
  <si>
    <t>Pol432</t>
  </si>
  <si>
    <t>Zápustný systémový reproduktor 6W</t>
  </si>
  <si>
    <t>170221430</t>
  </si>
  <si>
    <t>Pol433</t>
  </si>
  <si>
    <t>Zápustný systémový reproduktor 3W</t>
  </si>
  <si>
    <t>-841884285</t>
  </si>
  <si>
    <t>Pol434</t>
  </si>
  <si>
    <t>Zmapování skutečného stavu instalovaného NZS v řešeném objektu</t>
  </si>
  <si>
    <t>2093257612</t>
  </si>
  <si>
    <t>2.4.10.2</t>
  </si>
  <si>
    <t>1178464766</t>
  </si>
  <si>
    <t>797594195</t>
  </si>
  <si>
    <t>Pol435</t>
  </si>
  <si>
    <t>Kabel 1-CHKE-V 4x2,5 s garantovanou dobou funkčnosti při požáru dle PBŘ</t>
  </si>
  <si>
    <t>-445691916</t>
  </si>
  <si>
    <t>Pol436</t>
  </si>
  <si>
    <t>Ohniodolná příchytka pro kabel 1-CHKE-V 4x2,5 s garantovanou dobou funčknosti při požáru dle PBŘ</t>
  </si>
  <si>
    <t>-1519056363</t>
  </si>
  <si>
    <t>Pol437</t>
  </si>
  <si>
    <t>Ohniodolná propojovací krabice</t>
  </si>
  <si>
    <t>833942411</t>
  </si>
  <si>
    <t>2.4.10.3</t>
  </si>
  <si>
    <t>-335588153</t>
  </si>
  <si>
    <t>974702990</t>
  </si>
  <si>
    <t>Pol439</t>
  </si>
  <si>
    <t>271771536</t>
  </si>
  <si>
    <t>Pol441</t>
  </si>
  <si>
    <t>ÚPRAVY STÁVAJÍCÍHO SYSTÉMU NZS</t>
  </si>
  <si>
    <t>-2109574969</t>
  </si>
  <si>
    <t>Pol442</t>
  </si>
  <si>
    <t>NAPROGRAMOVÁNÍ A OŽIVENÍ SYSTÉMU NZS</t>
  </si>
  <si>
    <t>-1124222355</t>
  </si>
  <si>
    <t>Pol444</t>
  </si>
  <si>
    <t>1974843612</t>
  </si>
  <si>
    <t>010 - Vestavba čistých prostor</t>
  </si>
  <si>
    <t>2.4.11 - Vestavba čistých prostor</t>
  </si>
  <si>
    <t xml:space="preserve">    2.4.11.1 - Podhled</t>
  </si>
  <si>
    <t xml:space="preserve">    2.4.11.2 - Obkladové panely</t>
  </si>
  <si>
    <t xml:space="preserve">    2.4.11.3 - Dveře, okna</t>
  </si>
  <si>
    <t xml:space="preserve">    2.4.11.4 - Instalační prvky</t>
  </si>
  <si>
    <t xml:space="preserve">    2.4.11.5 - Nábytek pro operační sály</t>
  </si>
  <si>
    <t xml:space="preserve">    2.4.11.6 - Vedlejší náklady</t>
  </si>
  <si>
    <t>2.4.11</t>
  </si>
  <si>
    <t>2.4.11.1</t>
  </si>
  <si>
    <t>Podhled</t>
  </si>
  <si>
    <t>Pol80.1</t>
  </si>
  <si>
    <t>Demontáž kazet podhledů z ocelového plechu, kazety jsou určeny ke zpětné montáži</t>
  </si>
  <si>
    <t>1676017969</t>
  </si>
  <si>
    <t>m.č.: 2.056</t>
  </si>
  <si>
    <t>13,5*1,2*0,6</t>
  </si>
  <si>
    <t>Pol80.2</t>
  </si>
  <si>
    <t>Montáž kazet podhledů z ocelového plechu</t>
  </si>
  <si>
    <t>-2061611976</t>
  </si>
  <si>
    <t>12,5*1,2*0,6</t>
  </si>
  <si>
    <t>Pol80.3</t>
  </si>
  <si>
    <t>Revizní otvor - těsněný těžky panel, 1200x600 mm, vhodný do místností o přetlaku do 30 Pa, D+M</t>
  </si>
  <si>
    <t>1838013860</t>
  </si>
  <si>
    <t>Pol80.4</t>
  </si>
  <si>
    <t>Tmelení spár podhledu z ocelového plechu silikonem</t>
  </si>
  <si>
    <t>-855718032</t>
  </si>
  <si>
    <t>Pol87</t>
  </si>
  <si>
    <t>Dotmelení podhledové lišty k obkladovým panelům</t>
  </si>
  <si>
    <t>226446093</t>
  </si>
  <si>
    <t>2.4.11.2</t>
  </si>
  <si>
    <t>Obkladové panely</t>
  </si>
  <si>
    <t>Pol180</t>
  </si>
  <si>
    <t>Obkladové panely nerezové AISI304, barevně lakované, hladký povrch, montáž pomocí příchytek ze strany panelů ve svislé montážní mezeře na svislou ocelovou konstrukci, zaručující snadnou montáž, případně demontáž. Základní rastr 1200 mm, Výška panelů dle stávajícího stavu,tloušťka panelů je 20mm. V panelech budou provedeny výřezy pro umístění stěnových prvků. Nalepené těsnění pro dotěsnění vodorovných spár. Materiál: nerezová ocel s vlepenou výztuhou. Barva povrchu podle vzorníku SIKKENS, pastelová, matná - v souladu s architektonickým řešením stavby. Odolnost proti čistícím a desinfekčním prostředkům.</t>
  </si>
  <si>
    <t>935864889</t>
  </si>
  <si>
    <t>Pol455</t>
  </si>
  <si>
    <t>Podlahová ocelová nosná kostrukce, výška 100mm, kotvená do betonové podlahy po obvodě místností, musí umožnit nalepení fabionu a podlahové krytiny. Materiál: galvcanicky zinkovaná nebo chromátovaná ocel, případně nerezová ocel.</t>
  </si>
  <si>
    <t>1299084517</t>
  </si>
  <si>
    <t>Pol456</t>
  </si>
  <si>
    <t>Svislá ocelová konstrukce, výška min. 3150mm, kotvená pomocí vzpěr do stěny, v horní části svázaná ocelovým profilem. Materiál: galvanicky zinkovaná ocel nebo chromátované ocelové uzavřené profily min. 40*40*2mm.</t>
  </si>
  <si>
    <t>1909156830</t>
  </si>
  <si>
    <t>Pol457</t>
  </si>
  <si>
    <t>Demontáž a montáž ocelových výztuh</t>
  </si>
  <si>
    <t>1053644715</t>
  </si>
  <si>
    <t>Pol458</t>
  </si>
  <si>
    <t>Vodorovné ocelové výztuhy montované pomocí cca 4ks samořezných šroubů na svislou konstrukci v místě montáže stěnových prvků. Materiál: galvanicky zinkovaná nebo chromátovaná ocel min.tl.2mm, délka max. 1200mm, výška 100mm</t>
  </si>
  <si>
    <t>-1194283969</t>
  </si>
  <si>
    <t>Pol459</t>
  </si>
  <si>
    <t>Polyuretanové těsnění - samolepící lepené na ocelovou konstrukci v místě dotyku obkladových panelů, tl.3mm</t>
  </si>
  <si>
    <t>151678440</t>
  </si>
  <si>
    <t>2.4.11.3</t>
  </si>
  <si>
    <t>Dveře, okna</t>
  </si>
  <si>
    <t>Pol460</t>
  </si>
  <si>
    <t>Dveře nerezové, automaticky posuvné jednokřídlé, prosklené (400x500) mm bezpečnostním sklem, barevně lakované - barva povrchu podle vzorníku NCS, pastelová, matná - v souladu s architektonickým řešením stavby, s elektrickým pohonem 230V, 50/60Hz, řízení mikroprocesorem s možností plynulé změny nastavení otvírací rychlosti min. 10-30cm/s, funkce pro částečné a plné otevření, 4 ks bezdotykových spínačů , vybavení dle normy EN 16005 bezpečnostním senzorem z obou stran proti skřípnutí,digitální řídící jednotkač s ukazatelem režimu dveří a upozornění na servis nebo poruchu pohonu dveří, včetně nerezové zárubně z nerezové oceli ASI316L, povrchová úprava - kartáčováno, průchozí otvor 1.400mm, výška 2.050mm, madlo nerezové pr.30 mm - 650 mm délka/vnitřní madlo - nerez.</t>
  </si>
  <si>
    <t>-660353443</t>
  </si>
  <si>
    <t>2.4.11.4</t>
  </si>
  <si>
    <t>Instalační prvky</t>
  </si>
  <si>
    <t>Pol461</t>
  </si>
  <si>
    <t>přemístění hodin na OS.</t>
  </si>
  <si>
    <t>1246700245</t>
  </si>
  <si>
    <t>Pol462</t>
  </si>
  <si>
    <t>Pracovní stanice s obrazovkou min. 46" s klávesnicí a touchpadem Zobrazovací monitor s integrovaným PC. Stanice musí být zabudována na obkladové panely stěn sálu, krytí panelu ze strany sálů min. IP65. Musí být čistitelná a desinfikovatelná pomocí běžně používaných prostředků v nemocnici. Procesor min. Intel i5 poslední generace, RAM 8 GB, HD SSD 250GB, WIN 10 PRO CZ 64 bit , 1 x RS232, 2 x LAN 10/100/1000 MB/s, min. 2 x USB 3.0, min 6 x USB 2.0, síťový izolátor 4kV RJ45(1 GB/s), ovládání pomocí dotykové obrazovky, 1 PCI slot. Sklopná klávesnice musí zvukově a světelně upozornit na nutnost provedení desinfekce jejího povrchu. Rozlišením minimálně 1920x1080 pixelů (FULL HD) . Panel musí být umožnit připojit přímo následující videosignály:DVI, DP, VGA. Přepínání vstupů pomocí dotykových přepínačů integrovaných do čelního skla samotného panelu ( podmínka ) a funkce zap/vyp (zelené podsvícení u zapnutého přístroje ) musí být dostupné ze strany operačního sálu . Zobrazovací panel musí být vybaven senzorem jasu pro stabilizaci intenzity podsvícení panelu. Podsvícení technologie LED.Integrovaný zesilovač 2x40W. Panel musí mít certifikaci dle EN 60601 – zdravotnický prostředek.</t>
  </si>
  <si>
    <t>1064271853</t>
  </si>
  <si>
    <t>2.4.11.5</t>
  </si>
  <si>
    <t>Nábytek pro operační sály</t>
  </si>
  <si>
    <t>Pol463</t>
  </si>
  <si>
    <t>Přemístění skříně na materiál v rámci OS</t>
  </si>
  <si>
    <t>-1509077752</t>
  </si>
  <si>
    <t>Pol464</t>
  </si>
  <si>
    <t>Přemístění skříně na šití v rámci OS</t>
  </si>
  <si>
    <t>2015121380</t>
  </si>
  <si>
    <t>2.4.11.6</t>
  </si>
  <si>
    <t>Vedlejší náklady</t>
  </si>
  <si>
    <t>Pol468</t>
  </si>
  <si>
    <t>Přesuny hmot</t>
  </si>
  <si>
    <t>-2061683581</t>
  </si>
  <si>
    <t>011 - Měření a regulace</t>
  </si>
  <si>
    <t>2.4.12 - Měření a regulace</t>
  </si>
  <si>
    <t xml:space="preserve">    2.4.12.1 - MaR Rozvaděč RB1.3</t>
  </si>
  <si>
    <t xml:space="preserve">      2.4.12.1.1 - Rozvaděč RB1.3 (Oceloplech. skříně 1,5mm, IP54; IK10; čtyřbodový uzavírací mechanismus s výklopnou k</t>
  </si>
  <si>
    <t xml:space="preserve">      2.4.12.1.2 - Síťová jednotka 09DT4 (Síťivá jednotka, 24Vac, 1xBACNet, vč. procesního regulátoru, WEBserver)</t>
  </si>
  <si>
    <t xml:space="preserve">      2.4.12.1.3 - VZT3.1 / ŘS DDC</t>
  </si>
  <si>
    <t xml:space="preserve">      2.4.12.1.4 - VZT3.1 / Polní instrumentace</t>
  </si>
  <si>
    <t xml:space="preserve">      2.4.12.1.5 - Ostatní / Polní instrumentace</t>
  </si>
  <si>
    <t xml:space="preserve">      2.4.12.1.6 - VZT3.1 / Elektromontáže</t>
  </si>
  <si>
    <t xml:space="preserve">    2.4.12.2 - MaR DOPLNĚNÍ RA3</t>
  </si>
  <si>
    <t xml:space="preserve">      2.4.12.2.1 - Doplnění UT / ŘS DDC</t>
  </si>
  <si>
    <t xml:space="preserve">      2.4.12.2.2 - Doplnění UT/ Polní instrumentace</t>
  </si>
  <si>
    <t xml:space="preserve">      2.4.12.2.3 - Doplnění UT/ Elektromontáže</t>
  </si>
  <si>
    <t xml:space="preserve">    2.4.12.3 - MaR IRC regulace</t>
  </si>
  <si>
    <t xml:space="preserve">      2.4.12.3.1 - VZT díly regulační klapky pro IRC</t>
  </si>
  <si>
    <t xml:space="preserve">      2.4.12.3.2 - IRC DDC /Polní istrumentace</t>
  </si>
  <si>
    <t xml:space="preserve">      2.4.12.3.3 - IRC / ŘS DDC</t>
  </si>
  <si>
    <t xml:space="preserve">      2.4.12.3.4 - IRC / Doplnění RMD2.1</t>
  </si>
  <si>
    <t xml:space="preserve">      2.4.12.3.5 - IRC / Elektromontáže</t>
  </si>
  <si>
    <t xml:space="preserve">    2.4.12.4 - ÚPRAVY ŘÍDÍCÍ SOFTWARE</t>
  </si>
  <si>
    <t xml:space="preserve">      2.4.12.4.1 - ŘS OSTATNÍ</t>
  </si>
  <si>
    <t xml:space="preserve">    2.4.12.5 - KABELOVÉ TRASY</t>
  </si>
  <si>
    <t xml:space="preserve">      2.4.12.5.1 - VZT 3.1</t>
  </si>
  <si>
    <t xml:space="preserve">      2.4.12.5.2 - IRC</t>
  </si>
  <si>
    <t xml:space="preserve">    2.4.12.6 - DEMONTÁŽE A MONTÁŽE</t>
  </si>
  <si>
    <t xml:space="preserve">    2.4.12.7 - OSTATNÍ</t>
  </si>
  <si>
    <t>2.4.12</t>
  </si>
  <si>
    <t>2.4.12.1</t>
  </si>
  <si>
    <t>MaR Rozvaděč RB1.3</t>
  </si>
  <si>
    <t>2.4.12.1.1</t>
  </si>
  <si>
    <t>Rozvaděč RB1.3 (Oceloplech. skříně 1,5mm, IP54; IK10; čtyřbodový uzavírací mechanismus s výklopnou k</t>
  </si>
  <si>
    <t>MaR 001</t>
  </si>
  <si>
    <t>Rozvaděč skříňový, 2000x800x400, jednokřídlé dveře</t>
  </si>
  <si>
    <t>-676046202</t>
  </si>
  <si>
    <t>MaR 002</t>
  </si>
  <si>
    <t>IU008515-- Světlo s ovladačem zap/vyp</t>
  </si>
  <si>
    <t>-2112766542</t>
  </si>
  <si>
    <t>MaR 003</t>
  </si>
  <si>
    <t>Elektrovýstroj rozvaděče; 3+PEN 400V/TN-C-S; 63A; 10kA; komplet pro silnoproud (přepěťové ochrany,svorkovnice, jištění, relé, ovladače atp.)</t>
  </si>
  <si>
    <t>-2080804123</t>
  </si>
  <si>
    <t>MaR 004</t>
  </si>
  <si>
    <t>Vývod pro ventilátor 400V do 2kW</t>
  </si>
  <si>
    <t>1508725482</t>
  </si>
  <si>
    <t>MaR 005</t>
  </si>
  <si>
    <t>Vývod pro čerpadlo 230V do 1kW</t>
  </si>
  <si>
    <t>676401565</t>
  </si>
  <si>
    <t>MaR 006</t>
  </si>
  <si>
    <t>Vývod pro MaR 24V do 160W</t>
  </si>
  <si>
    <t>-392211697</t>
  </si>
  <si>
    <t>MaR 007</t>
  </si>
  <si>
    <t>Montáž rozváděčů skříňových nebo panelových dělitelných, hmotnosti jednoho pole do 200 kg</t>
  </si>
  <si>
    <t>-1924585578</t>
  </si>
  <si>
    <t>2.4.12.1.2</t>
  </si>
  <si>
    <t>Síťová jednotka 09DT4 (Síťivá jednotka, 24Vac, 1xBACNet, vč. procesního regulátoru, WEBserver)</t>
  </si>
  <si>
    <t>MaR 008</t>
  </si>
  <si>
    <t>Síťivé automatizační stanice s rozhranním N2-bus, BACNet , (až 32 zařízení) včetně 33IO</t>
  </si>
  <si>
    <t>321555887</t>
  </si>
  <si>
    <t>MaR 009</t>
  </si>
  <si>
    <t>Zobrazovací jednotka, BACnet MS/TP, Ovládací displej regulátorů montáž do rozvaděče</t>
  </si>
  <si>
    <t>958011782</t>
  </si>
  <si>
    <t>MaR 010</t>
  </si>
  <si>
    <t>Ethernetový switch, montáž lišta DIN, IP 30</t>
  </si>
  <si>
    <t>-1087720241</t>
  </si>
  <si>
    <t>2.4.12.1.3</t>
  </si>
  <si>
    <t>VZT3.1 / ŘS DDC</t>
  </si>
  <si>
    <t>MaR 011</t>
  </si>
  <si>
    <t>Rozšiřující moduly pro síťovou jednotku N_8, bez aplikačního SW; 33 v/v bodů, FC Bus a SA Bus, 24VAC</t>
  </si>
  <si>
    <t>1979760844</t>
  </si>
  <si>
    <t>MaR 012</t>
  </si>
  <si>
    <t>Uživatelský SW pro podstanici DDC, oživení a provedení zkoušek, 60 DB</t>
  </si>
  <si>
    <t>-483839636</t>
  </si>
  <si>
    <t>MaR 013</t>
  </si>
  <si>
    <t>Zaregulování DDC velké, 60 DB</t>
  </si>
  <si>
    <t>571297961</t>
  </si>
  <si>
    <t>MaR 014</t>
  </si>
  <si>
    <t>SW pro ovládací panel, dvě úrovně : ovládání uživatel, servisní úrověň 60 DB</t>
  </si>
  <si>
    <t>-646379802</t>
  </si>
  <si>
    <t>MaR 015</t>
  </si>
  <si>
    <t>SW pro síťovou jednotku, tvorba aplikace a zobrazení 60 DB</t>
  </si>
  <si>
    <t>2078626515</t>
  </si>
  <si>
    <t>MaR 016</t>
  </si>
  <si>
    <t>Rozšiření centrální části řídicího systému, Generace datových bodu, dynamizace, vizualizace, 60 DB</t>
  </si>
  <si>
    <t>569964473</t>
  </si>
  <si>
    <t>MaR 017</t>
  </si>
  <si>
    <t>Oživení a uvedení systému do provozu, zaregulování a odladění systému s technologií</t>
  </si>
  <si>
    <t>-499090005</t>
  </si>
  <si>
    <t>MaR 018</t>
  </si>
  <si>
    <t>Test 1:1</t>
  </si>
  <si>
    <t>789035323</t>
  </si>
  <si>
    <t>2.4.12.1.4</t>
  </si>
  <si>
    <t>VZT3.1 / Polní instrumentace</t>
  </si>
  <si>
    <t>MaR 019</t>
  </si>
  <si>
    <t>Teplotní snímač; 20 cm sonda, vzduchotech.potrubí, -46/82°C, Ni 1000</t>
  </si>
  <si>
    <t>1891491484</t>
  </si>
  <si>
    <t>MaR 020</t>
  </si>
  <si>
    <t>1933716247</t>
  </si>
  <si>
    <t>MaR 021</t>
  </si>
  <si>
    <t>-134387819</t>
  </si>
  <si>
    <t>MaR 022</t>
  </si>
  <si>
    <t>-80346009</t>
  </si>
  <si>
    <t>MaR 023</t>
  </si>
  <si>
    <t>1887609939</t>
  </si>
  <si>
    <t>MaR 024</t>
  </si>
  <si>
    <t>Snímač teploty s PTC prvkem, TYP: Baňkový, PVC standardní kabel 0,25 m</t>
  </si>
  <si>
    <t>-305525162</t>
  </si>
  <si>
    <t>MaR 025</t>
  </si>
  <si>
    <t>Jímka, závit mosaz, trubka měď, IP54, kryt</t>
  </si>
  <si>
    <t>-586129613</t>
  </si>
  <si>
    <t>MaR 026</t>
  </si>
  <si>
    <t>Návarek pro jímkový snímač teploty A99</t>
  </si>
  <si>
    <t>162121657</t>
  </si>
  <si>
    <t>MaR 027</t>
  </si>
  <si>
    <t>Termostat protimrazové ochrany; Pevná diference, -10 až +12 °C, 6m kapilára</t>
  </si>
  <si>
    <t>1071556786</t>
  </si>
  <si>
    <t>MaR 028</t>
  </si>
  <si>
    <t>Tlakový spínač vzduchu (diferenční) 0,5 až 4 mbar</t>
  </si>
  <si>
    <t>1337740377</t>
  </si>
  <si>
    <t>MaR 029</t>
  </si>
  <si>
    <t>-1222100820</t>
  </si>
  <si>
    <t>MaR 030</t>
  </si>
  <si>
    <t>1626643158</t>
  </si>
  <si>
    <t>MaR 031</t>
  </si>
  <si>
    <t>1058771250</t>
  </si>
  <si>
    <t>MaR 032</t>
  </si>
  <si>
    <t>Převodník diferenčního tlaku / MNOŽSTVÍ VZDUCHU rozsah 0 až 500 Pa, výstup 4-20 mA</t>
  </si>
  <si>
    <t>2000745653</t>
  </si>
  <si>
    <t>MaR 033</t>
  </si>
  <si>
    <t>1884242844</t>
  </si>
  <si>
    <t>MaR 034</t>
  </si>
  <si>
    <t>Elektrický pohon s vratnou pružinou - 6Nm, 24V AC/DC; ON/OFF</t>
  </si>
  <si>
    <t>55653473</t>
  </si>
  <si>
    <t>MaR 035</t>
  </si>
  <si>
    <t>1332257450</t>
  </si>
  <si>
    <t>MaR 036</t>
  </si>
  <si>
    <t>Servopohon, 24V AC/DC, 6Nm, regulace proporcionální 0-10V</t>
  </si>
  <si>
    <t>-1018478376</t>
  </si>
  <si>
    <t>MaR 037</t>
  </si>
  <si>
    <t>Regulační ventil, TŘÍCESTNÝ Kvs=2.5, PŘEDBĚŽNĚ DN15 (Parametry dodávky NUTNO odsouhlasit u profese UT)</t>
  </si>
  <si>
    <t>-1299197959</t>
  </si>
  <si>
    <t>MaR 038</t>
  </si>
  <si>
    <t>Regulační ventil, DVOUCESTNÝ, Kvs=10, PŘEDBĚŽNĚ DN25, S proporcionální regulací (Parametry dodávky NUTNO odsouhlasit u profese UT)</t>
  </si>
  <si>
    <t>-484669877</t>
  </si>
  <si>
    <t>MaR 039</t>
  </si>
  <si>
    <t>Elektrický pohon, IP42, Proporcionální regulace 0-10 V / 0(4) - 20 mA, 24 Vstř.</t>
  </si>
  <si>
    <t>-1607219831</t>
  </si>
  <si>
    <t>MaR 040</t>
  </si>
  <si>
    <t>el. ventilátor přívod 400 V, Řízení 0-10V</t>
  </si>
  <si>
    <t>-1626472329</t>
  </si>
  <si>
    <t>MaR 041</t>
  </si>
  <si>
    <t>351910364</t>
  </si>
  <si>
    <t>MaR 042</t>
  </si>
  <si>
    <t>Čerpadlo ohřev UT přívod 230V - PŘIPOJENÍ</t>
  </si>
  <si>
    <t>1597487869</t>
  </si>
  <si>
    <t>MaR 043</t>
  </si>
  <si>
    <t>Pomocný kontakt protipožární klapky - PŘIPOJENÍ</t>
  </si>
  <si>
    <t>-2007042268</t>
  </si>
  <si>
    <t>MaR 044</t>
  </si>
  <si>
    <t>frekvenční měnič pro ventilátor, 3x400 V, 1,5kW, IP54, filtr, vč.přísl.</t>
  </si>
  <si>
    <t>1172348400</t>
  </si>
  <si>
    <t>MaR 045</t>
  </si>
  <si>
    <t>frekvenční měnič pro ventilátor, 3x400 V, 1,1kW, IP54, filtr, vč.přísl.</t>
  </si>
  <si>
    <t>201832010</t>
  </si>
  <si>
    <t>MaR 046</t>
  </si>
  <si>
    <t>Servisní vypínač 3-pól + pomocné kontakty 1z, In=25 A</t>
  </si>
  <si>
    <t>-979783235</t>
  </si>
  <si>
    <t>MaR 047</t>
  </si>
  <si>
    <t>-1088696193</t>
  </si>
  <si>
    <t>2.4.12.1.5</t>
  </si>
  <si>
    <t>Ostatní / Polní instrumentace</t>
  </si>
  <si>
    <t>MaR 048</t>
  </si>
  <si>
    <t>Prostorový montáž na stěnu</t>
  </si>
  <si>
    <t>-1616451003</t>
  </si>
  <si>
    <t>MaR 049</t>
  </si>
  <si>
    <t>Dveřní clona OVLÁDÁNÍ/SIGNALIZACE - PŘIPOJENÍ</t>
  </si>
  <si>
    <t>-768198400</t>
  </si>
  <si>
    <t>MaR 050</t>
  </si>
  <si>
    <t>Dveřní kontakt</t>
  </si>
  <si>
    <t>-38527022</t>
  </si>
  <si>
    <t>MaR 051</t>
  </si>
  <si>
    <t>SERVEROVNA Teplota Prostorový montáž na stěnu</t>
  </si>
  <si>
    <t>-2025103050</t>
  </si>
  <si>
    <t>MaR 052</t>
  </si>
  <si>
    <t>SERVEROVNA SIGNALIZACE - PŘIPOJENÍ</t>
  </si>
  <si>
    <t>1922948091</t>
  </si>
  <si>
    <t>2.4.12.1.6</t>
  </si>
  <si>
    <t>VZT3.1 / Elektromontáže</t>
  </si>
  <si>
    <t>MaR 053</t>
  </si>
  <si>
    <t>KABEL SILOVÝ,IZOLACE PVC, CYKY-J 4x1.5 , pevně</t>
  </si>
  <si>
    <t>-1932439620</t>
  </si>
  <si>
    <t>MaR 054</t>
  </si>
  <si>
    <t>KABEL SILOVÝ,IZOLACE PVC, CYKY-J 3x1.5 , pevně</t>
  </si>
  <si>
    <t>867312820</t>
  </si>
  <si>
    <t>MaR 055</t>
  </si>
  <si>
    <t>KABEL SILOVÝ STÍNĚNÝ,IZOLACE PVC, NYCY 4x1,5/1,5 , pevně</t>
  </si>
  <si>
    <t>2022920028</t>
  </si>
  <si>
    <t>MaR 056</t>
  </si>
  <si>
    <t>KABEL STÍNĚNÝ, JYTY 2x1 mm, pevně</t>
  </si>
  <si>
    <t>-624605141</t>
  </si>
  <si>
    <t>MaR 057</t>
  </si>
  <si>
    <t>KABEL STÍNĚNÝ, JYTY 4x1 mm, pevně</t>
  </si>
  <si>
    <t>-571247461</t>
  </si>
  <si>
    <t>MaR 058</t>
  </si>
  <si>
    <t>KABEL STÍNĚNÝ, JYTY-O 7x1 mm , pevně</t>
  </si>
  <si>
    <t>-1616791248</t>
  </si>
  <si>
    <t>MaR 059</t>
  </si>
  <si>
    <t>Kabely stíněný se zvýšenou odolností proti šíření plamene, bez funkční schopnosti, 2x2x0.8, B2caS1D0</t>
  </si>
  <si>
    <t>1280089250</t>
  </si>
  <si>
    <t>MaR 060</t>
  </si>
  <si>
    <t>Kabely stíněný se zvýšenou odolností proti šíření plamene, bez funkční schopnosti, 1x2x0.8 , B2caS1D0</t>
  </si>
  <si>
    <t>736218089</t>
  </si>
  <si>
    <t>MaR 061</t>
  </si>
  <si>
    <t>DATOVÉ KABELY, KOMUNIKAČNÍ VNITŘNÍ, F/UTP Cat.5e, pevně</t>
  </si>
  <si>
    <t>-271270826</t>
  </si>
  <si>
    <t>MaR 062</t>
  </si>
  <si>
    <t>VODIČ PRO POSPOJOVÁNÍ, CY16 Žlutozelený, pevně</t>
  </si>
  <si>
    <t>1453427460</t>
  </si>
  <si>
    <t>MaR 063</t>
  </si>
  <si>
    <t>VODIČ PRO POSPOJOVÁNÍ, CY6 Žlutozelený, pevně</t>
  </si>
  <si>
    <t>-2120504227</t>
  </si>
  <si>
    <t>MaR 064</t>
  </si>
  <si>
    <t>ZSA16 zemnicí svorka na potrubí</t>
  </si>
  <si>
    <t>639881498</t>
  </si>
  <si>
    <t>MaR 065</t>
  </si>
  <si>
    <t>Cu pás.ZS16 Pásek uzemňovací Cu, 0.5m</t>
  </si>
  <si>
    <t>-1671547972</t>
  </si>
  <si>
    <t>MaR 066</t>
  </si>
  <si>
    <t>1224 KRABICOVÁ ROZV.Z TERMOPLASTU, 4xVÝVODKA G49(d 7-14mm),IP43, 6456-12 šedá do 4 mm2,svork.6303-13</t>
  </si>
  <si>
    <t>1736497705</t>
  </si>
  <si>
    <t>MaR 067</t>
  </si>
  <si>
    <t>Montáž kovových nosných a doplňkových kontrukcí se zhotovením pro upevnění přístrojů a zařízení o celkové hmotnosti, do 5 kg</t>
  </si>
  <si>
    <t>-496639840</t>
  </si>
  <si>
    <t>MaR 068</t>
  </si>
  <si>
    <t>UKONČENÍ VODIČŮ V ROZVADĚČÍCH, Do 4 mm2</t>
  </si>
  <si>
    <t>-540007193</t>
  </si>
  <si>
    <t>MaR 069</t>
  </si>
  <si>
    <t>UKONČENÍ A ZAPOJENÍ STÍNĚNÍ Pláště kabelu</t>
  </si>
  <si>
    <t>-883404582</t>
  </si>
  <si>
    <t>2.4.12.2</t>
  </si>
  <si>
    <t>MaR DOPLNĚNÍ RA3</t>
  </si>
  <si>
    <t>2.4.12.2.1</t>
  </si>
  <si>
    <t>Doplnění UT / ŘS DDC</t>
  </si>
  <si>
    <t>MaR 071</t>
  </si>
  <si>
    <t>Uživatelský SW pro podstanici DDC, oživení a provedení zkoušek, 10 DB</t>
  </si>
  <si>
    <t>1035533943</t>
  </si>
  <si>
    <t>MaR 072</t>
  </si>
  <si>
    <t>Zaregulování DDC, 10 DB</t>
  </si>
  <si>
    <t>-587353553</t>
  </si>
  <si>
    <t>MaR 073</t>
  </si>
  <si>
    <t>SW pro ovládací panel, dvě úrovně : ovládání uživatel, servisní úrověň 10 DB</t>
  </si>
  <si>
    <t>-1081375882</t>
  </si>
  <si>
    <t>MaR 074</t>
  </si>
  <si>
    <t>SW pro síťovou jednotku, tvorba aplikace a zobrazení 10 DB</t>
  </si>
  <si>
    <t>251920964</t>
  </si>
  <si>
    <t>MaR 075</t>
  </si>
  <si>
    <t>Rozšiření centrální části řídicího systému, Generace datových bodu, dynamizace, vizualizace, 10 DB</t>
  </si>
  <si>
    <t>-1461294593</t>
  </si>
  <si>
    <t>MaR 076</t>
  </si>
  <si>
    <t>957927123</t>
  </si>
  <si>
    <t>MaR 077</t>
  </si>
  <si>
    <t>1643145942</t>
  </si>
  <si>
    <t>2.4.12.2.2</t>
  </si>
  <si>
    <t>Doplnění UT/ Polní instrumentace</t>
  </si>
  <si>
    <t>MaR 078</t>
  </si>
  <si>
    <t>Teplotní snímač Baňkový, PVC standardní kabel 0,25 m</t>
  </si>
  <si>
    <t>-640693602</t>
  </si>
  <si>
    <t>MaR 079</t>
  </si>
  <si>
    <t>-966967706</t>
  </si>
  <si>
    <t>MaR 080</t>
  </si>
  <si>
    <t>Návarek pro jímkový snímač teploty</t>
  </si>
  <si>
    <t>-469188557</t>
  </si>
  <si>
    <t>MaR 081</t>
  </si>
  <si>
    <t>3-CESTNÝ REGULAČNÍ VENTIL S ELEKTROPOHONEM, DN 15, kv 2,5 (Parametry dodávky NUTNO odsouhlasit u profese UT)</t>
  </si>
  <si>
    <t>-352904575</t>
  </si>
  <si>
    <t>MaR 082</t>
  </si>
  <si>
    <t>755070163</t>
  </si>
  <si>
    <t>MaR 083</t>
  </si>
  <si>
    <t>Čerpadlo UT 230V - PŘIPOJENÍ</t>
  </si>
  <si>
    <t>867510971</t>
  </si>
  <si>
    <t>2.4.12.2.3</t>
  </si>
  <si>
    <t>Doplnění UT/ Elektromontáže</t>
  </si>
  <si>
    <t>MaR 084</t>
  </si>
  <si>
    <t>-877536763</t>
  </si>
  <si>
    <t>MaR 085</t>
  </si>
  <si>
    <t>-2033379767</t>
  </si>
  <si>
    <t>MaR 086</t>
  </si>
  <si>
    <t>-506049208</t>
  </si>
  <si>
    <t>MaR 087</t>
  </si>
  <si>
    <t>VODIČ PRO POSPOJOVÁNÍ CY6 Žlutozelený, pevně</t>
  </si>
  <si>
    <t>-1932195597</t>
  </si>
  <si>
    <t>MaR 088</t>
  </si>
  <si>
    <t>-2037875500</t>
  </si>
  <si>
    <t>MaR 089</t>
  </si>
  <si>
    <t>-1367645222</t>
  </si>
  <si>
    <t>MaR 090</t>
  </si>
  <si>
    <t>UKONČENÍ VODIČŮ V ROZVADĚČÍCH do 2,5 mm2</t>
  </si>
  <si>
    <t>-1013723569</t>
  </si>
  <si>
    <t>MaR 091</t>
  </si>
  <si>
    <t>1894116437</t>
  </si>
  <si>
    <t>MaR 092</t>
  </si>
  <si>
    <t>-871920048</t>
  </si>
  <si>
    <t>MaR 093</t>
  </si>
  <si>
    <t>TRUBKA OHEBNÁ STŘEDNÍ MECHANICKÁ O DOLNOST 1216E d 16 mm, pevně</t>
  </si>
  <si>
    <t>2008098396</t>
  </si>
  <si>
    <t>MaR 094</t>
  </si>
  <si>
    <t>1123 TRUBKA TUHÁ STŘEDNÍ MECHANICKÁ ODOLNOST ŠEDÁ 4025 LA d 25 mm, pevně</t>
  </si>
  <si>
    <t>790218684</t>
  </si>
  <si>
    <t>2.4.12.3</t>
  </si>
  <si>
    <t>MaR IRC regulace</t>
  </si>
  <si>
    <t>2.4.12.3.1</t>
  </si>
  <si>
    <t>VZT díly regulační klapky pro IRC</t>
  </si>
  <si>
    <t>MaR 096</t>
  </si>
  <si>
    <t>poz.VZT 2-03.1.P.V; klapka regulátoru průtoku DN150; 280m3/h</t>
  </si>
  <si>
    <t>-1496753497</t>
  </si>
  <si>
    <t>Poznámka k položce:_x000D_
Parametry dodávky NUTNO koordinovat s profesí VZT, VZT provede montáž</t>
  </si>
  <si>
    <t>MaR 097</t>
  </si>
  <si>
    <t>poz.VZT 2-03.1.P.V; klapka regulátoru průtoku DN250; 450m3/h</t>
  </si>
  <si>
    <t>-1900399798</t>
  </si>
  <si>
    <t>MaR 098</t>
  </si>
  <si>
    <t>poz.VZT 2-03.1.P.V; klapka regulátoru průtoku DN250; 400m3/h</t>
  </si>
  <si>
    <t>895288090</t>
  </si>
  <si>
    <t>MaR 099</t>
  </si>
  <si>
    <t>poz.VZT 2-03.1.P.V; klapka regulátoru průtoku DN250; 350m3/h</t>
  </si>
  <si>
    <t>269831260</t>
  </si>
  <si>
    <t>MaR 100</t>
  </si>
  <si>
    <t>poz.VZT 2-03.1.P.V; klapka regulátoru průtoku DN200; 300m3/h</t>
  </si>
  <si>
    <t>182900396</t>
  </si>
  <si>
    <t>MaR 101</t>
  </si>
  <si>
    <t>poz.VZT 2-03.1.P.V; klapka regulátoru průtoku 315x250; 1200m3/h</t>
  </si>
  <si>
    <t>-1199864538</t>
  </si>
  <si>
    <t>MaR 102</t>
  </si>
  <si>
    <t>poz.VZT 2-03.1.P.V; klapka regulátoru průtoku 315x250; 1000m3/h</t>
  </si>
  <si>
    <t>506479728</t>
  </si>
  <si>
    <t>2.4.12.3.2</t>
  </si>
  <si>
    <t>IRC DDC /Polní istrumentace</t>
  </si>
  <si>
    <t>MaR 103</t>
  </si>
  <si>
    <t>Regulátor průtoku; 24 VAC, 24 VAC; BACnet, Integrovaný regulátor/pohon/tlakový snímač, PŘÍVOD (3 UI, 3 BO, 2 CO)</t>
  </si>
  <si>
    <t>1392188368</t>
  </si>
  <si>
    <t>MaR 104</t>
  </si>
  <si>
    <t>Regulátor průtoku; 24 VAC, 24 VAC; BACnet, Integrovaný regulátor/pohon/tlakový snímač, ODTAH (3 UI a 2 BO)</t>
  </si>
  <si>
    <t>-195640951</t>
  </si>
  <si>
    <t>MaR 105</t>
  </si>
  <si>
    <t>Prostorový ovládací modul s LCD displejem na sběrnici SA-Bus, teplota SKUTEČNÁ , teplota ŽÁDANÁ (0-40°C), průtok vzduchu ŽÁDANÝ (0/1/2/3)</t>
  </si>
  <si>
    <t>-2111361631</t>
  </si>
  <si>
    <t>MaR 106</t>
  </si>
  <si>
    <t>Prostorový ovládací modul s LCD displejem na sběrnici SA-Bus, teplota SKUTEČNÁ , teplota ŽÁDANÁ (0-40°C)</t>
  </si>
  <si>
    <t>369317549</t>
  </si>
  <si>
    <t>MaR 107</t>
  </si>
  <si>
    <t>Okenní kontakt</t>
  </si>
  <si>
    <t>1421973425</t>
  </si>
  <si>
    <t>MaR 108</t>
  </si>
  <si>
    <t>Elektrický pohon radiátorového ventilu DN15 s elektromotorkem a převodovkou; 0-10V DC, 24V; zajištění proti krádeži; KOORDINACE S VENTILEM UT</t>
  </si>
  <si>
    <t>730152080</t>
  </si>
  <si>
    <t>Poznámka k položce:_x000D_
Parametry dodávky NUTNO koordinovat s profesí UT</t>
  </si>
  <si>
    <t>MaR 109</t>
  </si>
  <si>
    <t>Adaptér pohonu pro montáž pro ventily</t>
  </si>
  <si>
    <t>-1247551997</t>
  </si>
  <si>
    <t>2.4.12.3.3</t>
  </si>
  <si>
    <t>IRC / ŘS DDC</t>
  </si>
  <si>
    <t>MaR 110</t>
  </si>
  <si>
    <t>Úprava Uživatelský SW pro podstanice DDC, oživení a provedení zkoušek</t>
  </si>
  <si>
    <t>-1285171485</t>
  </si>
  <si>
    <t>MaR 111</t>
  </si>
  <si>
    <t>Úprava SW pro síťovou jednotku, tvorba aplikace a zobrazení</t>
  </si>
  <si>
    <t>-286404044</t>
  </si>
  <si>
    <t>MaR 112</t>
  </si>
  <si>
    <t>1938226371</t>
  </si>
  <si>
    <t>MaR 113</t>
  </si>
  <si>
    <t>1916753870</t>
  </si>
  <si>
    <t>2.4.12.3.4</t>
  </si>
  <si>
    <t>IRC / Doplnění RMD2.1</t>
  </si>
  <si>
    <t>MaR 114</t>
  </si>
  <si>
    <t>JISTIČ 2-PÓLOVÝ,CHARAKT."B" LTN-6B-2 -6A</t>
  </si>
  <si>
    <t>-329212248</t>
  </si>
  <si>
    <t>MaR 115</t>
  </si>
  <si>
    <t>JISTIČ 1-PÓLOVÝ,CHARAKT."B" LTN-10B-1 -10A</t>
  </si>
  <si>
    <t>-996633800</t>
  </si>
  <si>
    <t>MaR 116</t>
  </si>
  <si>
    <t>JISTIČ 1-PÓLOVÝ,CHARAKT."B" LTN-2B-1 -2A</t>
  </si>
  <si>
    <t>-706266114</t>
  </si>
  <si>
    <t>MaR 117</t>
  </si>
  <si>
    <t>TRANSFORMÁTOR 1-FÁZOVÝ NA DIN LIŠTU, BEZPEČNOSTNÍ, 100VA,230/24V, SELV</t>
  </si>
  <si>
    <t>1242240940</t>
  </si>
  <si>
    <t>MaR 118</t>
  </si>
  <si>
    <t>Uprava stavajiciho rozvadece</t>
  </si>
  <si>
    <t>-634352243</t>
  </si>
  <si>
    <t>2.4.12.3.5</t>
  </si>
  <si>
    <t>IRC / Elektromontáže</t>
  </si>
  <si>
    <t>MaR 119</t>
  </si>
  <si>
    <t>KABEL STÍNĚNÝ SE ZVÝŠENOU ODOLNOSTÍ PROTI ŠÍŘENÍ PLAMENE, Dca, J-H(St)H 2x2x0,8 , pevně</t>
  </si>
  <si>
    <t>1107943911</t>
  </si>
  <si>
    <t>MaR 120</t>
  </si>
  <si>
    <t>KABEL SE ZVÝŠENOU ODOLNOSTÍ PROTI ŠÍŘENÍ PLAMENE, Bez funkční schopnosti, TŘÍDA REAKCE NA OHEŇ - B2 ca, s1, dl, CHKE-R-O 3x1.5 mm2 , pevně</t>
  </si>
  <si>
    <t>-1283728331</t>
  </si>
  <si>
    <t>MaR 121</t>
  </si>
  <si>
    <t>Kabely stíněný se zvýšenou odolností proti šíření plamene, bez funkční schopnosti B2 ca, s1, dl, 2x2x0.8</t>
  </si>
  <si>
    <t>-50252377</t>
  </si>
  <si>
    <t>MaR 122</t>
  </si>
  <si>
    <t>VODIČ PRO POSPOJOVÁNÍ, CY10 Žlutozelený, pevně</t>
  </si>
  <si>
    <t>1024840217</t>
  </si>
  <si>
    <t>2.4.12.4</t>
  </si>
  <si>
    <t>ÚPRAVY ŘÍDÍCÍ SOFTWARE</t>
  </si>
  <si>
    <t>2.4.12.4.1</t>
  </si>
  <si>
    <t>ŘS OSTATNÍ</t>
  </si>
  <si>
    <t>MaR 123</t>
  </si>
  <si>
    <t>Úprava stávajícího řídícího software - regulace průtoku (VZT3)</t>
  </si>
  <si>
    <t>1525426370</t>
  </si>
  <si>
    <t>MaR 124</t>
  </si>
  <si>
    <t>Úprava stávajícího řídícího software - regulace průtoku (VZT4)</t>
  </si>
  <si>
    <t>-1925313347</t>
  </si>
  <si>
    <t>2.4.12.5</t>
  </si>
  <si>
    <t>KABELOVÉ TRASY</t>
  </si>
  <si>
    <t>2.4.12.5.1</t>
  </si>
  <si>
    <t>VZT 3.1</t>
  </si>
  <si>
    <t>MaR 125</t>
  </si>
  <si>
    <t>TRUBKA OHEBNÁ STŘEDNÍ MECHANICKÁ ODOLNOST, 1216E d 16 mm, pevně</t>
  </si>
  <si>
    <t>22878567</t>
  </si>
  <si>
    <t>MaR 126</t>
  </si>
  <si>
    <t>-919513245</t>
  </si>
  <si>
    <t>MaR 127</t>
  </si>
  <si>
    <t>KABELOVÝ ŽLAB PLECHOVÝ - ZINEK; VČETNĚ DÍLŮ A PŘÍSLUŠENSTVÍ,VÍKA,KOLEN,T-KUSU, PODPĚR A UCHYCENÍ, 50/50</t>
  </si>
  <si>
    <t>1452821509</t>
  </si>
  <si>
    <t>MaR 128</t>
  </si>
  <si>
    <t>KABELOVÝ ŽLAB PLECHOVÝ - ZINEK; VČETNĚ DÍLŮ A PŘÍSLUŠENSTVÍ,VÍKA,KOLEN,T-KUSU, PODPĚR A UCHYCENÍ, 150/50</t>
  </si>
  <si>
    <t>1448299519</t>
  </si>
  <si>
    <t>2.4.12.5.2</t>
  </si>
  <si>
    <t>IRC</t>
  </si>
  <si>
    <t>MaR 129</t>
  </si>
  <si>
    <t>LIŠTA ELEKTROINSTALAČNÍ VČ. DÍLŮ A PŘÍSLUŠENSTVÍ 25x20 hranatá</t>
  </si>
  <si>
    <t>-1599598994</t>
  </si>
  <si>
    <t>MaR 130</t>
  </si>
  <si>
    <t>KRABICE LIŠTOVÁ se svorkovnicí 5x (3x1)</t>
  </si>
  <si>
    <t>1321335544</t>
  </si>
  <si>
    <t>MaR 131</t>
  </si>
  <si>
    <t>KRABICOVÁ ROZVODKA PLASTOVÁ, IP 43, PRÁZDNÁ 100x100x47</t>
  </si>
  <si>
    <t>1469067286</t>
  </si>
  <si>
    <t>MaR 132</t>
  </si>
  <si>
    <t>TRUBKA OHEBNÁ STŘEDNÍ MECHANICKÁ ODOLNOST, BEZHALOGENOVÁ, d 16 mm, pevně</t>
  </si>
  <si>
    <t>-1243025497</t>
  </si>
  <si>
    <t>MaR 133</t>
  </si>
  <si>
    <t>TRUBKA OHEBNÁ STŘEDNÍ MECHANICKÁ ODOLNOST, BEZHALOGENOVÁ, d 25 mm, pevně</t>
  </si>
  <si>
    <t>-2025536291</t>
  </si>
  <si>
    <t>MaR 134</t>
  </si>
  <si>
    <t>TRUBKA TUHÁ STŘEDNÍ MECHANICKÁ ODOLNOST ŠEDÁ, BEZHALOGENOVÁ, d 25 mm, pevně</t>
  </si>
  <si>
    <t>-72495204</t>
  </si>
  <si>
    <t>MaR 135</t>
  </si>
  <si>
    <t>KABELOVÝ ŽLAB DRÁTĚNÝ VČ. DÍLŮ A PŘÍSLUŠENSTVÍ, ŽÁROVÝ ZINEK 50/50</t>
  </si>
  <si>
    <t>158618787</t>
  </si>
  <si>
    <t>MaR 136</t>
  </si>
  <si>
    <t>VYVRTÁNÍ OTVORU VE STENE DO PRUMERU 60mm, Stena do 150mm</t>
  </si>
  <si>
    <t>1317390229</t>
  </si>
  <si>
    <t>MaR 137</t>
  </si>
  <si>
    <t>Požární ucpávka 120 mm - komplet</t>
  </si>
  <si>
    <t>-346585721</t>
  </si>
  <si>
    <t>2.4.12.6</t>
  </si>
  <si>
    <t>DEMONTÁŽE A MONTÁŽE</t>
  </si>
  <si>
    <t>MaR 138</t>
  </si>
  <si>
    <t>Demontaz stávajícího zařízení IRC regulace průtoku a teploty místnosti, vč. odvozu a likvidace</t>
  </si>
  <si>
    <t>-1278794041</t>
  </si>
  <si>
    <t>MaR 139</t>
  </si>
  <si>
    <t>Demontaz a opětovná montáž stávajících kabelových tras pro IRC v prostoru chodby 2.005</t>
  </si>
  <si>
    <t>-2139887861</t>
  </si>
  <si>
    <t>2.4.12.7</t>
  </si>
  <si>
    <t>MaR 140</t>
  </si>
  <si>
    <t>Realizační dokumentace - svorková schemata rozvaděčů M+R</t>
  </si>
  <si>
    <t>1984857628</t>
  </si>
  <si>
    <t>MaR 141</t>
  </si>
  <si>
    <t>El.revize, zpracování návodů k obsluze, dokumentace skutečného provedení, včetně popisu funkce regulace a popisu software</t>
  </si>
  <si>
    <t>873532134</t>
  </si>
  <si>
    <t>MaR 142</t>
  </si>
  <si>
    <t>Komplexní vyzkoušení v rámci montážních prací</t>
  </si>
  <si>
    <t>1951634224</t>
  </si>
  <si>
    <t>MaR 143</t>
  </si>
  <si>
    <t>Jednorázové zaškolení obsluhy</t>
  </si>
  <si>
    <t>-2046116578</t>
  </si>
  <si>
    <t>VON - Vedlejší a ostatní náklady</t>
  </si>
  <si>
    <t>VRN - Vedlejší a ostatní náklady</t>
  </si>
  <si>
    <t>VRN</t>
  </si>
  <si>
    <t>010001000</t>
  </si>
  <si>
    <t>Průzkumné, geodetické a projektové práce</t>
  </si>
  <si>
    <t>1024</t>
  </si>
  <si>
    <t>-299035365</t>
  </si>
  <si>
    <t>013254000</t>
  </si>
  <si>
    <t>Dokumentace skutečného provedení stavby</t>
  </si>
  <si>
    <t>-659844391</t>
  </si>
  <si>
    <t>Poznámka k položce:_x000D_
DSPS bude provedena v souladu s metodickým pokynem zpracování Dokumentace skutečného provedení, který je součástí zadávací dokumentace veřejné zakázky_x000D_
DSPS bude vyhotovená a předána digitálně a ve 3 tištěných paré</t>
  </si>
  <si>
    <t>013294000</t>
  </si>
  <si>
    <t>Ostatní dokumentace - dokladová část</t>
  </si>
  <si>
    <t>-1580515797</t>
  </si>
  <si>
    <t>Poznámka k položce:_x000D_
veškerá dokladová část bude vyhotovená a předána digitálně a ve 3 tištěných paré</t>
  </si>
  <si>
    <t>XVRN01</t>
  </si>
  <si>
    <t>Vytýčení a ochrana stávajících inženýrských sítí</t>
  </si>
  <si>
    <t>-1936790939</t>
  </si>
  <si>
    <t>030001000</t>
  </si>
  <si>
    <t>Zařízení staveniště</t>
  </si>
  <si>
    <t>-1773030880</t>
  </si>
  <si>
    <t>Poznámka k položce:_x000D_
cena zahrnuje náklady na stavební buňky, skládky na staveništi, ostatní vybavení staveniště, na provoz a údržbu vybavení staveniště, energie pro zařízení staveniště, zabezpečení staveniště, oplocení staveniště, informační tabule na staveništi, rozebrání, bourání a odvoz zařízení staveniště, čištění komunikace v průběhu a po dokonční stavby</t>
  </si>
  <si>
    <t>042903000</t>
  </si>
  <si>
    <t>TIČR</t>
  </si>
  <si>
    <t>-1306384945</t>
  </si>
  <si>
    <t>045002000</t>
  </si>
  <si>
    <t>Kompletační a koordinační činnost</t>
  </si>
  <si>
    <t>-1225977962</t>
  </si>
  <si>
    <t>Poznámka k položce:_x000D_
koordinace profesí vzduchotechniky, vytápění, zdravotechniky, elektroinstalací apod.</t>
  </si>
  <si>
    <t>XVRN05</t>
  </si>
  <si>
    <t>Provedení koordinační a funkční zkoušky zařízení funkčních při požáru</t>
  </si>
  <si>
    <t>-1880030461</t>
  </si>
  <si>
    <t>Poznámka k položce:_x000D_
za účasti všech dotčených účastníků stavby (zástupci jednotllivých profesí apod.)</t>
  </si>
  <si>
    <t>XVRN03</t>
  </si>
  <si>
    <t>BOZP a zakrývání konstrukcí</t>
  </si>
  <si>
    <t>119353475</t>
  </si>
  <si>
    <t>Poznámka k položce:_x000D_
zajištění bezpečnosti na stavbě, spolupráce s koordinátorem BOZP, pravidelná kontrola bezpečnostních prvků a jejich průběžné doplňování</t>
  </si>
  <si>
    <t>XVRN02</t>
  </si>
  <si>
    <t>Vzorkování materiálů a výrobků dle Projektové dokumentace</t>
  </si>
  <si>
    <t>726773808</t>
  </si>
  <si>
    <t>XVRN04</t>
  </si>
  <si>
    <t>Informační tabule sloužící k propagaci projektu, dle manuálu Kraje Vysočina</t>
  </si>
  <si>
    <t>1722497500</t>
  </si>
  <si>
    <t>Poznámka k položce:_x000D_
Informačního panel bude mít parametry dle pokynů na níže uvedeném odkazu_x000D_
_x000D_
https://www.kr-vysocina.cz/stavime-pro-vas-propagace-stavebnich-cinnosti-na-majetku-kraje-vysocina-prostrednictvim-informacniho-panelu/d-4026757/p1=36303</t>
  </si>
  <si>
    <t>071103000</t>
  </si>
  <si>
    <t>Provoz investora (nemocnice)</t>
  </si>
  <si>
    <t>-1682108083</t>
  </si>
  <si>
    <t>Poznámka k položce:_x000D_
platí pro situace, kdy investor (nemocnice Pelhřimov) si vymiňuje možnost zastavit/přerušit stavební práce s ohledem na program operačních zákroků, omezení hlučných prací v určitém časovém úseku</t>
  </si>
  <si>
    <t>AKCE</t>
  </si>
  <si>
    <t>Nemocnice Pelhřimov - rozšíření urgentního příjmu - stavební úpravy</t>
  </si>
  <si>
    <t>AUTOR</t>
  </si>
  <si>
    <t>VYPRACOVAL</t>
  </si>
  <si>
    <t>STAVEBNÍK</t>
  </si>
  <si>
    <r>
      <t xml:space="preserve">SVIŽN s.r.o.
</t>
    </r>
    <r>
      <rPr>
        <sz val="4"/>
        <color theme="1"/>
        <rFont val="Motif Light"/>
        <family val="3"/>
      </rPr>
      <t xml:space="preserve">
</t>
    </r>
    <r>
      <rPr>
        <sz val="8"/>
        <color theme="1"/>
        <rFont val="Motif Light"/>
        <family val="3"/>
      </rPr>
      <t>Kancelář
Zlatnická</t>
    </r>
    <r>
      <rPr>
        <sz val="8"/>
        <color theme="1"/>
        <rFont val="Motif Light"/>
        <family val="3"/>
        <charset val="238"/>
      </rPr>
      <t xml:space="preserve"> 1582/10
110 00 Praha 1
</t>
    </r>
    <r>
      <rPr>
        <sz val="4"/>
        <color theme="1"/>
        <rFont val="Motif Light"/>
        <family val="3"/>
      </rPr>
      <t xml:space="preserve">
</t>
    </r>
    <r>
      <rPr>
        <sz val="8"/>
        <color theme="1"/>
        <rFont val="Motif Light"/>
        <family val="3"/>
      </rPr>
      <t>Sídlo
Milady</t>
    </r>
    <r>
      <rPr>
        <sz val="8"/>
        <color theme="1"/>
        <rFont val="Motif Light"/>
        <family val="3"/>
        <charset val="238"/>
      </rPr>
      <t xml:space="preserve"> Horákové 298/123
160 00 Praha 6</t>
    </r>
    <r>
      <rPr>
        <sz val="4"/>
        <color theme="1"/>
        <rFont val="Motif Light"/>
        <family val="3"/>
      </rPr>
      <t xml:space="preserve">
</t>
    </r>
    <r>
      <rPr>
        <sz val="8"/>
        <color theme="1"/>
        <rFont val="Motif Light"/>
        <family val="3"/>
      </rPr>
      <t>IČO  ·  03301087</t>
    </r>
    <r>
      <rPr>
        <sz val="8"/>
        <color theme="1"/>
        <rFont val="Motif Light"/>
        <family val="3"/>
        <charset val="238"/>
      </rPr>
      <t xml:space="preserve">
DIČ  </t>
    </r>
    <r>
      <rPr>
        <sz val="8"/>
        <color theme="1"/>
        <rFont val="Motif Light"/>
        <family val="3"/>
      </rPr>
      <t xml:space="preserve">·  CZ03301087
</t>
    </r>
    <r>
      <rPr>
        <sz val="4"/>
        <color theme="1"/>
        <rFont val="Motif Light"/>
        <family val="3"/>
      </rPr>
      <t xml:space="preserve">
</t>
    </r>
    <r>
      <rPr>
        <sz val="8"/>
        <color theme="1"/>
        <rFont val="Motif Light"/>
        <family val="3"/>
      </rPr>
      <t>info@svizn.cz</t>
    </r>
    <r>
      <rPr>
        <sz val="4"/>
        <color theme="1"/>
        <rFont val="Motif Light"/>
        <family val="3"/>
      </rPr>
      <t xml:space="preserve">
</t>
    </r>
    <r>
      <rPr>
        <sz val="8"/>
        <color theme="1"/>
        <rFont val="Motif Light"/>
        <family val="3"/>
      </rPr>
      <t>+420 606 062 636
www.svizn.cz</t>
    </r>
    <r>
      <rPr>
        <sz val="8"/>
        <color theme="1"/>
        <rFont val="Motif Light"/>
        <family val="3"/>
        <charset val="238"/>
      </rPr>
      <t xml:space="preserve">
</t>
    </r>
  </si>
  <si>
    <t>Kraj Vysočina
Žižkova 1882/57
587 33 Jihlava</t>
  </si>
  <si>
    <t>ZODPOVĚDNÝ PROJEKTANT</t>
  </si>
  <si>
    <t>MĚŘÍTKO</t>
  </si>
  <si>
    <t>STUPEŇ</t>
  </si>
  <si>
    <t>DATUM</t>
  </si>
  <si>
    <t>Ing. arch. Marta Ševčíková
ČKA 04 407</t>
  </si>
  <si>
    <t>-</t>
  </si>
  <si>
    <t>11/2019</t>
  </si>
  <si>
    <t>HIP</t>
  </si>
  <si>
    <t>ČÍSLO PARÉ</t>
  </si>
  <si>
    <r>
      <t xml:space="preserve">ČÁST  </t>
    </r>
    <r>
      <rPr>
        <b/>
        <sz val="9"/>
        <color theme="1"/>
        <rFont val="Motif Light"/>
        <family val="3"/>
      </rPr>
      <t xml:space="preserve">F.2
</t>
    </r>
    <r>
      <rPr>
        <sz val="9"/>
        <color theme="1"/>
        <rFont val="Motif Light"/>
        <family val="3"/>
      </rPr>
      <t xml:space="preserve">     </t>
    </r>
    <r>
      <rPr>
        <b/>
        <sz val="9"/>
        <color theme="1"/>
        <rFont val="Motif Light"/>
        <family val="3"/>
      </rPr>
      <t>VÝKAZ VÝMĚR</t>
    </r>
    <r>
      <rPr>
        <b/>
        <sz val="8"/>
        <color theme="1"/>
        <rFont val="Motif Light"/>
        <family val="3"/>
      </rPr>
      <t xml:space="preserve">
</t>
    </r>
  </si>
  <si>
    <t>Ing. arch. Vlastimil dlouhý
tel.: 606 212 953
mail.: dlouhy@svizn.cz</t>
  </si>
  <si>
    <t>SEZNAM FIGUR</t>
  </si>
  <si>
    <t>Stavba:   73_PEL - Nemocnice Pelhřimov_rozšíření urgentního příjmu - stavební úpravy</t>
  </si>
  <si>
    <t>Datum:   19. 3. 2020</t>
  </si>
  <si>
    <t>Výměra</t>
  </si>
  <si>
    <t>SO.02</t>
  </si>
  <si>
    <t xml:space="preserve">Pavilon akutní medicíny   </t>
  </si>
  <si>
    <t xml:space="preserve">Nová povlaková krytina   </t>
  </si>
  <si>
    <t xml:space="preserve">výkres - půdorys 2.NP navrhovaného stavu   </t>
  </si>
  <si>
    <t xml:space="preserve">m.č.: 2.001; 2.003; 2.005; 2.061; 2.062   </t>
  </si>
  <si>
    <t xml:space="preserve">(3,338*4,375)+(1,1*1,5+2,288*4,375)+(14,7*2,35+2,8*5,05+0,35*2,3)+(3,188*0,25+0,275*0,05+0,25*3,9+0,25*2,39)+(3,338*0,25)   </t>
  </si>
  <si>
    <t>Použití figury:</t>
  </si>
  <si>
    <t xml:space="preserve">Vyrovnání podkladu povlakových podlah stěrkou pevnosti 30 MPa tl 5 mm   </t>
  </si>
  <si>
    <t xml:space="preserve">Lepení lamel a čtverců z vinylu standardním lepidlem   </t>
  </si>
  <si>
    <t xml:space="preserve">PVC homogenní zátěžová antistatické tl 2,00mm, R &lt;1000M?, třída zátěže 34/43, hořlavost Bfl S1   </t>
  </si>
  <si>
    <t xml:space="preserve">Nová keramická dlažba maloformátová   </t>
  </si>
  <si>
    <t xml:space="preserve">výkres půdorys 2.NP navrhovaného stavu   </t>
  </si>
  <si>
    <t xml:space="preserve">m.č.: 2.011   </t>
  </si>
  <si>
    <t xml:space="preserve">1,05*2,675   </t>
  </si>
  <si>
    <t xml:space="preserve">Samonivelační stěrka podlah pevnosti 30 MPa tl 8 mm   </t>
  </si>
  <si>
    <t xml:space="preserve">Montáž podlah keramických pro mechanické zatížení protiskluzných lepených flexi rychletuhnoucím lepidlem do 25 ks/m2   </t>
  </si>
  <si>
    <t xml:space="preserve">Izolace pod dlažbu nátěrem nebo stěrkou ve dvou vrstvách   </t>
  </si>
  <si>
    <t xml:space="preserve">dlažba keramická slinutá protiskluzná do interiéru i exteriéru pro vysoké mechanické namáhání přes 22 do 25ks/m2   </t>
  </si>
  <si>
    <t xml:space="preserve">Nová keramická dlažba maloformátová s podkladním souvrstvím   </t>
  </si>
  <si>
    <t xml:space="preserve">m.č.: 2.008; 2.009; 2.010; 2.064   </t>
  </si>
  <si>
    <t xml:space="preserve">(1,375*1,725+1,225*0,9+0,9*0,125+0,15*0,8)+(1,00*2,625)+(2,975*4,6-0,75*0,525+2*1,2*0,125)+(2,6*1,9+0,9*0,15)   </t>
  </si>
  <si>
    <t xml:space="preserve">Mazanina tl do 80 mm z betonu prostého bez zvýšených nároků na prostředí tř. C 20/25   </t>
  </si>
  <si>
    <t xml:space="preserve">Příplatek k mazanině tl do 80 mm za přehlazení povrchu   </t>
  </si>
  <si>
    <t xml:space="preserve">Příplatek k mazanině tl do 80 mm za stržení povrchu spodní vrstvy před vložením výztuže   </t>
  </si>
  <si>
    <t xml:space="preserve">Výztuž mazanin svařovanými sítěmi Kari   </t>
  </si>
  <si>
    <t xml:space="preserve">Montáž izolace tepelné podlah volně kladenými rohožemi, pásy, dílci, deskami 1 vrstva   </t>
  </si>
  <si>
    <t xml:space="preserve">   </t>
  </si>
  <si>
    <t xml:space="preserve">Nová povlaková krytina antistatická s podkladním souvrst   </t>
  </si>
  <si>
    <t xml:space="preserve">m.č.: 2.063   </t>
  </si>
  <si>
    <t xml:space="preserve">(7,29*9,9-2,9*1,55-0,49*7,85+0,15*0,9+0,125*0,9)   </t>
  </si>
  <si>
    <t xml:space="preserve">Vyrovnání podkladu povlakových podlah stěrkou pevnosti 30 MPa tl 8 mm   </t>
  </si>
  <si>
    <t xml:space="preserve">Nová povlaková krytina s podkladním souvrstvím   </t>
  </si>
  <si>
    <t xml:space="preserve">půdorys 2.NP navrhovaného stavu   </t>
  </si>
  <si>
    <t xml:space="preserve">m.č.: 2.004; 2.005   </t>
  </si>
  <si>
    <t xml:space="preserve">(3,5*2,875-0,927*0,927/2)+(14,35*2,3+3*0,8*0,125+0,9*0,125+3,00*5,49+1,00*1,00/2+2,3*4,85+0,85*2,2)   </t>
  </si>
  <si>
    <t xml:space="preserve">Vyrovnání podkladu povlakových podlah stěrkou pevnosti 30 MPa tl 10 mm   </t>
  </si>
  <si>
    <t xml:space="preserve">Nová povlaková krytina antistatická   </t>
  </si>
  <si>
    <t xml:space="preserve">m.č.: 2.006; 2.013; 2.056/2.058   </t>
  </si>
  <si>
    <t xml:space="preserve">(0,25+4,575)+(3,1*4,575-1,5*0,75+1,1*0,125*2)+(0,27*2,4+0,25*1,46+0,25*1,44)   </t>
  </si>
  <si>
    <t xml:space="preserve">Odstraňovaná povlaková krytina (tl.10 mm)   </t>
  </si>
  <si>
    <t xml:space="preserve">výkres - půdorys 2.NP stávajícího stavu a bourací práce   </t>
  </si>
  <si>
    <t xml:space="preserve">m.č.: 2.001; 2.003; 2.006; 2.045; 2.061; 2.056/2.058   </t>
  </si>
  <si>
    <t xml:space="preserve">(3,338*4,375)+(1,2*1,5+4,375*2,288)+(3,35*4,575)+(17,5*2,35+2,8*2,7+0,41*2,3)+(3,338*0,65+0,275*0,05+0,4*3,9+0,4*2,39)+(0,27*2,4+0,25*1,46+0,25*1,44)   </t>
  </si>
  <si>
    <t xml:space="preserve">Demontáž lepených povlakových podlah bez podložky ručně   </t>
  </si>
  <si>
    <t xml:space="preserve">Bourání podkladů pod dlažby nebo mazanin betonových nebo z litého asfaltu tl do 100 mm pl přes 4 m2   </t>
  </si>
  <si>
    <t xml:space="preserve">Bourání potěrů anhydritových tl do 50 mm pl přes 4 m2   </t>
  </si>
  <si>
    <t xml:space="preserve">Odstraňovaná keramická dlažba (tl.15 mm)   </t>
  </si>
  <si>
    <t xml:space="preserve">výkres 2.NP stávajícího stavu a bourací práce   </t>
  </si>
  <si>
    <t xml:space="preserve">(6,625*5,3+3,00*0,2+2,21*4,725+0,85*2,2)+(10,665*2,3)   </t>
  </si>
  <si>
    <t xml:space="preserve">Demontáž podlah z dlaždic keramických lepených   </t>
  </si>
  <si>
    <t xml:space="preserve">Odstraňovaná keramická dlažba maloformátová (tl.100 mm)   </t>
  </si>
  <si>
    <t xml:space="preserve">výkres - půdorys 2.NP stavajícího stavu a bourací práce   </t>
  </si>
  <si>
    <t xml:space="preserve">m.č.: 2.004; 2.008; 2.009; 2.010; 2.011   </t>
  </si>
  <si>
    <t xml:space="preserve">(0,74*0,725)+(2,525*2,625)+(0,6*0,125+1,188*1,6+0,6*0,125+1,188*0,9)+(0,6*0,125+1,188*1,6-0,275*0,525+0,6*0,125+1,188*0,9)+(2,5*1,85+0,125*0,8)   </t>
  </si>
  <si>
    <t xml:space="preserve">Příplatek k bourání betonových mazanin za bourání mazanin se svařovanou sítí tl do 100 mm   </t>
  </si>
  <si>
    <t xml:space="preserve">Odstraňovaná povlaková krytina s podkladem (tl.100 mm)   </t>
  </si>
  <si>
    <t xml:space="preserve">m.č.: 2.045; 2.057; 2.062; 2.064; 2.064a   </t>
  </si>
  <si>
    <t xml:space="preserve">(6,25*2,7+0,55*2,5+0,8*0,25)+(2,05*3,175)+(6,8*4,425)+(2,3*3,175-0,925*0,25)+(2,2*3,175)   </t>
  </si>
  <si>
    <t xml:space="preserve">Odstraňovaná povlaková krytina s podkladem (tl. 20 mm)   </t>
  </si>
  <si>
    <t xml:space="preserve">výkres - půdorys 2.NP stávající stav a bourací práce   </t>
  </si>
  <si>
    <t xml:space="preserve">m.č.:    </t>
  </si>
  <si>
    <t xml:space="preserve">1,15*2,875   </t>
  </si>
  <si>
    <t xml:space="preserve">Lože   </t>
  </si>
  <si>
    <t xml:space="preserve">"vsakovací objekt" 9,02*2,1*0,15+(9,02+8,72+2,1)*0,15*0,15/2+2*0,15*0,15*0,15/3   </t>
  </si>
  <si>
    <t xml:space="preserve">"dešťové potrubí" (1,38+1,38+9,46)*0,4*0,12   </t>
  </si>
  <si>
    <t xml:space="preserve">Součet   </t>
  </si>
  <si>
    <t xml:space="preserve">Vodorovné přemístění do 10000 m výkopku/sypaniny z horniny tř. 1 až 4   </t>
  </si>
  <si>
    <t xml:space="preserve">Příplatek k vodorovnému přemístění výkopku/sypaniny z horniny tř. 1 až 4 ZKD 1000 m přes 10000 m   </t>
  </si>
  <si>
    <t xml:space="preserve">Uložení sypaniny na skládky   </t>
  </si>
  <si>
    <t xml:space="preserve">Poplatek za uložení stavebního odpadu - zeminy a kameniva na skládce   </t>
  </si>
  <si>
    <t xml:space="preserve">Obsypy    </t>
  </si>
  <si>
    <t xml:space="preserve">vsakovací objekt   </t>
  </si>
  <si>
    <t xml:space="preserve">((2,4+4,42)*1,01/2)*(0,15+9,02+0,3)   </t>
  </si>
  <si>
    <t xml:space="preserve">1,01*1,01/2*2,4+2*1,01*1,01*1,01/3   </t>
  </si>
  <si>
    <t xml:space="preserve">dešťové potrubí   </t>
  </si>
  <si>
    <t xml:space="preserve">(1,38+1,38+9,46)*0,4*0,2   </t>
  </si>
  <si>
    <t xml:space="preserve">"odečet vsaku a RŠ1" -3,9-0,3   </t>
  </si>
  <si>
    <t xml:space="preserve">Upravovaný stávající rastrový podhled I   </t>
  </si>
  <si>
    <t xml:space="preserve">m.č.: 2.005; 2.006; 2.016; 2.045; 2.061; 2.062   </t>
  </si>
  <si>
    <t xml:space="preserve">(14,15*2,35)+(4,375*4,575-0,675*0,275)+(4,59*2,3)+(9,8*2,3)+(3,463*4,15-0,275*0,2)+(3,613*3,425-0,275*0,5)   </t>
  </si>
  <si>
    <t xml:space="preserve">Montáž kazet SDK kazetového podhledu   </t>
  </si>
  <si>
    <t xml:space="preserve">Montáž SDK kazetového podhledu z kazet 600x600 mm na zavěšenou polozapuštěnou nosnou konstrukci   </t>
  </si>
  <si>
    <t xml:space="preserve">Demontáž podhledu sádrokartonového kazetového na roštu polozapuštěném   </t>
  </si>
  <si>
    <t xml:space="preserve">Demontáž kazet sádrokartonového podhledu a uskladnění kazet ke zpětnému použití   </t>
  </si>
  <si>
    <t xml:space="preserve">podhled kazetový bez děrování polozapuštená hrana tl 10mm 600x600mm   </t>
  </si>
  <si>
    <t xml:space="preserve">Upravovaný stávající rastrový podhled II   </t>
  </si>
  <si>
    <t xml:space="preserve">m.č.: 2.003; 2.005; 2.031; 2.054; 2.058; 2.059   </t>
  </si>
  <si>
    <t xml:space="preserve">(3,388*1,5+2,288*2,875)+(10,725*2,3)+(10,265*2,2+17,175*4,65+4,3*10,43+3,338*3,075+2,2*0,2)+(3,313*7,725-0,75*0,25)+(3,613*7,725)+(2,1*3,175)   </t>
  </si>
  <si>
    <t xml:space="preserve">Upravovaný stávající sádrokatonový podhled   </t>
  </si>
  <si>
    <t xml:space="preserve">m.č.: 2.057; 2.060   </t>
  </si>
  <si>
    <t xml:space="preserve">(2,15*1,2)+(2,575*1,2)   </t>
  </si>
  <si>
    <t xml:space="preserve">SDK podhled deska 1xH2 12,5 bez TI dvouvrstvá dřevěná spodní kce   </t>
  </si>
  <si>
    <t xml:space="preserve">Demontáž SDK podhledu s jednovrstvou nosnou kcí z ocelových profilů opláštění jednoduché   </t>
  </si>
  <si>
    <t xml:space="preserve">Plošná úprava stávajících stěn - 01   </t>
  </si>
  <si>
    <t xml:space="preserve">výkres půdorys 2.NP navrhovaný stav   </t>
  </si>
  <si>
    <t xml:space="preserve">výška: 3,0 m   </t>
  </si>
  <si>
    <t xml:space="preserve">m.č.: 2.001; 2.002; 2.003; 2.004; 2.005; 2.008; 2.009; 2.012   </t>
  </si>
  <si>
    <t xml:space="preserve">3,0*((2*(3,338+4,375))+(2*(3,475+4,375))+(3,388+4,375+2,338)+(3,5+2,875)+(0,4+1,05+0,19+5,89+2*0,85+5,0+0,35+1,17+0,58+0,4+0,4))   </t>
  </si>
  <si>
    <t xml:space="preserve">3,0*((1,375+2,625+1,225)+(1,00+2,625+0,66)+(2*(5,062+5,575+0,275)))   </t>
  </si>
  <si>
    <t xml:space="preserve">ostění   </t>
  </si>
  <si>
    <t xml:space="preserve">0,16*(1,1++3,338+2*2,00+2*2,00+3,475+2,338+2*2,00+2*2,00+4,74)   </t>
  </si>
  <si>
    <t xml:space="preserve">odečet otvorů a stávajících kcí   </t>
  </si>
  <si>
    <t xml:space="preserve">-(0,8*1,97*3+0,9*1,97+1,1*1,97)   </t>
  </si>
  <si>
    <t xml:space="preserve">-((1,1+3,338+3,475+2,338+4,74)*2)   </t>
  </si>
  <si>
    <t xml:space="preserve">-(1,00*1,35+2,6*1,35+1,05*1,5+(0,35+2,575+0,9)*1,35+2*(0,66+2,625+1,00+1,225+2,625))   </t>
  </si>
  <si>
    <t xml:space="preserve">Mezisoučet   </t>
  </si>
  <si>
    <t xml:space="preserve">"2.005" 2,61*(2,2+1,26)-0,8*1,97-0,9*1,97+2,95*(8,525+2,3+7,65)-2,3*2,00+(2*2,00+2,3)*0,16-3*0,8*1,97-1,1*1,97   </t>
  </si>
  <si>
    <t xml:space="preserve">"2.005" 2,69*6,25-0,9*1,97-0,8*1,97-1,1*1,97+2,95*(4,75+4,2)-1,1*1,97+(3+2,95)*2,0/2*2-1,1*1,97+2*3,00*1,15   </t>
  </si>
  <si>
    <t xml:space="preserve">"2.006" 0,67*(2*4,375+4,575)   </t>
  </si>
  <si>
    <t xml:space="preserve">"2.013" 0,87*(1,4+0,275+0,9+2,893)+0,16*(3,4+2*0,9)   </t>
  </si>
  <si>
    <t xml:space="preserve">"2.016" 2,9*(2*4,59)-0,8*1,97-1,1*1,97   </t>
  </si>
  <si>
    <t xml:space="preserve">"2.030" 2,9*(5,98+2,1+5,98)-1,1*1,97   </t>
  </si>
  <si>
    <t xml:space="preserve">"2.031" 2,9*(10,265+2,45+17,175+0,9+2*0,39+3,338+3,325+28,403)-8*1,1*1,97-6*0,8*1,97-2*0,7*1,97   </t>
  </si>
  <si>
    <t xml:space="preserve">"2.061" 2,98*(3,463+1,5+0,275+0,4)-0,75*1,5-2,27*2,00+0,16*(2,27*2*2,00)   </t>
  </si>
  <si>
    <t xml:space="preserve">Penetrační disperzní nátěr vnitřních stěn nanášený strojně   </t>
  </si>
  <si>
    <t xml:space="preserve">Sádrová stěrka tl.do 3 mm vnitřních stěn   </t>
  </si>
  <si>
    <t xml:space="preserve">Sádrová nebo vápenosádrová omítka hladká jednovrstvá vnitřních stěn nanášená ručně   </t>
  </si>
  <si>
    <t xml:space="preserve">Základní akrylátová jednonásobná penetrace podkladu v místnostech výšky do 3,80m   </t>
  </si>
  <si>
    <t xml:space="preserve">Dvojnásobné bílé malby ze směsí za mokra výborně otěruvzdorných v místnostech výšky do 3,80 m   </t>
  </si>
  <si>
    <t xml:space="preserve">Odsekání tenkovrstvé omítky odsekáním v rozsahu do 50%   </t>
  </si>
  <si>
    <t xml:space="preserve">Plošná úprava nových stěn - 02   </t>
  </si>
  <si>
    <t xml:space="preserve">"2.003" 0,5*(1,5+1,1+2,875)   </t>
  </si>
  <si>
    <t xml:space="preserve">"2.004" 3,0*(3,5+2,875)-0,9*1,97   </t>
  </si>
  <si>
    <t xml:space="preserve">"2.005" 3,0*(2,0+1,41+2,625+2,225+0,65+4,85+0,65+0,15+0,65+1,4)-2*0,9*1,97-1,1*1,97+2,61*0,915+2,95*0,9-0,8*1,97+2,95*0,55+2,69*(2,35+0,1)-0,8*1,97   </t>
  </si>
  <si>
    <t xml:space="preserve">"2.006" 0,67*4,575   </t>
  </si>
  <si>
    <t xml:space="preserve">"2.008" 0,6*(2,625+0,15+1,375)   </t>
  </si>
  <si>
    <t xml:space="preserve">"2.009" 0,6*(2,625+0,34)   </t>
  </si>
  <si>
    <t xml:space="preserve">"2.013" 0,87*(3,825+1,5+0,75)   </t>
  </si>
  <si>
    <t xml:space="preserve">"2.061" 1,48*2,85+2,98*(1,3+3,188)+2,24*2,98-0,8*1,97   </t>
  </si>
  <si>
    <t xml:space="preserve">"2.062" 2,98*3,338   </t>
  </si>
  <si>
    <t xml:space="preserve">"2.064" 0,9*(2*(1,45+2,6))   </t>
  </si>
  <si>
    <t xml:space="preserve">Plošná úprava nových stropů - 02   </t>
  </si>
  <si>
    <t xml:space="preserve">m.č.: 2.004; 2.008; 2.009; 2.010; 2.011; 2.064   </t>
  </si>
  <si>
    <t xml:space="preserve">(9,6)+(1,375*1,725+1,225*0,9)+(1,00*2,625)+(13,3)+(1,075*2,675)+(2,6*1,45)   </t>
  </si>
  <si>
    <t xml:space="preserve">Penetrační disperzní nátěr vnitřních stropů nanášený strojně   </t>
  </si>
  <si>
    <t xml:space="preserve">Sádrová stěrka tl.do 3 mm vnitřních rovných stropů   </t>
  </si>
  <si>
    <t xml:space="preserve">Plošná úprava stěn a stropů exteriérových - 03   </t>
  </si>
  <si>
    <t xml:space="preserve">2,4*2,67-2,00*2,27+(2*2,00+2,27)*0,2   </t>
  </si>
  <si>
    <t xml:space="preserve">Penetrační disperzní nátěr vnějších stěn nanášený ručně   </t>
  </si>
  <si>
    <t xml:space="preserve">Tenkovrstvá minerální zrnitá omítka tl. 2,0 mm včetně penetrace vnějších stěn   </t>
  </si>
  <si>
    <t xml:space="preserve">Sadové úpravy   </t>
  </si>
  <si>
    <t xml:space="preserve">"figura 1" 0,2*(21,55*4,48)   </t>
  </si>
  <si>
    <t xml:space="preserve">"figura 2" 0,2*(7,51*9,17)   </t>
  </si>
  <si>
    <t xml:space="preserve">ZOV   </t>
  </si>
  <si>
    <t xml:space="preserve">"hlavní skladovací plocha" 10,7*3,2   </t>
  </si>
  <si>
    <t xml:space="preserve">"pomocná skladovací plocha" 14*4,5   </t>
  </si>
  <si>
    <t xml:space="preserve">"buňkoviště 1" 82,79   </t>
  </si>
  <si>
    <t xml:space="preserve">"buňkoviště 2" 6,5*5,00   </t>
  </si>
  <si>
    <t xml:space="preserve">Plošná úprava terénu do 500 m2 zemina tř 1 až 4 nerovnosti do 100 mm v rovinně a svahu do 1:5   </t>
  </si>
  <si>
    <t xml:space="preserve">Založení parkového trávníku výsevem plochy do 1000 m2 v rovině a ve svahu do 1:5   </t>
  </si>
  <si>
    <t xml:space="preserve">Doplnění zeminy nebo substrátu na travnatých plochách tl 50 mm rovina v rovinně a svahu do 1:5   </t>
  </si>
  <si>
    <t xml:space="preserve">osivo směs travní univerzál   </t>
  </si>
  <si>
    <t xml:space="preserve">substrát pro trávníky VL   </t>
  </si>
  <si>
    <t xml:space="preserve">Navržený obklad maloformátový na nové konstrukci   </t>
  </si>
  <si>
    <t xml:space="preserve">m.č.: 2.003; 2.006; 2.008; 2.009; 2.010; 2.011; 2.061; 2.064   </t>
  </si>
  <si>
    <t xml:space="preserve">((1,5+1,1)*1,5)+(4,575*2,2)+((2,625+0,15-0,7)*2,00)+((2,625-0,7)*2,00)+((2,225+0,25+0,75+4,075+0,35)*2,9-1,1*1,97)+((1,08+2,67)*2,6)+((2,85+0,75)*1,5)   </t>
  </si>
  <si>
    <t xml:space="preserve">((2*(2,6+1,9)-2*0,8)*2,00)   </t>
  </si>
  <si>
    <t xml:space="preserve">Izolace pod obklad nátěrem nebo stěrkou ve dvou vrstvách   </t>
  </si>
  <si>
    <t xml:space="preserve">Montáž obkladů vnitřních keramických hladkých do 45 ks/m2 lepených flexibilním lepidlem   </t>
  </si>
  <si>
    <t xml:space="preserve">Hloubková jednonásobná penetrace podkladu v místnostech výšky do 3,80 m   </t>
  </si>
  <si>
    <t xml:space="preserve">obklad keramický hladký přes 22 do 25ks/m2   </t>
  </si>
  <si>
    <t xml:space="preserve">Navržený obklad maloformátový na stávající knstrukci   </t>
  </si>
  <si>
    <t xml:space="preserve">m.č.: 2.003; 2.006; 2.008; 2.009; 2.010; 2.011; 2.057; 2.062   </t>
  </si>
  <si>
    <t xml:space="preserve">(1,05*1,5)+((1,375+2,625+1,225-0,8)*2,00)+((1,00+2,625+1,00)*2,00)+((4,6+2,975)*2,9-1,1*1,97)+((1,075+2,675)*2,9-0,8*1,97)+(0,9*2,1)+((0,9+1,0)*2,1)   </t>
  </si>
  <si>
    <t xml:space="preserve">"2.006" 2,2*(2*4,375+4,575)-2*1,1*1,97+2*(0,15+0,125)*1,97   </t>
  </si>
  <si>
    <t xml:space="preserve">Celoplošné vyrovnání podkladu stěrkou tl 3 mm   </t>
  </si>
  <si>
    <t xml:space="preserve">obklad keramický hladký přes 35 do 45ks/m2   </t>
  </si>
  <si>
    <t xml:space="preserve">Navržený obklad velkoformátový   </t>
  </si>
  <si>
    <t xml:space="preserve">m.č.: 2.013; 2.063   </t>
  </si>
  <si>
    <t xml:space="preserve">((2*(2,893+4,575)-1,1)*(2,00-0,15))+((2*(7,29+9,9)-2,05)*2,9-2,27*2,00-2*0,8*1,97)   </t>
  </si>
  <si>
    <t xml:space="preserve">Navržený obklad velkoformátový rozebíratelný   </t>
  </si>
  <si>
    <t xml:space="preserve">22,9   </t>
  </si>
  <si>
    <t xml:space="preserve">Výkopy   </t>
  </si>
  <si>
    <t xml:space="preserve">půdorys a řezy výkopů; od výšek již odečtena tl. ornice   </t>
  </si>
  <si>
    <t xml:space="preserve">figura1   </t>
  </si>
  <si>
    <t xml:space="preserve">((1,12+1,42)*1,7/2)*16,2   </t>
  </si>
  <si>
    <t xml:space="preserve">((0,9+0,1)*0,8/2)*16,2   </t>
  </si>
  <si>
    <t xml:space="preserve">1,48*1,28/2*1,8   </t>
  </si>
  <si>
    <t xml:space="preserve">1,75*1,3/2*12,24   </t>
  </si>
  <si>
    <t xml:space="preserve">1,12*0,99/2*1,5   </t>
  </si>
  <si>
    <t xml:space="preserve">1,1*0,9*0,99/3+0,8*0,9*0,99/3+1,8*1,79*1,35/3+1,7*1,7*1,25/3   </t>
  </si>
  <si>
    <t xml:space="preserve">figura 2   </t>
  </si>
  <si>
    <t xml:space="preserve">((1,83+1,95)*2,1/2)*8,72   </t>
  </si>
  <si>
    <t xml:space="preserve">2,1*0,3*0,15   </t>
  </si>
  <si>
    <t xml:space="preserve">1,55*1,83/2*9,02   </t>
  </si>
  <si>
    <t xml:space="preserve">1,71*1,6/2*2,1   </t>
  </si>
  <si>
    <t xml:space="preserve">1,93*1,95/2*7,26   </t>
  </si>
  <si>
    <t xml:space="preserve">1,49*1,39*1,63/3+2,07*1,88*1,95/3+1,85*1,7*1,65/3   </t>
  </si>
  <si>
    <t xml:space="preserve">figura 3   </t>
  </si>
  <si>
    <t xml:space="preserve">18*4,34*0,05   </t>
  </si>
  <si>
    <t xml:space="preserve">figura 4   </t>
  </si>
  <si>
    <t xml:space="preserve">37,88*0,15   </t>
  </si>
  <si>
    <t xml:space="preserve">Zásypy   </t>
  </si>
  <si>
    <t xml:space="preserve">(((0,75+2,25)*1,5/2)+((0,75+2,05)*1,3/2))*7,5+((0,75+2,05)*1,3/2)*0,6   </t>
  </si>
  <si>
    <t xml:space="preserve">0,264*7,5-1,2   </t>
  </si>
  <si>
    <t xml:space="preserve">1,48*1,28/2*1,8+1,8*1,28   </t>
  </si>
  <si>
    <t xml:space="preserve">1,12*0,99/2*1,2+1,2*0,99   </t>
  </si>
  <si>
    <t xml:space="preserve">((0,8+0,15)*0,65/2)*16,2   </t>
  </si>
  <si>
    <t xml:space="preserve">1,1*0,9*0,65/3+0,8*0,9*0,65/3+1,8*1,79*1,55/3   </t>
  </si>
  <si>
    <t xml:space="preserve">((0,19+0,69)*5,51/2+(0,39+0,69)*5,51/2)*9,17/2   </t>
  </si>
  <si>
    <t xml:space="preserve">odečíst materiál pro obsyp potrubí    </t>
  </si>
  <si>
    <t xml:space="preserve">Vodorovné přemístění do 500 m výkopku/sypaniny z horniny tř. 1 až 4   </t>
  </si>
  <si>
    <t xml:space="preserve">Nakládání výkopku z hornin tř. 1 až 4 do 100 m3   </t>
  </si>
  <si>
    <t xml:space="preserve">Navrhovaná betonová dlažba   </t>
  </si>
  <si>
    <t xml:space="preserve">půdorys 2.NP - navrhovaný stav   </t>
  </si>
  <si>
    <t xml:space="preserve">9,61*1,425+2,85*0,265   </t>
  </si>
  <si>
    <t xml:space="preserve">Kladení betonové dlažby komunikací pro pěší do lože z kameniva vel do 0,25 m2 plochy do 50 m2   </t>
  </si>
  <si>
    <t xml:space="preserve">Provedení izolace proti zemní vlhkosti vodorovné za studena nátěrem penetračním   </t>
  </si>
  <si>
    <t xml:space="preserve">Provedení izolace proti zemní vlhkosti pásy přitavením vodorovné NAIP   </t>
  </si>
  <si>
    <t xml:space="preserve">dlažba desková betonová 500x500x50mm přírodní   </t>
  </si>
  <si>
    <t xml:space="preserve">Deska XPS s vaflovitým povrchem na obou stranách, do 0,033w/mK; maximální zatížení v tlaku min. 3600kg/m2   </t>
  </si>
  <si>
    <t xml:space="preserve">Navrhovaný živičný povrch   </t>
  </si>
  <si>
    <t xml:space="preserve">37,88+18*5,25   </t>
  </si>
  <si>
    <t xml:space="preserve">Podklad ze štěrkodrtě ŠD tl 150 mm   </t>
  </si>
  <si>
    <t xml:space="preserve">Asfaltový beton vrstva podkladní ACP 16 (obalované kamenivo OKS) tl 50 mm š do 3 m   </t>
  </si>
  <si>
    <t xml:space="preserve">Postřik živičný infiltrační s posypem z asfaltu množství 1 kg/m2   </t>
  </si>
  <si>
    <t xml:space="preserve">Postřik živičný spojovací ze silniční emulze v množství 0,30 kg/m2   </t>
  </si>
  <si>
    <t xml:space="preserve">Asfaltový beton vrstva obrusná ACO 11 (ABS) tř. I tl 40 mm š do 3 m z nemodifikovaného asfaltu   </t>
  </si>
  <si>
    <t xml:space="preserve">Odstraňovaná betonová dlažba   </t>
  </si>
  <si>
    <t xml:space="preserve">9,61*1,5+2,85*0,265   </t>
  </si>
  <si>
    <t xml:space="preserve">Rozebrání dlažeb ze zámkových dlaždic komunikací pro pěší ručně   </t>
  </si>
  <si>
    <t xml:space="preserve">Odstranění tepelné izolace podlah lepené z polystyrenu suchého tl do 100 mm   </t>
  </si>
  <si>
    <t xml:space="preserve">Odstraňovaná betonová dlažba na terénu   </t>
  </si>
  <si>
    <t xml:space="preserve">37,88   </t>
  </si>
  <si>
    <t xml:space="preserve">Odstranění podkladu z kameniva drceného tl 200 mm ručně   </t>
  </si>
  <si>
    <t xml:space="preserve">Odstraňovaný živičný  povrch   </t>
  </si>
  <si>
    <t xml:space="preserve">18,00*5,24   </t>
  </si>
  <si>
    <t xml:space="preserve">Odstranění podkladu z kameniva drceného tl 300 mm ručně   </t>
  </si>
  <si>
    <t xml:space="preserve">Frézování živičného krytu tl 100 mm pruh š 1 m pl do 500 m2 bez překážek v trase   </t>
  </si>
  <si>
    <t>V          Š          E          O          B          E          C          N          É                    P          O          D          M          Í          N          K          Y</t>
  </si>
  <si>
    <t>Obecně</t>
  </si>
  <si>
    <t>1.</t>
  </si>
  <si>
    <r>
      <t xml:space="preserve">Tento soupis prací, dodávek a služeb (dále jen </t>
    </r>
    <r>
      <rPr>
        <i/>
        <sz val="9"/>
        <color indexed="8"/>
        <rFont val="Calibri"/>
        <family val="2"/>
        <charset val="238"/>
      </rPr>
      <t>SP</t>
    </r>
    <r>
      <rPr>
        <sz val="9"/>
        <color indexed="8"/>
        <rFont val="Calibri"/>
        <family val="2"/>
        <charset val="238"/>
      </rPr>
      <t xml:space="preserve">) je zpracován na základě projektové dokumentace (dále jen </t>
    </r>
    <r>
      <rPr>
        <i/>
        <sz val="9"/>
        <color indexed="8"/>
        <rFont val="Calibri"/>
        <family val="2"/>
        <charset val="238"/>
      </rPr>
      <t>PD</t>
    </r>
    <r>
      <rPr>
        <sz val="9"/>
        <color indexed="8"/>
        <rFont val="Calibri"/>
        <family val="2"/>
        <charset val="238"/>
      </rPr>
      <t>), jíž je nedílnou součástí. Jeho struktura odpovídá členění této PD.</t>
    </r>
  </si>
  <si>
    <t>2.</t>
  </si>
  <si>
    <t xml:space="preserve">Popisové položky uvedené přímo v SP slouží pouze pro upřesnění specifikace jednotlivých dodávek, služeb a prací. Položky nejsou oceněny. </t>
  </si>
  <si>
    <t>3.</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</si>
  <si>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t>
  </si>
  <si>
    <t>4.</t>
  </si>
  <si>
    <t>Pokud to není v SP uvedeno jinak, jednotkové ceny vždy zahrnují dodávku, dopravu na staveniště, veškeré přesuny hmot v rámci staveniště a montáž.</t>
  </si>
  <si>
    <t>5.</t>
  </si>
  <si>
    <t>Pokud to není v SP uvedeno jinak, jednotkové ceny položek vždy zahrnují všechny součásti nezbytné k jejich provedení včetně kotvícího a spojovacího materiálu a drobných přípomocí, které svou povahou nejsou postihnutelné PD ani SP.</t>
  </si>
  <si>
    <t>6.</t>
  </si>
  <si>
    <t xml:space="preserve">Náklady na ochranu, údržbu a eventu. opravy veškerých konstrukcí, materiálů a prvků dodaných na stavbu po celou dobu realizace stavby až do jejího předání jsou zahrnuty v jednotkových cenách. </t>
  </si>
  <si>
    <t>7.</t>
  </si>
  <si>
    <t>K vykázání výměr uvedených v SP bylo užito projekčních softwarů.</t>
  </si>
  <si>
    <t>8.</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</si>
  <si>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</si>
  <si>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9.</t>
  </si>
  <si>
    <t>Pokud je součástí položek informace "dle výběru", musí být odsouhlaseno AD</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</si>
  <si>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</si>
  <si>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Pokud to není v SP nebo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</si>
  <si>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Pokud to není v SP uvedeno jinak, náklady na obsluhu staveništní mechanizace jsou zohledněny v jednotkových cenách.</t>
  </si>
  <si>
    <t>Demolice a bourací práce</t>
  </si>
  <si>
    <t>Pokud to není v SP uvedeno jinak, jsou v jednotkových cenách zahrnuty náklady na povinné zkoušky materiálů před zahájením bouracích prací a demolic ve smyslu platných norem a předpisů.</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</si>
  <si>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</si>
  <si>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 xml:space="preserve">Pokud to není v SP uvedeno jinak, jsou v jednotkových cenách zahrnuty náklady na vybourání stávajících konstrukcí a naložení ve stavební jámě, nebo mimo ni na transportní zařízení. </t>
  </si>
  <si>
    <t xml:space="preserve">Pokud to není v SP uvedeno jinak, náklady na vnitrostaveništní dopravu suti a vybouraných hmot zahrnují veškeré náklady na mezipřesuny hmot, včetně vytvoření potřebných vjezdů a výjezdů ze stavební jámy. </t>
  </si>
  <si>
    <t>Betonové a železobetonové konstrukce</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</si>
  <si>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</si>
  <si>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r>
      <t>Jednotkové ceny platí bez rozdílu, zda bude beton dovážen nebo přímo vyráběn na staveništi.</t>
    </r>
    <r>
      <rPr>
        <sz val="9"/>
        <color indexed="10"/>
        <rFont val="Calibri"/>
        <family val="2"/>
        <charset val="238"/>
      </rPr>
      <t xml:space="preserve"> </t>
    </r>
    <r>
      <rPr>
        <sz val="9"/>
        <rFont val="Calibri"/>
        <family val="2"/>
        <charset val="238"/>
      </rPr>
      <t>Pokud je třeba vyrobit betony odlišného složení, než je předepsáno pevnostní třídou betonu, je třeba odlišnou recepturu zahrnout do jednotkové ceny.</t>
    </r>
  </si>
  <si>
    <t xml:space="preserve">Pokud to není v SP uvedeno jinak, v jednotlivých položkách výztuže jsou zahrnuty veškeré druhy uvažované výztuže a betonářské oceli, nutné k provedení železobetonových konstrukcí. </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</si>
  <si>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</si>
  <si>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Montované (sádrokartonové/sádrovláknité/cementovláknité..) stěny a příčky</t>
  </si>
  <si>
    <t>Jednotkové ceny zahrnují náklady na uložení nosných kovových profilů příček na pružnou podložku a ošetření spáry mezi deskou, podlahou a stěnami trvale pružným tmelem.</t>
  </si>
  <si>
    <t>Jednotkové ceny zahrnují náklady na výztužnou pásku, celoplošné tmelení a broušení spar.</t>
  </si>
  <si>
    <t>Jednotkové ceny zahrnují náklady na provedení příček, stěn a předstěn dle detailů PD</t>
  </si>
  <si>
    <t>Jednotkové ceny zahrnují náklady na "čela" stěn (např. místnost 2.008)</t>
  </si>
  <si>
    <t>Podhledy</t>
  </si>
  <si>
    <r>
      <t xml:space="preserve">Pokud to není v SP uvedeno jinak, jsou veškeré výměry vykázány jako čisté a zahrnují i provedení svislých částí podhledů tj. čelních ploch, provedení potřebných otvorů pro instalace a výústky VZT a provedení revizních dvířek. </t>
    </r>
    <r>
      <rPr>
        <sz val="9"/>
        <rFont val="Calibri"/>
        <family val="2"/>
        <charset val="238"/>
      </rPr>
      <t>Případné ztratné a prořezy jsou zohledněny v jednotkové ceně.</t>
    </r>
  </si>
  <si>
    <t>Vnitřní omítky</t>
  </si>
  <si>
    <r>
      <t xml:space="preserve">Jednotkové ceny zahrnují náklady na </t>
    </r>
    <r>
      <rPr>
        <sz val="9"/>
        <rFont val="Calibri"/>
        <family val="2"/>
        <charset val="238"/>
      </rPr>
      <t>podomítkové lišty pro ochranu veškerých</t>
    </r>
    <r>
      <rPr>
        <sz val="9"/>
        <rFont val="Calibri"/>
        <family val="2"/>
        <charset val="238"/>
      </rPr>
      <t xml:space="preserve"> rohů.</t>
    </r>
  </si>
  <si>
    <t>Jednotkové ceny zahrnují náklady na skelnou výztužnou tkaninu pro navázání ostatních konstrukcí</t>
  </si>
  <si>
    <t>Vnitřní obklady</t>
  </si>
  <si>
    <t>Pokud to není v SP nebo PD uvedeno jinak, kladou se obkladačky na střih nebo na vazbu podle výběru objednatele.</t>
  </si>
  <si>
    <t>Jednotkové ceny kladení zahrnují použití lepidla, tmelu či malty dle specifikace v PD.</t>
  </si>
  <si>
    <t xml:space="preserve">Pokud to není v SP uvedeno jinak, jednotkové ceny vždy zahrnují spárování spárovací hmotou, tmelení, řezání obkladů, silikonování spojů ploch ve vlhkých prostorech. </t>
  </si>
  <si>
    <t>Malířské a natěračské práce</t>
  </si>
  <si>
    <t>Jednotková cena platí bez rozdílu, zda jsou nátěry prováděny v dílně zhotovitele, nebo přímo na stavbě. Totéž platí pro případné impregnační a základové nátěry v dílnách truhlářských nebo zámečnických.</t>
  </si>
  <si>
    <t>Pokud to není v SP uvedeno jinak, jsou v jednotkových cenách zahrnuty náklady na veškeré potřebné nátěry zámečnických a truhlářských výrobků, prosklených kovových stěn a fasád, dveří a oken.</t>
  </si>
  <si>
    <t>Pokud to není v SP uvedeno jinak, jsou v jednotkových cenách zahrnuty náklady na veškeré potřebné nátěry ocelových konstrukcí, rozvodů a zařízení vnitřních instalací topení, plynu, vzduchotechnických rozvodů apod.</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</si>
  <si>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</si>
  <si>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</si>
  <si>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</si>
  <si>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Pokud to není v SP uvedeno jinak, jsou v jednotkových cenách dodávky fasády zahrnuty náklady veškeré systémové prvky jako je zakládací lišta, ukončovací lišta, parapetní lišta, dilatační lišta, těsnící pásky, rohové profily, okapní profily a vyztužení rohů oken.</t>
  </si>
  <si>
    <t>Izolace</t>
  </si>
  <si>
    <t>Pokud to není v SP uvedeno jinak, jsou v jednotkových cenách zahrnuty náklady na pokládku povlakových izolací, provedení nezbytných penetračních nátěrů a zakrytí geotextilií dle předepsaných technologických postupů a podmínek výrobce.</t>
  </si>
  <si>
    <t>Pokud to není v SP uvedeno jinak, jsou v jednotkových cenách zahrnuty náklady ochranu izolací OSB deskami při zpětných zásypech.</t>
  </si>
  <si>
    <t>Okna a skleněné konstrukce</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</si>
  <si>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</si>
  <si>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</si>
  <si>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</si>
  <si>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</si>
  <si>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</si>
  <si>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</si>
  <si>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</si>
  <si>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</si>
  <si>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</si>
  <si>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Ocelové konstrukce</t>
  </si>
  <si>
    <t>Veškeré konzervační a protipožární nátěry konstrukcí jsou zahrnuty v jednotkové ceně.</t>
  </si>
  <si>
    <t>Podlahy</t>
  </si>
  <si>
    <t>Pokud to není v SP nebo PD uvedeno jinak, kladou se dlaždice keramické a teracové dlažby na střih nebo na vazbu podle výběru objednatele.</t>
  </si>
  <si>
    <t xml:space="preserve">Podlahové krytiny PVC, koberce se budou pokládat podle schematických kladečských plánů, které předloží dodavatel objednateli před pokládkou. </t>
  </si>
  <si>
    <t>Jednotkové ceny povlakových krytin podlah z PVC zahrnují dodávku a montáž podkladních soklových lišt s fabionem a vyplnění spár mezi díly PVC.</t>
  </si>
  <si>
    <t>Pokud to není v SP uvedeno jinak, jednotkové ceny vždy zahrnují spárování spárovací hmotou, tmelení, řezání dlaždic.</t>
  </si>
  <si>
    <t>Požární ucpávky</t>
  </si>
  <si>
    <t>Pokud to není v SP uvedeno jinak, jsou náklady na protipožární ucpávky vždy součástí jednotkových cen daného profesního oddílu.</t>
  </si>
  <si>
    <t xml:space="preserve">Technika prostředí budov </t>
  </si>
  <si>
    <t>kanalizace, vodovod, plynovod, zařizovací předměty, vytápění a chlazení, vzduchotechnika, měření a regulace, silnoproud, slaboproud, bezpečnostní systémy, elektronické požární systémy, hasicí požární systémy, ZOKR, gastrotechnologie, exteriérové osvětlení, AV technika, scénické osvětlení</t>
  </si>
  <si>
    <t>Pokud to není v SP uvedeno jinak, jednotkové ceny potrubí vždy zahrnují náklady na veškeré tvarovky, kolena, příruby, přechodky, těsnící desky.</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</si>
  <si>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ČN, označení požárních klapek, označení směrů toků medií v potrubích, označení přístupů, označení provozních stavů na ukazatelích stavu. Tyto práce a dodávky  jsou zahrnuty v jednotkových cenách.</t>
  </si>
  <si>
    <t>Pokud to není v SP uvedeno jinak, jednotkové ceny vždy zahrnují náklady na provedení veškerých potřebných nátěrů tepelně neizolované části potrubí, kovového kotvení a pomocných prvků.</t>
  </si>
  <si>
    <t>Pokud to není v SP uvedeno jinak, jednotkové ceny vždy zahrnují náklady spojené s přípravou stávajících zařízení a rozvodů a napojení nových zařízení a rozvodů na ně.</t>
  </si>
  <si>
    <t>Jednotkové ceny zahrnují náklady na dopravu a přesun hmot v rámci staveniště</t>
  </si>
  <si>
    <t>Jednotkové ceny demontáží zahrnují cenu na přesun suti a odvoz na skládku.</t>
  </si>
  <si>
    <t>Inženýrské objekty (areálové rozvody), Provozní soubory (trafostanice, náhradní zdroj el. energie)</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</si>
  <si>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 označení tras potrubí dle ČN, označení požárních klapek, označení směrů toků medií v potrubích, označení přístupů, označení provozních stavů na ukazatelích stavu. Tyto práce a dodávky  jsou součástí nabídky a nebudou zvlášť hrazeny.</t>
  </si>
  <si>
    <t>Jednotkové ceny zahrnují náklady na zjištění průběhu kolidujících inž.sítí a náklady na jejich ochranu.</t>
  </si>
  <si>
    <t>Místo pro uskladnění vykopaného materiálu určeného k dalšímu použití určuje zhotovitel  v projektu zařízení staveniště, pokud nebylo jinak určeno v nabídkovém řízení.</t>
  </si>
  <si>
    <t>Lešení</t>
  </si>
  <si>
    <t>Doba pronájmu lešení je pouze orientační, tuto skutečnost je nutné zakalkulovat do nabídkové ceny pronájmu lešení a ochranných sítí.</t>
  </si>
  <si>
    <t xml:space="preserve">Z     P     Ů     S     O     B               S     T     A     N     O     V     E     N     Í               J     E     D     N     O     T     K     O     V     Ý     C     H               C     E     N </t>
  </si>
  <si>
    <t xml:space="preserve">ÚRS 2019-II </t>
  </si>
  <si>
    <r>
      <t xml:space="preserve">Při stanovení jednotkové ceny rozpočtovaných položek s poznámkou </t>
    </r>
    <r>
      <rPr>
        <b/>
        <sz val="9"/>
        <color indexed="8"/>
        <rFont val="Calibri"/>
        <family val="2"/>
        <charset val="238"/>
      </rPr>
      <t xml:space="preserve">ÚRS 2019-II </t>
    </r>
    <r>
      <rPr>
        <sz val="9"/>
        <color indexed="8"/>
        <rFont val="Calibri"/>
        <family val="2"/>
        <charset val="238"/>
      </rPr>
      <t xml:space="preserve">ve sloupci </t>
    </r>
    <r>
      <rPr>
        <b/>
        <sz val="9"/>
        <color indexed="8"/>
        <rFont val="Calibri"/>
        <family val="2"/>
        <charset val="238"/>
      </rPr>
      <t>Cen. soustava</t>
    </r>
    <r>
      <rPr>
        <sz val="9"/>
        <color indexed="8"/>
        <rFont val="Calibri"/>
        <family val="2"/>
        <charset val="238"/>
      </rPr>
      <t xml:space="preserve"> jsou jednotkové ceny stanoveny na základě cenové soustavy ÚRS.</t>
    </r>
  </si>
  <si>
    <t>Odvozeno ÚRS</t>
  </si>
  <si>
    <r>
      <t xml:space="preserve">Při stanovení jednotkové ceny rozpočtovaných položek s poznámkou </t>
    </r>
    <r>
      <rPr>
        <b/>
        <sz val="9"/>
        <color indexed="8"/>
        <rFont val="Calibri"/>
        <family val="2"/>
        <charset val="238"/>
      </rPr>
      <t>odvozeno</t>
    </r>
    <r>
      <rPr>
        <sz val="9"/>
        <color indexed="8"/>
        <rFont val="Calibri"/>
        <family val="2"/>
        <charset val="238"/>
      </rPr>
      <t xml:space="preserve"> </t>
    </r>
    <r>
      <rPr>
        <b/>
        <sz val="9"/>
        <color indexed="8"/>
        <rFont val="Calibri"/>
        <family val="2"/>
        <charset val="238"/>
      </rPr>
      <t>ÚRS</t>
    </r>
    <r>
      <rPr>
        <sz val="9"/>
        <color indexed="8"/>
        <rFont val="Calibri"/>
        <family val="2"/>
        <charset val="238"/>
      </rPr>
      <t xml:space="preserve"> ve sloupci </t>
    </r>
    <r>
      <rPr>
        <b/>
        <sz val="9"/>
        <color indexed="8"/>
        <rFont val="Calibri"/>
        <family val="2"/>
        <charset val="238"/>
      </rPr>
      <t xml:space="preserve">Cen. soustava </t>
    </r>
    <r>
      <rPr>
        <sz val="9"/>
        <color indexed="8"/>
        <rFont val="Calibri"/>
        <family val="2"/>
        <charset val="238"/>
      </rPr>
      <t xml:space="preserve">je jednotková cena takové položky stanovena odvozením od jednotkové ceny položky z cenové soustavy ÚRS, která buď svým popisem a náplní nejblíže odpovídá rozpočtované položce, nebo z nichž výměra a popis rozpočtované položky částečně nebo zcela se stává. </t>
    </r>
  </si>
  <si>
    <t>Vlastní</t>
  </si>
  <si>
    <r>
      <t xml:space="preserve">Při stanovení jednotkové ceny rozpočtovaných položek s poznámkou </t>
    </r>
    <r>
      <rPr>
        <b/>
        <sz val="9"/>
        <color indexed="8"/>
        <rFont val="Calibri"/>
        <family val="2"/>
        <charset val="238"/>
      </rPr>
      <t xml:space="preserve">vlastní </t>
    </r>
    <r>
      <rPr>
        <sz val="9"/>
        <color indexed="8"/>
        <rFont val="Calibri"/>
        <family val="2"/>
        <charset val="238"/>
      </rPr>
      <t xml:space="preserve">ve sloupci </t>
    </r>
    <r>
      <rPr>
        <b/>
        <sz val="9"/>
        <color indexed="8"/>
        <rFont val="Calibri"/>
        <family val="2"/>
        <charset val="238"/>
      </rPr>
      <t xml:space="preserve">Cen. soustava </t>
    </r>
    <r>
      <rPr>
        <sz val="9"/>
        <color indexed="8"/>
        <rFont val="Calibri"/>
        <family val="2"/>
        <charset val="238"/>
      </rPr>
      <t>je jednotková cena stanovena v souladu dlouhodobě prováděným průzkumem trhu, který zhotovitel rozpočtu interně provádí.</t>
    </r>
  </si>
  <si>
    <t>P       O       K       Y       N       Y                 P       R       O                 V       Y       P       L       N       Ě       N       Í</t>
  </si>
  <si>
    <t>Dokument nesmí být upravován jiným způsobem, než je uvedeno v pokynech níže.</t>
  </si>
  <si>
    <t>Je nutné vycházet ze všeobecných podmínek uvedených v soupisu prací na samostatném listě.</t>
  </si>
  <si>
    <t>K vyplnění slouží pouze buňky zvýrazněny oranžovým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</si>
  <si>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</si>
  <si>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</si>
  <si>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</si>
  <si>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r>
      <t xml:space="preserve">DPS
</t>
    </r>
    <r>
      <rPr>
        <b/>
        <sz val="2"/>
        <color theme="1"/>
        <rFont val="Motif Light"/>
        <family val="3"/>
      </rPr>
      <t xml:space="preserve"> 
</t>
    </r>
    <r>
      <rPr>
        <b/>
        <sz val="8"/>
        <color theme="1"/>
        <rFont val="Motif Light"/>
        <family val="3"/>
        <charset val="238"/>
      </rPr>
      <t>REV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</si>
</sst>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
    <numFmt numFmtId="165" formatCode="dd\.mm\.yyyy"/>
    <numFmt numFmtId="166" formatCode="#,##0.00000"/>
    <numFmt numFmtId="167" formatCode="#,##0.000"/>
    <numFmt numFmtId="168" formatCode="_-* #,##0_-;\-* #,##0_-;_-* &quot;-&quot;??_-;_-@_-"/>
    <numFmt numFmtId="169" formatCode="#,##0.000;\-#,##0.000"/>
    <numFmt numFmtId="170" formatCode="_(#,##0&quot;.&quot;_);;;_(@_)"/>
  </numFmts>
  <fonts count="83" x14ac:knownFonts="1">
    <font>
      <sz val="8"/>
      <name val="Arial CE"/>
      <family val="2"/>
    </font>
    <font>
      <sz val="11"/>
      <color theme="1"/>
      <name val="Calibri"/>
      <family val="2"/>
      <charset val="238"/>
      <scheme val="minor"/>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800080"/>
      <name val="Arial CE"/>
      <family val="2"/>
      <charset val="238"/>
    </font>
    <font>
      <sz val="8"/>
      <color rgb="FFFF0000"/>
      <name val="Arial CE"/>
      <family val="2"/>
      <charset val="238"/>
    </font>
    <font>
      <i/>
      <sz val="8"/>
      <color rgb="FF003366"/>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11"/>
      <color theme="0"/>
      <name val="Calibri"/>
      <family val="2"/>
      <charset val="238"/>
      <scheme val="minor"/>
    </font>
    <font>
      <sz val="11"/>
      <name val="Calibri"/>
      <family val="2"/>
      <charset val="238"/>
      <scheme val="minor"/>
    </font>
    <font>
      <sz val="8"/>
      <color theme="1"/>
      <name val="Motif Light"/>
      <family val="3"/>
      <charset val="238"/>
    </font>
    <font>
      <sz val="10"/>
      <name val="Motif Bold"/>
      <family val="3"/>
    </font>
    <font>
      <sz val="10"/>
      <color theme="1"/>
      <name val="Motif Bold"/>
      <family val="3"/>
    </font>
    <font>
      <sz val="8"/>
      <color theme="1"/>
      <name val="Motif Bold"/>
      <family val="3"/>
      <charset val="238"/>
    </font>
    <font>
      <sz val="4"/>
      <color theme="1"/>
      <name val="Motif Light"/>
      <family val="3"/>
    </font>
    <font>
      <sz val="8"/>
      <color theme="1"/>
      <name val="Motif Light"/>
      <family val="3"/>
    </font>
    <font>
      <b/>
      <sz val="8"/>
      <color theme="1"/>
      <name val="Motif Light"/>
      <family val="3"/>
      <charset val="238"/>
    </font>
    <font>
      <b/>
      <sz val="8"/>
      <color theme="1"/>
      <name val="Motif Light"/>
      <family val="3"/>
    </font>
    <font>
      <b/>
      <sz val="9"/>
      <color theme="1"/>
      <name val="Motif Light"/>
      <family val="3"/>
    </font>
    <font>
      <sz val="9"/>
      <color theme="1"/>
      <name val="Motif Light"/>
      <family val="3"/>
    </font>
    <font>
      <b/>
      <sz val="2"/>
      <color theme="1"/>
      <name val="Motif Light"/>
      <family val="3"/>
    </font>
    <font>
      <sz val="8"/>
      <name val="MS Sans Serif"/>
      <charset val="1"/>
    </font>
    <font>
      <b/>
      <sz val="9"/>
      <name val="Arial CE"/>
      <family val="2"/>
      <charset val="238"/>
    </font>
    <font>
      <sz val="7"/>
      <name val="Arial CE"/>
      <family val="2"/>
      <charset val="238"/>
    </font>
    <font>
      <sz val="8"/>
      <name val="Arial CE"/>
      <family val="2"/>
      <charset val="238"/>
    </font>
    <font>
      <sz val="7"/>
      <color indexed="18"/>
      <name val="Arial CE"/>
      <family val="2"/>
      <charset val="238"/>
    </font>
    <font>
      <b/>
      <sz val="7"/>
      <color indexed="21"/>
      <name val="Arial CE"/>
      <family val="2"/>
      <charset val="238"/>
    </font>
    <font>
      <sz val="7"/>
      <color indexed="21"/>
      <name val="Arial CE"/>
      <family val="2"/>
      <charset val="238"/>
    </font>
    <font>
      <sz val="10"/>
      <name val="Calibri"/>
      <family val="2"/>
      <charset val="238"/>
      <scheme val="minor"/>
    </font>
    <font>
      <sz val="9"/>
      <color indexed="8"/>
      <name val="Calibri"/>
      <family val="2"/>
      <charset val="238"/>
      <scheme val="minor"/>
    </font>
    <font>
      <sz val="9"/>
      <name val="Calibri"/>
      <family val="2"/>
      <charset val="238"/>
      <scheme val="minor"/>
    </font>
    <font>
      <b/>
      <sz val="11"/>
      <name val="Motif Light"/>
      <family val="3"/>
    </font>
    <font>
      <sz val="10"/>
      <color indexed="18"/>
      <name val="Calibri"/>
      <family val="2"/>
      <charset val="238"/>
      <scheme val="minor"/>
    </font>
    <font>
      <b/>
      <sz val="9"/>
      <color theme="4" tint="-0.499984740745262"/>
      <name val="Calibri"/>
      <family val="2"/>
      <charset val="238"/>
      <scheme val="minor"/>
    </font>
    <font>
      <sz val="9"/>
      <color indexed="18"/>
      <name val="Calibri"/>
      <family val="2"/>
      <charset val="238"/>
      <scheme val="minor"/>
    </font>
    <font>
      <b/>
      <sz val="9"/>
      <color indexed="18"/>
      <name val="Calibri"/>
      <family val="2"/>
      <charset val="238"/>
      <scheme val="minor"/>
    </font>
    <font>
      <b/>
      <sz val="9"/>
      <color rgb="FF00B0F0"/>
      <name val="Calibri"/>
      <family val="2"/>
      <charset val="238"/>
      <scheme val="minor"/>
    </font>
    <font>
      <b/>
      <sz val="9"/>
      <color rgb="FF00B050"/>
      <name val="Calibri"/>
      <family val="2"/>
      <charset val="238"/>
      <scheme val="minor"/>
    </font>
    <font>
      <i/>
      <sz val="9"/>
      <color indexed="8"/>
      <name val="Calibri"/>
      <family val="2"/>
      <charset val="238"/>
    </font>
    <font>
      <sz val="9"/>
      <color indexed="8"/>
      <name val="Calibri"/>
      <family val="2"/>
      <charset val="238"/>
    </font>
    <font>
      <sz val="9"/>
      <color indexed="10"/>
      <name val="Calibri"/>
      <family val="2"/>
      <charset val="238"/>
    </font>
    <font>
      <sz val="9"/>
      <name val="Calibri"/>
      <family val="2"/>
      <charset val="238"/>
    </font>
    <font>
      <b/>
      <sz val="9"/>
      <color indexed="18"/>
      <name val="Arial"/>
      <family val="2"/>
      <charset val="238"/>
    </font>
    <font>
      <sz val="10"/>
      <name val="Arial"/>
      <family val="2"/>
      <charset val="238"/>
    </font>
    <font>
      <b/>
      <sz val="9"/>
      <color indexed="8"/>
      <name val="Calibri"/>
      <family val="2"/>
      <charset val="238"/>
    </font>
    <font>
      <b/>
      <sz val="11"/>
      <name val="Calibri"/>
      <family val="2"/>
      <charset val="238"/>
      <scheme val="minor"/>
    </font>
    <font>
      <sz val="9"/>
      <name val="Arial"/>
      <family val="2"/>
    </font>
    <font>
      <sz val="10"/>
      <color indexed="8"/>
      <name val="Calibri"/>
      <family val="2"/>
      <charset val="238"/>
      <scheme val="minor"/>
    </font>
    <font>
      <b/>
      <i/>
      <sz val="1"/>
      <color rgb="FF00B050"/>
      <name val="Calibri"/>
      <family val="2"/>
      <charset val="238"/>
      <scheme val="minor"/>
    </font>
    <font>
      <b/>
      <i/>
      <sz val="1"/>
      <color theme="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patternFill>
    </fill>
  </fills>
  <borders count="5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0" fontId="40" fillId="0" borderId="0" applyNumberFormat="0" applyFill="0" applyBorder="0" applyAlignment="0" applyProtection="0"/>
    <xf numFmtId="0" fontId="1" fillId="0" borderId="1"/>
    <xf numFmtId="43" fontId="1" fillId="0" borderId="1" applyFont="0" applyFill="0" applyBorder="0" applyAlignment="0" applyProtection="0"/>
    <xf numFmtId="0" fontId="40" fillId="0" borderId="1" applyNumberFormat="0" applyFill="0" applyBorder="0" applyAlignment="0" applyProtection="0"/>
    <xf numFmtId="0" fontId="54" fillId="0" borderId="1" applyAlignment="0">
      <alignment vertical="top"/>
      <protection locked="0"/>
    </xf>
    <xf numFmtId="0" fontId="3" fillId="0" borderId="1"/>
    <xf numFmtId="0" fontId="76" fillId="0" borderId="1"/>
    <xf numFmtId="0" fontId="76" fillId="0" borderId="1"/>
  </cellStyleXfs>
  <cellXfs count="444">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0" fillId="3" borderId="0" xfId="0" applyFont="1" applyFill="1" applyAlignment="1" applyProtection="1">
      <alignment vertical="center"/>
    </xf>
    <xf numFmtId="0" fontId="5"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5"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lignment vertical="center"/>
    </xf>
    <xf numFmtId="0" fontId="4" fillId="0" borderId="4"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4"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5"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6"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4" fillId="0" borderId="0" xfId="0" applyFont="1" applyAlignment="1" applyProtection="1">
      <alignment horizontal="center" vertical="center"/>
    </xf>
    <xf numFmtId="0" fontId="6"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6"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xf>
    <xf numFmtId="0" fontId="2" fillId="0" borderId="0" xfId="0" applyFont="1" applyAlignment="1" applyProtection="1">
      <alignment horizontal="left" vertical="center"/>
      <protection locked="0"/>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pplyProtection="1">
      <alignment horizontal="right" vertical="center"/>
      <protection locked="0"/>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5" fillId="4" borderId="7" xfId="0" applyFont="1" applyFill="1" applyBorder="1" applyAlignment="1">
      <alignment horizontal="left" vertical="center"/>
    </xf>
    <xf numFmtId="0" fontId="0" fillId="4" borderId="8" xfId="0" applyFont="1" applyFill="1" applyBorder="1" applyAlignment="1">
      <alignmen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5"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9" fillId="0" borderId="4"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4" xfId="0" applyFont="1" applyBorder="1" applyAlignment="1"/>
    <xf numFmtId="0" fontId="9" fillId="0" borderId="15"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6"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1" xfId="2"/>
    <xf numFmtId="0" fontId="41" fillId="0" borderId="1" xfId="2" applyFont="1"/>
    <xf numFmtId="0" fontId="1" fillId="0" borderId="32" xfId="2" applyBorder="1"/>
    <xf numFmtId="0" fontId="42" fillId="0" borderId="1" xfId="2" applyFont="1"/>
    <xf numFmtId="168" fontId="0" fillId="0" borderId="1" xfId="3" applyNumberFormat="1" applyFont="1"/>
    <xf numFmtId="0" fontId="40" fillId="0" borderId="1" xfId="4"/>
    <xf numFmtId="0" fontId="43" fillId="0" borderId="33" xfId="2" applyFont="1" applyBorder="1"/>
    <xf numFmtId="0" fontId="43" fillId="0" borderId="34" xfId="2" applyFont="1" applyBorder="1"/>
    <xf numFmtId="0" fontId="43" fillId="0" borderId="35" xfId="2" applyFont="1" applyBorder="1"/>
    <xf numFmtId="0" fontId="46" fillId="0" borderId="37" xfId="2" applyFont="1" applyBorder="1" applyAlignment="1">
      <alignment vertical="center" wrapText="1"/>
    </xf>
    <xf numFmtId="0" fontId="43" fillId="0" borderId="38" xfId="2" applyFont="1" applyBorder="1"/>
    <xf numFmtId="0" fontId="43" fillId="0" borderId="1" xfId="2" applyFont="1"/>
    <xf numFmtId="0" fontId="43" fillId="0" borderId="28" xfId="2" applyFont="1" applyBorder="1"/>
    <xf numFmtId="0" fontId="46" fillId="0" borderId="39" xfId="2" applyFont="1" applyBorder="1" applyAlignment="1">
      <alignment vertical="center" wrapText="1"/>
    </xf>
    <xf numFmtId="0" fontId="43" fillId="0" borderId="27" xfId="2" applyFont="1" applyBorder="1"/>
    <xf numFmtId="0" fontId="43" fillId="0" borderId="40" xfId="2" applyFont="1" applyBorder="1"/>
    <xf numFmtId="0" fontId="43" fillId="0" borderId="41" xfId="2" applyFont="1" applyBorder="1"/>
    <xf numFmtId="0" fontId="43" fillId="0" borderId="42" xfId="2" applyFont="1" applyBorder="1"/>
    <xf numFmtId="0" fontId="43" fillId="0" borderId="43" xfId="2" applyFont="1" applyBorder="1"/>
    <xf numFmtId="0" fontId="46" fillId="0" borderId="44" xfId="2" applyFont="1" applyBorder="1" applyAlignment="1">
      <alignment vertical="center" wrapText="1"/>
    </xf>
    <xf numFmtId="0" fontId="43" fillId="0" borderId="27" xfId="2" applyFont="1" applyBorder="1" applyAlignment="1">
      <alignment vertical="top"/>
    </xf>
    <xf numFmtId="0" fontId="43" fillId="0" borderId="1" xfId="2" applyFont="1" applyAlignment="1">
      <alignment vertical="top"/>
    </xf>
    <xf numFmtId="0" fontId="43" fillId="0" borderId="28" xfId="2" applyFont="1" applyBorder="1" applyAlignment="1">
      <alignment vertical="top"/>
    </xf>
    <xf numFmtId="0" fontId="43" fillId="0" borderId="30" xfId="2" applyFont="1" applyBorder="1"/>
    <xf numFmtId="0" fontId="43" fillId="0" borderId="29" xfId="2" applyFont="1" applyBorder="1"/>
    <xf numFmtId="0" fontId="43" fillId="0" borderId="31" xfId="2" applyFont="1" applyBorder="1"/>
    <xf numFmtId="0" fontId="43" fillId="0" borderId="46" xfId="2" applyFont="1" applyBorder="1"/>
    <xf numFmtId="0" fontId="43" fillId="0" borderId="24" xfId="2" applyFont="1" applyBorder="1"/>
    <xf numFmtId="0" fontId="43" fillId="0" borderId="25" xfId="2" applyFont="1" applyBorder="1"/>
    <xf numFmtId="0" fontId="43" fillId="0" borderId="26" xfId="2" applyFont="1" applyBorder="1"/>
    <xf numFmtId="0" fontId="43" fillId="0" borderId="47" xfId="2" applyFont="1" applyBorder="1"/>
    <xf numFmtId="0" fontId="54" fillId="0" borderId="1" xfId="5" applyAlignment="1" applyProtection="1">
      <alignment horizontal="left" vertical="top"/>
    </xf>
    <xf numFmtId="0" fontId="55" fillId="0" borderId="1" xfId="5" applyFont="1" applyAlignment="1" applyProtection="1">
      <alignment horizontal="left"/>
    </xf>
    <xf numFmtId="0" fontId="56" fillId="0" borderId="1" xfId="5" applyFont="1" applyAlignment="1" applyProtection="1">
      <alignment horizontal="left"/>
    </xf>
    <xf numFmtId="0" fontId="57" fillId="0" borderId="1" xfId="5" applyFont="1" applyAlignment="1" applyProtection="1">
      <alignment horizontal="left"/>
    </xf>
    <xf numFmtId="0" fontId="57" fillId="5" borderId="48" xfId="5" applyFont="1" applyFill="1" applyBorder="1" applyAlignment="1" applyProtection="1">
      <alignment horizontal="center" vertical="center" wrapText="1"/>
    </xf>
    <xf numFmtId="0" fontId="55" fillId="0" borderId="1" xfId="5" applyFont="1" applyAlignment="1" applyProtection="1">
      <alignment horizontal="left" vertical="top" wrapText="1"/>
    </xf>
    <xf numFmtId="169" fontId="55" fillId="0" borderId="1" xfId="5" applyNumberFormat="1" applyFont="1" applyAlignment="1" applyProtection="1">
      <alignment horizontal="right" vertical="top"/>
    </xf>
    <xf numFmtId="0" fontId="57" fillId="0" borderId="48" xfId="5" applyFont="1" applyBorder="1" applyAlignment="1" applyProtection="1">
      <alignment horizontal="left" vertical="top" wrapText="1"/>
    </xf>
    <xf numFmtId="169" fontId="57" fillId="0" borderId="48" xfId="5" applyNumberFormat="1" applyFont="1" applyBorder="1" applyAlignment="1" applyProtection="1">
      <alignment horizontal="right" vertical="top"/>
    </xf>
    <xf numFmtId="0" fontId="58" fillId="0" borderId="1" xfId="5" applyFont="1" applyAlignment="1" applyProtection="1">
      <alignment horizontal="left" wrapText="1"/>
    </xf>
    <xf numFmtId="169" fontId="58" fillId="0" borderId="1" xfId="5" applyNumberFormat="1" applyFont="1" applyAlignment="1" applyProtection="1">
      <alignment horizontal="right"/>
    </xf>
    <xf numFmtId="0" fontId="59" fillId="0" borderId="1" xfId="5" applyFont="1" applyAlignment="1" applyProtection="1">
      <alignment horizontal="left" vertical="center" wrapText="1"/>
    </xf>
    <xf numFmtId="169" fontId="59" fillId="0" borderId="1" xfId="5" applyNumberFormat="1" applyFont="1" applyAlignment="1" applyProtection="1">
      <alignment horizontal="right" vertical="center"/>
    </xf>
    <xf numFmtId="0" fontId="60" fillId="0" borderId="1" xfId="5" applyFont="1" applyAlignment="1" applyProtection="1">
      <alignment horizontal="left" vertical="top" wrapText="1"/>
    </xf>
    <xf numFmtId="169" fontId="60" fillId="0" borderId="1" xfId="5" applyNumberFormat="1" applyFont="1" applyAlignment="1" applyProtection="1">
      <alignment horizontal="right" vertical="top"/>
    </xf>
    <xf numFmtId="0" fontId="61" fillId="0" borderId="1" xfId="6" applyFont="1" applyAlignment="1">
      <alignment horizontal="left" vertical="top" wrapText="1"/>
    </xf>
    <xf numFmtId="49" fontId="62" fillId="0" borderId="1" xfId="6" applyNumberFormat="1" applyFont="1" applyAlignment="1">
      <alignment horizontal="left" vertical="top" wrapText="1"/>
    </xf>
    <xf numFmtId="0" fontId="61" fillId="0" borderId="1" xfId="6" applyFont="1" applyAlignment="1">
      <alignment wrapText="1"/>
    </xf>
    <xf numFmtId="0" fontId="63" fillId="0" borderId="1" xfId="6" applyFont="1" applyAlignment="1">
      <alignment wrapText="1"/>
    </xf>
    <xf numFmtId="0" fontId="61" fillId="0" borderId="34" xfId="6" applyFont="1" applyBorder="1" applyAlignment="1">
      <alignment horizontal="left" vertical="top" wrapText="1"/>
    </xf>
    <xf numFmtId="49" fontId="62" fillId="0" borderId="34" xfId="6" applyNumberFormat="1" applyFont="1" applyBorder="1" applyAlignment="1">
      <alignment horizontal="left" vertical="top" wrapText="1"/>
    </xf>
    <xf numFmtId="0" fontId="61" fillId="0" borderId="34" xfId="6" applyFont="1" applyBorder="1" applyAlignment="1">
      <alignment wrapText="1"/>
    </xf>
    <xf numFmtId="170" fontId="64" fillId="0" borderId="1" xfId="6" applyNumberFormat="1" applyFont="1" applyAlignment="1">
      <alignment horizontal="center" wrapText="1"/>
    </xf>
    <xf numFmtId="0" fontId="65" fillId="0" borderId="41" xfId="6" applyFont="1" applyBorder="1" applyAlignment="1">
      <alignment horizontal="left" vertical="top" wrapText="1"/>
    </xf>
    <xf numFmtId="0" fontId="66" fillId="0" borderId="41" xfId="6" applyFont="1" applyBorder="1" applyAlignment="1">
      <alignment horizontal="center" wrapText="1"/>
    </xf>
    <xf numFmtId="0" fontId="65" fillId="0" borderId="41" xfId="6" applyFont="1" applyBorder="1" applyAlignment="1">
      <alignment wrapText="1"/>
    </xf>
    <xf numFmtId="0" fontId="67" fillId="0" borderId="1" xfId="6" applyFont="1" applyAlignment="1">
      <alignment wrapText="1"/>
    </xf>
    <xf numFmtId="0" fontId="65" fillId="0" borderId="1" xfId="6" applyFont="1" applyAlignment="1">
      <alignment wrapText="1"/>
    </xf>
    <xf numFmtId="0" fontId="68" fillId="0" borderId="1" xfId="6" applyFont="1" applyAlignment="1">
      <alignment horizontal="left" wrapText="1"/>
    </xf>
    <xf numFmtId="0" fontId="69" fillId="0" borderId="1" xfId="6" applyFont="1" applyAlignment="1">
      <alignment horizontal="left" vertical="top"/>
    </xf>
    <xf numFmtId="0" fontId="70" fillId="0" borderId="1" xfId="6" applyFont="1" applyAlignment="1">
      <alignment wrapText="1"/>
    </xf>
    <xf numFmtId="0" fontId="69" fillId="0" borderId="1" xfId="6" applyFont="1" applyAlignment="1">
      <alignment horizontal="left"/>
    </xf>
    <xf numFmtId="0" fontId="63" fillId="0" borderId="49" xfId="6" applyFont="1" applyBorder="1" applyAlignment="1">
      <alignment horizontal="left" vertical="top"/>
    </xf>
    <xf numFmtId="0" fontId="62" fillId="0" borderId="50" xfId="6" applyFont="1" applyBorder="1" applyAlignment="1">
      <alignment horizontal="left" vertical="top" wrapText="1"/>
    </xf>
    <xf numFmtId="0" fontId="63" fillId="0" borderId="51" xfId="6" applyFont="1" applyBorder="1" applyAlignment="1">
      <alignment horizontal="center" vertical="top"/>
    </xf>
    <xf numFmtId="0" fontId="63" fillId="0" borderId="1" xfId="6" applyFont="1"/>
    <xf numFmtId="0" fontId="63" fillId="0" borderId="1" xfId="6" applyFont="1" applyAlignment="1">
      <alignment horizontal="left" vertical="top" wrapText="1"/>
    </xf>
    <xf numFmtId="0" fontId="62" fillId="0" borderId="1" xfId="6" applyFont="1" applyAlignment="1">
      <alignment horizontal="left" vertical="top" wrapText="1"/>
    </xf>
    <xf numFmtId="0" fontId="69" fillId="0" borderId="1" xfId="6" applyFont="1" applyAlignment="1">
      <alignment wrapText="1"/>
    </xf>
    <xf numFmtId="0" fontId="61" fillId="0" borderId="1" xfId="6" applyFont="1"/>
    <xf numFmtId="49" fontId="64" fillId="0" borderId="1" xfId="6" applyNumberFormat="1" applyFont="1" applyAlignment="1">
      <alignment horizontal="center" wrapText="1"/>
    </xf>
    <xf numFmtId="0" fontId="65" fillId="0" borderId="1" xfId="6" applyFont="1"/>
    <xf numFmtId="0" fontId="75" fillId="0" borderId="1" xfId="6" applyFont="1" applyAlignment="1">
      <alignment horizontal="left" wrapText="1"/>
    </xf>
    <xf numFmtId="0" fontId="76" fillId="0" borderId="1" xfId="7"/>
    <xf numFmtId="49" fontId="78" fillId="0" borderId="1" xfId="6" applyNumberFormat="1" applyFont="1" applyAlignment="1">
      <alignment horizontal="center" wrapText="1"/>
    </xf>
    <xf numFmtId="170" fontId="78" fillId="0" borderId="1" xfId="6" applyNumberFormat="1" applyFont="1" applyAlignment="1">
      <alignment horizontal="center" wrapText="1"/>
    </xf>
    <xf numFmtId="0" fontId="76" fillId="0" borderId="1" xfId="7" applyAlignment="1">
      <alignment wrapText="1"/>
    </xf>
    <xf numFmtId="0" fontId="63" fillId="0" borderId="34" xfId="6" applyFont="1" applyBorder="1" applyAlignment="1">
      <alignment wrapText="1"/>
    </xf>
    <xf numFmtId="0" fontId="63" fillId="0" borderId="41" xfId="6" applyFont="1" applyBorder="1" applyAlignment="1">
      <alignment wrapText="1"/>
    </xf>
    <xf numFmtId="0" fontId="63" fillId="0" borderId="1" xfId="6" applyFont="1" applyAlignment="1">
      <alignment vertical="top"/>
    </xf>
    <xf numFmtId="49" fontId="62" fillId="0" borderId="1" xfId="6" applyNumberFormat="1" applyFont="1" applyAlignment="1">
      <alignment horizontal="left" vertical="top"/>
    </xf>
    <xf numFmtId="0" fontId="61" fillId="0" borderId="1" xfId="8" applyFont="1"/>
    <xf numFmtId="0" fontId="79" fillId="0" borderId="1" xfId="8" applyFont="1"/>
    <xf numFmtId="49" fontId="80" fillId="0" borderId="1" xfId="6" applyNumberFormat="1" applyFont="1" applyAlignment="1">
      <alignment horizontal="left" vertical="center" wrapText="1"/>
    </xf>
    <xf numFmtId="0" fontId="61" fillId="0" borderId="1" xfId="8" applyFont="1" applyAlignment="1">
      <alignment wrapText="1"/>
    </xf>
    <xf numFmtId="0" fontId="79" fillId="0" borderId="1" xfId="8" applyFont="1" applyAlignment="1">
      <alignment wrapText="1"/>
    </xf>
    <xf numFmtId="0" fontId="81" fillId="0" borderId="1" xfId="6" applyFont="1" applyAlignment="1">
      <alignment horizontal="center" vertical="center" wrapText="1"/>
    </xf>
    <xf numFmtId="0" fontId="82" fillId="0" borderId="1" xfId="6" applyFont="1" applyAlignment="1">
      <alignment horizontal="center" vertical="center" wrapText="1"/>
    </xf>
    <xf numFmtId="0" fontId="43" fillId="0" borderId="24" xfId="2" applyFont="1" applyBorder="1" applyAlignment="1">
      <alignment horizontal="left" vertical="center" indent="1"/>
    </xf>
    <xf numFmtId="0" fontId="43" fillId="0" borderId="27" xfId="2" applyFont="1" applyBorder="1" applyAlignment="1">
      <alignment horizontal="left" vertical="center" indent="1"/>
    </xf>
    <xf numFmtId="0" fontId="43" fillId="0" borderId="45" xfId="2" applyFont="1" applyBorder="1" applyAlignment="1">
      <alignment horizontal="center" vertical="center" wrapText="1"/>
    </xf>
    <xf numFmtId="0" fontId="43" fillId="0" borderId="46" xfId="2" applyFont="1" applyBorder="1" applyAlignment="1">
      <alignment horizontal="center" vertical="center" wrapText="1"/>
    </xf>
    <xf numFmtId="0" fontId="43" fillId="0" borderId="27" xfId="2" applyFont="1" applyBorder="1" applyAlignment="1">
      <alignment horizontal="left" vertical="top" wrapText="1" indent="2"/>
    </xf>
    <xf numFmtId="0" fontId="43" fillId="0" borderId="1" xfId="2" applyFont="1" applyAlignment="1">
      <alignment horizontal="left" vertical="top" indent="2"/>
    </xf>
    <xf numFmtId="0" fontId="43" fillId="0" borderId="28" xfId="2" applyFont="1" applyBorder="1" applyAlignment="1">
      <alignment horizontal="left" vertical="top" indent="2"/>
    </xf>
    <xf numFmtId="0" fontId="43" fillId="0" borderId="27" xfId="2" applyFont="1" applyBorder="1" applyAlignment="1">
      <alignment horizontal="left" vertical="top" indent="2"/>
    </xf>
    <xf numFmtId="0" fontId="43" fillId="0" borderId="30" xfId="2" applyFont="1" applyBorder="1" applyAlignment="1">
      <alignment horizontal="left" vertical="top" indent="2"/>
    </xf>
    <xf numFmtId="0" fontId="43" fillId="0" borderId="29" xfId="2" applyFont="1" applyBorder="1" applyAlignment="1">
      <alignment horizontal="left" vertical="top" indent="2"/>
    </xf>
    <xf numFmtId="0" fontId="43" fillId="0" borderId="31" xfId="2" applyFont="1" applyBorder="1" applyAlignment="1">
      <alignment horizontal="left" vertical="top" indent="2"/>
    </xf>
    <xf numFmtId="0" fontId="43" fillId="0" borderId="45" xfId="2" applyFont="1" applyBorder="1" applyAlignment="1">
      <alignment horizontal="center" vertical="center"/>
    </xf>
    <xf numFmtId="0" fontId="43" fillId="0" borderId="46" xfId="2" applyFont="1" applyBorder="1" applyAlignment="1">
      <alignment horizontal="center" vertical="center"/>
    </xf>
    <xf numFmtId="0" fontId="43" fillId="0" borderId="46" xfId="2" applyFont="1" applyBorder="1" applyAlignment="1">
      <alignment horizontal="center" vertical="top"/>
    </xf>
    <xf numFmtId="0" fontId="43" fillId="0" borderId="47" xfId="2" applyFont="1" applyBorder="1" applyAlignment="1">
      <alignment horizontal="center" vertical="top"/>
    </xf>
    <xf numFmtId="0" fontId="49" fillId="0" borderId="46" xfId="2" applyFont="1" applyBorder="1" applyAlignment="1">
      <alignment horizontal="center" vertical="top" wrapText="1"/>
    </xf>
    <xf numFmtId="0" fontId="49" fillId="0" borderId="47" xfId="2" applyFont="1" applyBorder="1" applyAlignment="1">
      <alignment horizontal="center" vertical="top"/>
    </xf>
    <xf numFmtId="17" fontId="50" fillId="0" borderId="46" xfId="2" quotePrefix="1" applyNumberFormat="1" applyFont="1" applyBorder="1" applyAlignment="1">
      <alignment horizontal="center" vertical="top"/>
    </xf>
    <xf numFmtId="0" fontId="50" fillId="0" borderId="47" xfId="2" applyFont="1" applyBorder="1" applyAlignment="1">
      <alignment horizontal="center" vertical="top"/>
    </xf>
    <xf numFmtId="0" fontId="43" fillId="0" borderId="36" xfId="2" applyFont="1" applyBorder="1" applyAlignment="1">
      <alignment horizontal="left" vertical="center" indent="1"/>
    </xf>
    <xf numFmtId="0" fontId="44" fillId="0" borderId="34" xfId="2" applyFont="1" applyBorder="1" applyAlignment="1">
      <alignment horizontal="center" vertical="center" wrapText="1"/>
    </xf>
    <xf numFmtId="0" fontId="45" fillId="0" borderId="34" xfId="2" applyFont="1" applyBorder="1" applyAlignment="1">
      <alignment horizontal="center" vertical="center" wrapText="1"/>
    </xf>
    <xf numFmtId="0" fontId="45" fillId="0" borderId="1" xfId="2" applyFont="1" applyAlignment="1">
      <alignment horizontal="center" vertical="center" wrapText="1"/>
    </xf>
    <xf numFmtId="0" fontId="45" fillId="0" borderId="41" xfId="2" applyFont="1" applyBorder="1" applyAlignment="1">
      <alignment horizontal="center" vertical="center" wrapText="1"/>
    </xf>
    <xf numFmtId="0" fontId="43" fillId="0" borderId="34" xfId="2" applyFont="1" applyBorder="1" applyAlignment="1">
      <alignment horizontal="left" vertical="center" indent="1"/>
    </xf>
    <xf numFmtId="0" fontId="43" fillId="0" borderId="1" xfId="2" applyFont="1" applyAlignment="1">
      <alignment horizontal="left" vertical="center" indent="1"/>
    </xf>
    <xf numFmtId="0" fontId="43" fillId="0" borderId="1" xfId="2" applyFont="1" applyAlignment="1">
      <alignment horizontal="left" vertical="top" wrapText="1" indent="2"/>
    </xf>
    <xf numFmtId="0" fontId="43" fillId="0" borderId="28" xfId="2" applyFont="1" applyBorder="1" applyAlignment="1">
      <alignment horizontal="left" vertical="top" wrapText="1" indent="2"/>
    </xf>
    <xf numFmtId="0" fontId="43" fillId="0" borderId="30" xfId="2" applyFont="1" applyBorder="1" applyAlignment="1">
      <alignment horizontal="left" vertical="top" wrapText="1" indent="2"/>
    </xf>
    <xf numFmtId="0" fontId="43" fillId="0" borderId="29" xfId="2" applyFont="1" applyBorder="1" applyAlignment="1">
      <alignment horizontal="left" vertical="top" wrapText="1" indent="2"/>
    </xf>
    <xf numFmtId="0" fontId="43" fillId="0" borderId="31" xfId="2" applyFont="1" applyBorder="1" applyAlignment="1">
      <alignment horizontal="left" vertical="top" wrapText="1" indent="2"/>
    </xf>
    <xf numFmtId="0" fontId="43" fillId="0" borderId="25" xfId="2" applyFont="1" applyBorder="1" applyAlignment="1">
      <alignment horizontal="left" vertical="center" indent="1"/>
    </xf>
    <xf numFmtId="0" fontId="43" fillId="0" borderId="26" xfId="2" applyFont="1" applyBorder="1" applyAlignment="1">
      <alignment horizontal="left" vertical="center" indent="1"/>
    </xf>
    <xf numFmtId="0" fontId="43" fillId="0" borderId="28" xfId="2" applyFont="1" applyBorder="1" applyAlignment="1">
      <alignment horizontal="left" vertical="center" inden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8"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164"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4" borderId="8" xfId="0" applyFont="1" applyFill="1" applyBorder="1" applyAlignment="1" applyProtection="1">
      <alignment horizontal="righ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5"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5"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0" fontId="2" fillId="0" borderId="0" xfId="0"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1" xfId="5" applyFont="1" applyAlignment="1" applyProtection="1">
      <alignment horizontal="center" vertical="center"/>
    </xf>
  </cellXfs>
  <cellStyles count="9">
    <cellStyle name="Čárka 2" xfId="3" xr:uid="{425E88A1-CA62-4DF3-A02A-9EEF007BFC40}"/>
    <cellStyle name="Hypertextový odkaz" xfId="1" builtinId="8"/>
    <cellStyle name="Hypertextový odkaz 2" xfId="4" xr:uid="{BE95BB8C-5F2F-4FB7-A57E-226325D9682E}"/>
    <cellStyle name="Normální" xfId="0" builtinId="0" customBuiltin="1"/>
    <cellStyle name="Normální 2 2" xfId="6" xr:uid="{AA2B751E-9FDA-4445-BB47-4E2A2BB76033}"/>
    <cellStyle name="Normální 2 3" xfId="2" xr:uid="{D77DE518-34F9-4B2F-A3AD-5DA5428CF77D}"/>
    <cellStyle name="Normální 3" xfId="7" xr:uid="{892C660E-FF49-4279-AD52-5211162B4D12}"/>
    <cellStyle name="Normální 3 2" xfId="5" xr:uid="{24DF1872-E368-444D-B31B-D3C614E5DFC6}"/>
    <cellStyle name="Normální 4 2" xfId="8" xr:uid="{BFD6C20B-308A-46C1-99DB-D0116B0BEDB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38964</xdr:colOff>
      <xdr:row>23</xdr:row>
      <xdr:rowOff>125559</xdr:rowOff>
    </xdr:from>
    <xdr:to>
      <xdr:col>2</xdr:col>
      <xdr:colOff>540810</xdr:colOff>
      <xdr:row>27</xdr:row>
      <xdr:rowOff>69275</xdr:rowOff>
    </xdr:to>
    <xdr:pic>
      <xdr:nvPicPr>
        <xdr:cNvPr id="2" name="Obrázek 1">
          <a:extLst>
            <a:ext uri="{FF2B5EF4-FFF2-40B4-BE49-F238E27FC236}">
              <a16:creationId xmlns:a16="http://schemas.microsoft.com/office/drawing/2014/main" id="{4BC87642-3FB5-4368-9C44-21544A7E5B5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312" t="18062" r="8019" b="20216"/>
        <a:stretch/>
      </xdr:blipFill>
      <xdr:spPr bwMode="auto">
        <a:xfrm>
          <a:off x="38964" y="4640409"/>
          <a:ext cx="1568646" cy="705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_PROJEKTY\41_ZAP\03_DPS\04_ROZPOCTY\_EXPORT\180601_ROZPOCET\F.1.1_Kontroln&#237;%20rozpo&#269;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JEKTY/73_PEL/02_DPS/04_ROZPOCTY/01_pracovni_verze/200204_PEL_V&#353;eobecn&#233;%20podm&#237;nky_pokyny_stanoven&#237;%20ce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Titulní strana"/>
      <sheetName val="Všeobecné podmínky"/>
      <sheetName val="Způsob stanovení jedn. ceny"/>
      <sheetName val="Pokyny pro vyplnění"/>
      <sheetName val="Krycí list"/>
      <sheetName val="Rekapitulace"/>
      <sheetName val="Zakazka"/>
    </sheetNames>
    <sheetDataSet>
      <sheetData sheetId="0"/>
      <sheetData sheetId="1"/>
      <sheetData sheetId="2"/>
      <sheetData sheetId="3"/>
      <sheetData sheetId="4"/>
      <sheetData sheetId="5"/>
      <sheetData sheetId="6"/>
      <sheetData sheetId="7">
        <row r="9">
          <cell r="H9">
            <v>162123.05675910041</v>
          </cell>
        </row>
        <row r="10">
          <cell r="H10">
            <v>155108.63714336342</v>
          </cell>
        </row>
        <row r="11">
          <cell r="H11">
            <v>155108.63714336342</v>
          </cell>
        </row>
        <row r="12">
          <cell r="H12">
            <v>65980.845277867513</v>
          </cell>
        </row>
        <row r="20">
          <cell r="H20">
            <v>11750.320139375999</v>
          </cell>
        </row>
        <row r="22">
          <cell r="H22">
            <v>1410.4412279752707</v>
          </cell>
        </row>
        <row r="26">
          <cell r="H26">
            <v>5613.1970910435839</v>
          </cell>
        </row>
        <row r="32">
          <cell r="H32">
            <v>2859.0582866764803</v>
          </cell>
        </row>
        <row r="34">
          <cell r="H34">
            <v>2604.5871302707201</v>
          </cell>
        </row>
        <row r="36">
          <cell r="H36">
            <v>18422.374349791109</v>
          </cell>
        </row>
        <row r="39">
          <cell r="H39">
            <v>14196.972402117119</v>
          </cell>
        </row>
        <row r="43">
          <cell r="H43">
            <v>1193.5430866571521</v>
          </cell>
        </row>
        <row r="45">
          <cell r="H45">
            <v>19914.18</v>
          </cell>
        </row>
        <row r="48">
          <cell r="H48">
            <v>798.61207000959996</v>
          </cell>
        </row>
        <row r="51">
          <cell r="H51">
            <v>118.9881</v>
          </cell>
        </row>
        <row r="54">
          <cell r="H54">
            <v>1984.9761334233594</v>
          </cell>
        </row>
        <row r="57">
          <cell r="H57">
            <v>8168.1599999999989</v>
          </cell>
        </row>
        <row r="60">
          <cell r="H60">
            <v>70.632584131200005</v>
          </cell>
        </row>
        <row r="64">
          <cell r="H64">
            <v>21.749264024319999</v>
          </cell>
        </row>
        <row r="70">
          <cell r="H70">
            <v>5640.1716410515201</v>
          </cell>
        </row>
        <row r="71">
          <cell r="H71">
            <v>2807.4680222515203</v>
          </cell>
        </row>
        <row r="72">
          <cell r="H72">
            <v>2807.4680222515203</v>
          </cell>
        </row>
        <row r="76">
          <cell r="H76">
            <v>2832.7036188000002</v>
          </cell>
        </row>
        <row r="77">
          <cell r="H77">
            <v>2832.7036188000002</v>
          </cell>
        </row>
        <row r="83">
          <cell r="H83">
            <v>1374.2479746854478</v>
          </cell>
        </row>
        <row r="84">
          <cell r="H84">
            <v>1282.1003779136718</v>
          </cell>
        </row>
        <row r="85">
          <cell r="H85">
            <v>1282.1003779136718</v>
          </cell>
        </row>
        <row r="90">
          <cell r="H90">
            <v>92.147596771775994</v>
          </cell>
        </row>
        <row r="91">
          <cell r="H91">
            <v>92.147596771775994</v>
          </cell>
        </row>
        <row r="98">
          <cell r="H98">
            <v>496830.66557146923</v>
          </cell>
        </row>
        <row r="99">
          <cell r="H99">
            <v>4469.185636852736</v>
          </cell>
        </row>
        <row r="100">
          <cell r="H100">
            <v>4469.185636852736</v>
          </cell>
        </row>
        <row r="101">
          <cell r="H101">
            <v>2485.435664065536</v>
          </cell>
        </row>
        <row r="105">
          <cell r="H105">
            <v>1183.7499727872002</v>
          </cell>
        </row>
        <row r="109">
          <cell r="H109">
            <v>800</v>
          </cell>
        </row>
        <row r="113">
          <cell r="H113">
            <v>492361.47993461648</v>
          </cell>
        </row>
        <row r="114">
          <cell r="H114">
            <v>388.658694557952</v>
          </cell>
        </row>
        <row r="115">
          <cell r="H115">
            <v>254.09096294400004</v>
          </cell>
        </row>
        <row r="118">
          <cell r="H118">
            <v>134.56773161395196</v>
          </cell>
        </row>
        <row r="122">
          <cell r="H122">
            <v>6448.3201014623992</v>
          </cell>
        </row>
        <row r="123">
          <cell r="H123">
            <v>2058.7933578239999</v>
          </cell>
        </row>
        <row r="126">
          <cell r="H126">
            <v>3295.0132042463993</v>
          </cell>
        </row>
        <row r="129">
          <cell r="H129">
            <v>1094.513539392</v>
          </cell>
        </row>
        <row r="133">
          <cell r="H133">
            <v>925.8322931020798</v>
          </cell>
        </row>
        <row r="134">
          <cell r="H134">
            <v>300.79886054399998</v>
          </cell>
        </row>
        <row r="140">
          <cell r="H140">
            <v>625.03343255807988</v>
          </cell>
        </row>
        <row r="144">
          <cell r="H144">
            <v>2056.0638938112002</v>
          </cell>
        </row>
        <row r="145">
          <cell r="H145">
            <v>261.56422656000001</v>
          </cell>
        </row>
        <row r="148">
          <cell r="H148">
            <v>362.33822177279995</v>
          </cell>
        </row>
        <row r="151">
          <cell r="H151">
            <v>1087.0146653183999</v>
          </cell>
        </row>
        <row r="154">
          <cell r="H154">
            <v>345.14678015999999</v>
          </cell>
        </row>
        <row r="158">
          <cell r="H158">
            <v>11803.098503616002</v>
          </cell>
        </row>
        <row r="159">
          <cell r="H159">
            <v>3576.3575339520007</v>
          </cell>
        </row>
        <row r="162">
          <cell r="H162">
            <v>6213.6060000000007</v>
          </cell>
        </row>
        <row r="164">
          <cell r="H164">
            <v>2013.134969664</v>
          </cell>
        </row>
        <row r="168">
          <cell r="H168">
            <v>0</v>
          </cell>
        </row>
        <row r="169">
          <cell r="H169">
            <v>0</v>
          </cell>
        </row>
        <row r="172">
          <cell r="H172">
            <v>5193.8098172593909</v>
          </cell>
        </row>
        <row r="173">
          <cell r="H173">
            <v>509.53812436799996</v>
          </cell>
        </row>
        <row r="176">
          <cell r="H176">
            <v>4684.2716928913906</v>
          </cell>
        </row>
        <row r="180">
          <cell r="H180">
            <v>210.48323050406395</v>
          </cell>
        </row>
        <row r="181">
          <cell r="H181">
            <v>77.19094656</v>
          </cell>
        </row>
        <row r="184">
          <cell r="H184">
            <v>133.29228394406397</v>
          </cell>
        </row>
        <row r="188">
          <cell r="H188">
            <v>0</v>
          </cell>
        </row>
        <row r="189">
          <cell r="H189">
            <v>0</v>
          </cell>
        </row>
        <row r="192">
          <cell r="H192">
            <v>34450.950033158399</v>
          </cell>
        </row>
        <row r="193">
          <cell r="H193">
            <v>14538.901547520001</v>
          </cell>
        </row>
        <row r="196">
          <cell r="H196">
            <v>12410.084095718399</v>
          </cell>
        </row>
        <row r="199">
          <cell r="H199">
            <v>7501.9643899199991</v>
          </cell>
        </row>
        <row r="203">
          <cell r="H203">
            <v>4680.0405711360008</v>
          </cell>
        </row>
        <row r="204">
          <cell r="H204">
            <v>4680.0405711360008</v>
          </cell>
        </row>
        <row r="208">
          <cell r="H208">
            <v>11599.811779046398</v>
          </cell>
        </row>
        <row r="209">
          <cell r="H209">
            <v>5518.4151859200001</v>
          </cell>
        </row>
        <row r="212">
          <cell r="H212">
            <v>4710.3968830463991</v>
          </cell>
        </row>
        <row r="215">
          <cell r="H215">
            <v>1370.9997100799999</v>
          </cell>
        </row>
        <row r="219">
          <cell r="H219">
            <v>3100.3261523942397</v>
          </cell>
        </row>
        <row r="220">
          <cell r="H220">
            <v>1400.828470272</v>
          </cell>
        </row>
        <row r="223">
          <cell r="H223">
            <v>1195.7161318502399</v>
          </cell>
        </row>
        <row r="226">
          <cell r="H226">
            <v>503.78155027199995</v>
          </cell>
        </row>
        <row r="230">
          <cell r="H230">
            <v>8256.9248360524798</v>
          </cell>
        </row>
        <row r="231">
          <cell r="H231">
            <v>3332.2737853439999</v>
          </cell>
        </row>
        <row r="234">
          <cell r="H234">
            <v>2844.3550409164795</v>
          </cell>
        </row>
        <row r="237">
          <cell r="H237">
            <v>2080.2960097920004</v>
          </cell>
        </row>
        <row r="241">
          <cell r="H241">
            <v>7412.9990233420795</v>
          </cell>
        </row>
        <row r="242">
          <cell r="H242">
            <v>3120.0270474240001</v>
          </cell>
        </row>
        <row r="246">
          <cell r="H246">
            <v>2663.1859300300794</v>
          </cell>
        </row>
        <row r="249">
          <cell r="H249">
            <v>1629.7860458880002</v>
          </cell>
        </row>
        <row r="253">
          <cell r="H253">
            <v>449.5328168146815</v>
          </cell>
        </row>
        <row r="254">
          <cell r="H254">
            <v>75.199715135999995</v>
          </cell>
        </row>
        <row r="257">
          <cell r="H257">
            <v>184.55027834879999</v>
          </cell>
        </row>
        <row r="260">
          <cell r="H260">
            <v>189.78282332988155</v>
          </cell>
        </row>
        <row r="264">
          <cell r="H264">
            <v>8783.5367723039999</v>
          </cell>
        </row>
        <row r="265">
          <cell r="H265">
            <v>3714.3179136000003</v>
          </cell>
        </row>
        <row r="268">
          <cell r="H268">
            <v>4359.3817307039999</v>
          </cell>
        </row>
        <row r="271">
          <cell r="H271">
            <v>709.83712799999989</v>
          </cell>
        </row>
        <row r="275">
          <cell r="H275">
            <v>0</v>
          </cell>
        </row>
        <row r="276">
          <cell r="H276">
            <v>0</v>
          </cell>
        </row>
        <row r="279">
          <cell r="H279">
            <v>4226.4360502559994</v>
          </cell>
        </row>
        <row r="280">
          <cell r="H280">
            <v>1857.1589568000002</v>
          </cell>
        </row>
        <row r="283">
          <cell r="H283">
            <v>1585.2297202559996</v>
          </cell>
        </row>
        <row r="286">
          <cell r="H286">
            <v>784.04737320000004</v>
          </cell>
        </row>
        <row r="290">
          <cell r="H290">
            <v>559.95016089600006</v>
          </cell>
        </row>
        <row r="291">
          <cell r="H291">
            <v>212.24673792000002</v>
          </cell>
        </row>
        <row r="294">
          <cell r="H294">
            <v>347.70342297600007</v>
          </cell>
        </row>
        <row r="298">
          <cell r="H298">
            <v>938.62026758304</v>
          </cell>
        </row>
        <row r="299">
          <cell r="H299">
            <v>711.0265720320001</v>
          </cell>
        </row>
        <row r="302">
          <cell r="H302">
            <v>227.59369555103996</v>
          </cell>
        </row>
        <row r="306">
          <cell r="H306">
            <v>407.66804305920004</v>
          </cell>
        </row>
        <row r="307">
          <cell r="H307">
            <v>191.02206412800001</v>
          </cell>
        </row>
        <row r="310">
          <cell r="H310">
            <v>216.64597893120003</v>
          </cell>
        </row>
        <row r="314">
          <cell r="H314">
            <v>985.04315227987206</v>
          </cell>
        </row>
        <row r="315">
          <cell r="H315">
            <v>392.65646515200007</v>
          </cell>
        </row>
        <row r="319">
          <cell r="H319">
            <v>395.84697384960009</v>
          </cell>
        </row>
        <row r="322">
          <cell r="H322">
            <v>196.53971327827196</v>
          </cell>
        </row>
        <row r="326">
          <cell r="H326">
            <v>2297.6155691596796</v>
          </cell>
        </row>
        <row r="327">
          <cell r="H327">
            <v>1400.828470272</v>
          </cell>
        </row>
        <row r="330">
          <cell r="H330">
            <v>896.7870988876798</v>
          </cell>
        </row>
        <row r="334">
          <cell r="H334">
            <v>2982.8895557126398</v>
          </cell>
        </row>
        <row r="335">
          <cell r="H335">
            <v>1347.7667857920001</v>
          </cell>
        </row>
        <row r="338">
          <cell r="H338">
            <v>1150.42385412864</v>
          </cell>
        </row>
        <row r="341">
          <cell r="H341">
            <v>484.69891579199992</v>
          </cell>
        </row>
        <row r="345">
          <cell r="H345">
            <v>319.22635530240007</v>
          </cell>
        </row>
        <row r="346">
          <cell r="H346">
            <v>137.96037964800001</v>
          </cell>
        </row>
        <row r="349">
          <cell r="H349">
            <v>139.08136919040004</v>
          </cell>
        </row>
        <row r="352">
          <cell r="H352">
            <v>42.184606463999998</v>
          </cell>
        </row>
        <row r="356">
          <cell r="H356">
            <v>275.21631256734719</v>
          </cell>
        </row>
        <row r="357">
          <cell r="H357">
            <v>95.511032064000005</v>
          </cell>
        </row>
        <row r="360">
          <cell r="H360">
            <v>111.15496304640001</v>
          </cell>
        </row>
        <row r="363">
          <cell r="H363">
            <v>68.550317456947184</v>
          </cell>
        </row>
        <row r="367">
          <cell r="H367">
            <v>811.9277332992001</v>
          </cell>
        </row>
        <row r="368">
          <cell r="H368">
            <v>307.75776998399999</v>
          </cell>
        </row>
        <row r="371">
          <cell r="H371">
            <v>504.16996331520005</v>
          </cell>
        </row>
        <row r="375">
          <cell r="H375">
            <v>30353.157855820798</v>
          </cell>
        </row>
        <row r="376">
          <cell r="H376">
            <v>11036.83037184</v>
          </cell>
        </row>
        <row r="379">
          <cell r="H379">
            <v>15308.789869900798</v>
          </cell>
        </row>
        <row r="382">
          <cell r="H382">
            <v>4007.5376140799999</v>
          </cell>
        </row>
        <row r="386">
          <cell r="H386">
            <v>15418.456643519999</v>
          </cell>
        </row>
        <row r="387">
          <cell r="H387">
            <v>7824.291431040001</v>
          </cell>
        </row>
        <row r="390">
          <cell r="H390">
            <v>2071.1359670399997</v>
          </cell>
        </row>
        <row r="392">
          <cell r="H392">
            <v>1380.7573113600001</v>
          </cell>
        </row>
        <row r="394">
          <cell r="H394">
            <v>4142.2719340799995</v>
          </cell>
        </row>
        <row r="397">
          <cell r="H397">
            <v>13289.40341576064</v>
          </cell>
        </row>
        <row r="398">
          <cell r="H398">
            <v>3196.3897324800005</v>
          </cell>
        </row>
        <row r="401">
          <cell r="H401">
            <v>3459.6218280960006</v>
          </cell>
        </row>
        <row r="403">
          <cell r="H403">
            <v>5906.1130148966395</v>
          </cell>
        </row>
        <row r="406">
          <cell r="H406">
            <v>727.27884028799997</v>
          </cell>
        </row>
        <row r="410">
          <cell r="H410">
            <v>52045.013296711681</v>
          </cell>
        </row>
        <row r="411">
          <cell r="H411">
            <v>12182.962756608002</v>
          </cell>
        </row>
        <row r="415">
          <cell r="H415">
            <v>15598.660447319038</v>
          </cell>
        </row>
        <row r="418">
          <cell r="H418">
            <v>21166.824000000001</v>
          </cell>
        </row>
        <row r="420">
          <cell r="H420">
            <v>3096.5660927846397</v>
          </cell>
        </row>
        <row r="423">
          <cell r="H423">
            <v>0</v>
          </cell>
        </row>
        <row r="424">
          <cell r="H424">
            <v>0</v>
          </cell>
        </row>
        <row r="427">
          <cell r="H427">
            <v>70290.649428840945</v>
          </cell>
        </row>
        <row r="428">
          <cell r="H428">
            <v>11550.144493440001</v>
          </cell>
        </row>
        <row r="431">
          <cell r="H431">
            <v>12501.332863488</v>
          </cell>
        </row>
        <row r="433">
          <cell r="H433">
            <v>21341.721262417916</v>
          </cell>
        </row>
        <row r="436">
          <cell r="H436">
            <v>21719.964</v>
          </cell>
        </row>
        <row r="438">
          <cell r="H438">
            <v>3177.4868094950398</v>
          </cell>
        </row>
        <row r="441">
          <cell r="H441">
            <v>6660.83273571072</v>
          </cell>
        </row>
        <row r="442">
          <cell r="H442">
            <v>1451.1217190400002</v>
          </cell>
        </row>
        <row r="445">
          <cell r="H445">
            <v>1570.6258606080003</v>
          </cell>
        </row>
        <row r="447">
          <cell r="H447">
            <v>2681.3028411187202</v>
          </cell>
        </row>
        <row r="450">
          <cell r="H450">
            <v>957.78231494399995</v>
          </cell>
        </row>
        <row r="454">
          <cell r="H454">
            <v>106896.27888113665</v>
          </cell>
        </row>
        <row r="455">
          <cell r="H455">
            <v>18507.915546624001</v>
          </cell>
        </row>
        <row r="458">
          <cell r="H458">
            <v>51528.300336414723</v>
          </cell>
        </row>
        <row r="461">
          <cell r="H461">
            <v>32155.871999999999</v>
          </cell>
        </row>
        <row r="463">
          <cell r="H463">
            <v>4704.1909980979199</v>
          </cell>
        </row>
        <row r="466">
          <cell r="H466">
            <v>66980.76489490176</v>
          </cell>
        </row>
        <row r="467">
          <cell r="H467">
            <v>15674.421595391999</v>
          </cell>
        </row>
        <row r="470">
          <cell r="H470">
            <v>43639.506649589755</v>
          </cell>
        </row>
        <row r="473">
          <cell r="H473">
            <v>7666.8366499199992</v>
          </cell>
        </row>
        <row r="476">
          <cell r="H476">
            <v>4904.769963219841</v>
          </cell>
        </row>
        <row r="477">
          <cell r="H477">
            <v>1464.5024916480002</v>
          </cell>
        </row>
        <row r="480">
          <cell r="H480">
            <v>3440.2674715718408</v>
          </cell>
        </row>
        <row r="484">
          <cell r="H484">
            <v>2638.3311003168001</v>
          </cell>
        </row>
        <row r="485">
          <cell r="H485">
            <v>955.11032064000005</v>
          </cell>
        </row>
        <row r="488">
          <cell r="H488">
            <v>1324.7991233567998</v>
          </cell>
        </row>
        <row r="491">
          <cell r="H491">
            <v>358.42165632000001</v>
          </cell>
        </row>
        <row r="495">
          <cell r="H495">
            <v>3318.84</v>
          </cell>
        </row>
        <row r="496">
          <cell r="H496">
            <v>3318.84</v>
          </cell>
        </row>
        <row r="502">
          <cell r="H502">
            <v>9742.8842886105613</v>
          </cell>
        </row>
        <row r="503">
          <cell r="H503">
            <v>9742.8842886105613</v>
          </cell>
        </row>
        <row r="504">
          <cell r="H504">
            <v>2118.8086883712008</v>
          </cell>
        </row>
        <row r="505">
          <cell r="H505">
            <v>2118.8086883712008</v>
          </cell>
        </row>
        <row r="509">
          <cell r="H509">
            <v>7624.07560023936</v>
          </cell>
        </row>
        <row r="510">
          <cell r="H510">
            <v>7624.07560023936</v>
          </cell>
        </row>
        <row r="516">
          <cell r="H516">
            <v>4293636.138551387</v>
          </cell>
        </row>
        <row r="517">
          <cell r="H517">
            <v>3702102.2738863346</v>
          </cell>
        </row>
        <row r="518">
          <cell r="H518">
            <v>42154.19768256</v>
          </cell>
        </row>
        <row r="519">
          <cell r="H519">
            <v>13941.747682559999</v>
          </cell>
        </row>
        <row r="531">
          <cell r="H531">
            <v>23306.13</v>
          </cell>
        </row>
        <row r="533">
          <cell r="H533">
            <v>4906.3200000000006</v>
          </cell>
        </row>
        <row r="539">
          <cell r="H539">
            <v>173604.0900201792</v>
          </cell>
        </row>
        <row r="540">
          <cell r="H540">
            <v>37160.270068704005</v>
          </cell>
        </row>
        <row r="544">
          <cell r="H544">
            <v>60911.200000000004</v>
          </cell>
        </row>
        <row r="546">
          <cell r="H546">
            <v>10343.842654243841</v>
          </cell>
        </row>
        <row r="549">
          <cell r="H549">
            <v>42199.452200000007</v>
          </cell>
        </row>
        <row r="551">
          <cell r="H551">
            <v>20757.57790311936</v>
          </cell>
        </row>
        <row r="554">
          <cell r="H554">
            <v>2231.7471941120002</v>
          </cell>
        </row>
        <row r="557">
          <cell r="H557">
            <v>0</v>
          </cell>
        </row>
        <row r="558">
          <cell r="H558">
            <v>0</v>
          </cell>
        </row>
        <row r="561">
          <cell r="H561">
            <v>3791.1546569599996</v>
          </cell>
        </row>
        <row r="562">
          <cell r="H562">
            <v>2971.1546569599996</v>
          </cell>
        </row>
        <row r="565">
          <cell r="H565">
            <v>820</v>
          </cell>
        </row>
        <row r="568">
          <cell r="H568">
            <v>103408.26489282081</v>
          </cell>
        </row>
        <row r="569">
          <cell r="H569">
            <v>22799.078547432007</v>
          </cell>
        </row>
        <row r="574">
          <cell r="H574">
            <v>33211.199999999997</v>
          </cell>
        </row>
        <row r="576">
          <cell r="H576">
            <v>6490.9348199449605</v>
          </cell>
        </row>
        <row r="579">
          <cell r="H579">
            <v>26480.864300000001</v>
          </cell>
        </row>
        <row r="581">
          <cell r="H581">
            <v>13025.728415715841</v>
          </cell>
        </row>
        <row r="584">
          <cell r="H584">
            <v>1400.458809728</v>
          </cell>
        </row>
        <row r="587">
          <cell r="H587">
            <v>2363.2155919696002</v>
          </cell>
        </row>
        <row r="588">
          <cell r="H588">
            <v>1184.6394820560004</v>
          </cell>
        </row>
        <row r="591">
          <cell r="H591">
            <v>389.5</v>
          </cell>
        </row>
        <row r="593">
          <cell r="H593">
            <v>715.16333038079983</v>
          </cell>
        </row>
        <row r="595">
          <cell r="H595">
            <v>73.912779532800016</v>
          </cell>
        </row>
        <row r="598">
          <cell r="H598">
            <v>4091.9705966376</v>
          </cell>
        </row>
        <row r="599">
          <cell r="H599">
            <v>1402.0823705640003</v>
          </cell>
        </row>
        <row r="602">
          <cell r="H602">
            <v>2042.3999999999999</v>
          </cell>
        </row>
        <row r="604">
          <cell r="H604">
            <v>558.01486137599989</v>
          </cell>
        </row>
        <row r="606">
          <cell r="H606">
            <v>89.473364697600005</v>
          </cell>
        </row>
        <row r="609">
          <cell r="H609">
            <v>1194.367665664</v>
          </cell>
        </row>
        <row r="610">
          <cell r="H610">
            <v>396.27844992000001</v>
          </cell>
        </row>
        <row r="613">
          <cell r="H613">
            <v>205</v>
          </cell>
        </row>
        <row r="615">
          <cell r="H615">
            <v>554.18775283200011</v>
          </cell>
        </row>
        <row r="617">
          <cell r="H617">
            <v>38.901462912000007</v>
          </cell>
        </row>
        <row r="620">
          <cell r="H620">
            <v>3631.4110196520005</v>
          </cell>
        </row>
        <row r="621">
          <cell r="H621">
            <v>2831.9110196520005</v>
          </cell>
        </row>
        <row r="624">
          <cell r="H624">
            <v>799.5</v>
          </cell>
        </row>
        <row r="627">
          <cell r="H627">
            <v>654263.36502403975</v>
          </cell>
        </row>
        <row r="628">
          <cell r="H628">
            <v>99462.706647199986</v>
          </cell>
        </row>
        <row r="631">
          <cell r="H631">
            <v>260000</v>
          </cell>
        </row>
        <row r="633">
          <cell r="H633">
            <v>144499.2368976</v>
          </cell>
        </row>
        <row r="635">
          <cell r="H635">
            <v>0</v>
          </cell>
        </row>
        <row r="637">
          <cell r="H637">
            <v>8027.1681983999979</v>
          </cell>
        </row>
        <row r="639">
          <cell r="H639">
            <v>67134.162784</v>
          </cell>
        </row>
        <row r="641">
          <cell r="H641">
            <v>2249.3540160000002</v>
          </cell>
        </row>
        <row r="643">
          <cell r="H643">
            <v>18980</v>
          </cell>
        </row>
        <row r="645">
          <cell r="H645">
            <v>13281.134855239679</v>
          </cell>
        </row>
        <row r="648">
          <cell r="H648">
            <v>35761.696672000005</v>
          </cell>
        </row>
        <row r="650">
          <cell r="H650">
            <v>4867.9049536000002</v>
          </cell>
        </row>
        <row r="653">
          <cell r="H653">
            <v>242232.39213457468</v>
          </cell>
        </row>
        <row r="654">
          <cell r="H654">
            <v>36571.672136431996</v>
          </cell>
        </row>
        <row r="658">
          <cell r="H658">
            <v>95600</v>
          </cell>
        </row>
        <row r="660">
          <cell r="H660">
            <v>53131.257874656003</v>
          </cell>
        </row>
        <row r="662">
          <cell r="H662">
            <v>0</v>
          </cell>
        </row>
        <row r="664">
          <cell r="H664">
            <v>2951.5279991039993</v>
          </cell>
        </row>
        <row r="666">
          <cell r="H666">
            <v>24684.715239039997</v>
          </cell>
        </row>
        <row r="668">
          <cell r="H668">
            <v>827.07016896000005</v>
          </cell>
        </row>
        <row r="670">
          <cell r="H670">
            <v>6978.7999999999993</v>
          </cell>
        </row>
        <row r="672">
          <cell r="H672">
            <v>13149.30077632</v>
          </cell>
        </row>
        <row r="674">
          <cell r="H674">
            <v>6548.1567340466681</v>
          </cell>
        </row>
        <row r="677">
          <cell r="H677">
            <v>1789.8912060160001</v>
          </cell>
        </row>
        <row r="680">
          <cell r="H680">
            <v>199042.0670567725</v>
          </cell>
        </row>
        <row r="681">
          <cell r="H681">
            <v>143000</v>
          </cell>
        </row>
        <row r="684">
          <cell r="H684">
            <v>899.74160640000014</v>
          </cell>
        </row>
        <row r="686">
          <cell r="H686">
            <v>3416.4</v>
          </cell>
        </row>
        <row r="688">
          <cell r="H688">
            <v>0</v>
          </cell>
        </row>
        <row r="690">
          <cell r="H690">
            <v>3778.9147468800002</v>
          </cell>
        </row>
        <row r="692">
          <cell r="H692">
            <v>9958</v>
          </cell>
        </row>
        <row r="695">
          <cell r="H695">
            <v>4483.7123385599998</v>
          </cell>
        </row>
        <row r="697">
          <cell r="H697">
            <v>8835.84</v>
          </cell>
        </row>
        <row r="700">
          <cell r="H700">
            <v>7244.2553755852805</v>
          </cell>
        </row>
        <row r="703">
          <cell r="H703">
            <v>1947.1619814400001</v>
          </cell>
        </row>
        <row r="705">
          <cell r="H705">
            <v>9055.3192194816002</v>
          </cell>
        </row>
        <row r="708">
          <cell r="H708">
            <v>1947.1619814400001</v>
          </cell>
        </row>
        <row r="710">
          <cell r="H710">
            <v>1712.3505269856003</v>
          </cell>
        </row>
        <row r="713">
          <cell r="H713">
            <v>2763.20928</v>
          </cell>
        </row>
        <row r="717">
          <cell r="H717">
            <v>60283.793381264011</v>
          </cell>
        </row>
        <row r="718">
          <cell r="H718">
            <v>6410.126338703999</v>
          </cell>
        </row>
        <row r="721">
          <cell r="H721">
            <v>5335.7643440640004</v>
          </cell>
        </row>
        <row r="723">
          <cell r="H723">
            <v>18480</v>
          </cell>
        </row>
        <row r="725">
          <cell r="H725">
            <v>2398.15743552</v>
          </cell>
        </row>
        <row r="727">
          <cell r="H727">
            <v>6319.5</v>
          </cell>
        </row>
        <row r="730">
          <cell r="H730">
            <v>2845.4328302399999</v>
          </cell>
        </row>
        <row r="732">
          <cell r="H732">
            <v>5607.36</v>
          </cell>
        </row>
        <row r="735">
          <cell r="H735">
            <v>4597.3159114291202</v>
          </cell>
        </row>
        <row r="738">
          <cell r="H738">
            <v>1235.69894976</v>
          </cell>
        </row>
        <row r="740">
          <cell r="H740">
            <v>4214.20625214336</v>
          </cell>
        </row>
        <row r="743">
          <cell r="H743">
            <v>1086.6561994035201</v>
          </cell>
        </row>
        <row r="746">
          <cell r="H746">
            <v>1753.57512</v>
          </cell>
        </row>
        <row r="750">
          <cell r="H750">
            <v>90983.041080120645</v>
          </cell>
        </row>
        <row r="751">
          <cell r="H751">
            <v>6118.7569596719986</v>
          </cell>
        </row>
        <row r="754">
          <cell r="H754">
            <v>5093.2296011520002</v>
          </cell>
        </row>
        <row r="756">
          <cell r="H756">
            <v>17640</v>
          </cell>
        </row>
        <row r="758">
          <cell r="H758">
            <v>2289.1502793600002</v>
          </cell>
        </row>
        <row r="760">
          <cell r="H760">
            <v>6032.2500000000009</v>
          </cell>
        </row>
        <row r="763">
          <cell r="H763">
            <v>2716.0949743199999</v>
          </cell>
        </row>
        <row r="765">
          <cell r="H765">
            <v>5352.48</v>
          </cell>
        </row>
        <row r="768">
          <cell r="H768">
            <v>4388.3470063641598</v>
          </cell>
        </row>
        <row r="771">
          <cell r="H771">
            <v>1179.5308156800002</v>
          </cell>
        </row>
        <row r="773">
          <cell r="H773">
            <v>4022.6514225004798</v>
          </cell>
        </row>
        <row r="776">
          <cell r="H776">
            <v>1179.5308156800002</v>
          </cell>
        </row>
        <row r="778">
          <cell r="H778">
            <v>22303.401750000001</v>
          </cell>
        </row>
        <row r="780">
          <cell r="H780">
            <v>1179.5308156800002</v>
          </cell>
        </row>
        <row r="782">
          <cell r="H782">
            <v>8776.6940127283196</v>
          </cell>
        </row>
        <row r="785">
          <cell r="H785">
            <v>1037.5254669836802</v>
          </cell>
        </row>
        <row r="788">
          <cell r="H788">
            <v>1673.86716</v>
          </cell>
        </row>
        <row r="792">
          <cell r="H792">
            <v>0</v>
          </cell>
        </row>
        <row r="793">
          <cell r="H793">
            <v>0</v>
          </cell>
        </row>
        <row r="796">
          <cell r="H796">
            <v>3447.6767514303356</v>
          </cell>
        </row>
        <row r="797">
          <cell r="H797">
            <v>446.76638118239987</v>
          </cell>
        </row>
        <row r="800">
          <cell r="H800">
            <v>371.88660579839996</v>
          </cell>
        </row>
        <row r="802">
          <cell r="H802">
            <v>1288</v>
          </cell>
        </row>
        <row r="804">
          <cell r="H804">
            <v>167.14430611200001</v>
          </cell>
        </row>
        <row r="806">
          <cell r="H806">
            <v>440.45000000000005</v>
          </cell>
        </row>
        <row r="809">
          <cell r="H809">
            <v>124.69495852799999</v>
          </cell>
        </row>
        <row r="811">
          <cell r="H811">
            <v>182.38079999999999</v>
          </cell>
        </row>
        <row r="814">
          <cell r="H814">
            <v>160.20949388313599</v>
          </cell>
        </row>
        <row r="817">
          <cell r="H817">
            <v>86.124472256000004</v>
          </cell>
        </row>
        <row r="819">
          <cell r="H819">
            <v>57.80086167040001</v>
          </cell>
        </row>
        <row r="822">
          <cell r="H822">
            <v>122.21887199999999</v>
          </cell>
        </row>
        <row r="826">
          <cell r="H826">
            <v>124319.15377173378</v>
          </cell>
        </row>
        <row r="827">
          <cell r="H827">
            <v>13869.745747200001</v>
          </cell>
        </row>
        <row r="830">
          <cell r="H830">
            <v>31080</v>
          </cell>
        </row>
        <row r="832">
          <cell r="H832">
            <v>38903.640703200006</v>
          </cell>
        </row>
        <row r="834">
          <cell r="H834">
            <v>0</v>
          </cell>
        </row>
        <row r="836">
          <cell r="H836">
            <v>2161.1606687999997</v>
          </cell>
        </row>
        <row r="838">
          <cell r="H838">
            <v>18074.582288000001</v>
          </cell>
        </row>
        <row r="840">
          <cell r="H840">
            <v>605.59531200000015</v>
          </cell>
        </row>
        <row r="842">
          <cell r="H842">
            <v>5110</v>
          </cell>
        </row>
        <row r="844">
          <cell r="H844">
            <v>9628.1491040000001</v>
          </cell>
        </row>
        <row r="846">
          <cell r="H846">
            <v>3575.6901533337596</v>
          </cell>
        </row>
        <row r="849">
          <cell r="H849">
            <v>1310.5897952</v>
          </cell>
        </row>
        <row r="852">
          <cell r="H852">
            <v>0</v>
          </cell>
        </row>
        <row r="853">
          <cell r="H853">
            <v>0</v>
          </cell>
        </row>
        <row r="856">
          <cell r="H856">
            <v>6824.8182968448018</v>
          </cell>
        </row>
        <row r="857">
          <cell r="H857">
            <v>1977.9171411200005</v>
          </cell>
        </row>
        <row r="860">
          <cell r="H860">
            <v>2700.1</v>
          </cell>
        </row>
        <row r="862">
          <cell r="H862">
            <v>260.63980151040005</v>
          </cell>
        </row>
        <row r="864">
          <cell r="H864">
            <v>1625.521552704</v>
          </cell>
        </row>
        <row r="866">
          <cell r="H866">
            <v>260.63980151040005</v>
          </cell>
        </row>
        <row r="869">
          <cell r="H869">
            <v>16068.395669961601</v>
          </cell>
        </row>
        <row r="870">
          <cell r="H870">
            <v>5120.6486577120013</v>
          </cell>
        </row>
        <row r="873">
          <cell r="H873">
            <v>7459.2000000000007</v>
          </cell>
        </row>
        <row r="875">
          <cell r="H875">
            <v>3161.7747237887997</v>
          </cell>
        </row>
        <row r="877">
          <cell r="H877">
            <v>326.77228846080004</v>
          </cell>
        </row>
        <row r="880">
          <cell r="H880">
            <v>46648.323559092096</v>
          </cell>
        </row>
        <row r="881">
          <cell r="H881">
            <v>35475</v>
          </cell>
        </row>
        <row r="884">
          <cell r="H884">
            <v>223.20512928000005</v>
          </cell>
        </row>
        <row r="886">
          <cell r="H886">
            <v>847.53000000000009</v>
          </cell>
        </row>
        <row r="888">
          <cell r="H888">
            <v>0</v>
          </cell>
        </row>
        <row r="890">
          <cell r="H890">
            <v>937.46154297600015</v>
          </cell>
        </row>
        <row r="892">
          <cell r="H892">
            <v>2470.35</v>
          </cell>
        </row>
        <row r="895">
          <cell r="H895">
            <v>1112.3055609120001</v>
          </cell>
        </row>
        <row r="897">
          <cell r="H897">
            <v>2191.9680000000003</v>
          </cell>
        </row>
        <row r="900">
          <cell r="H900">
            <v>1797.1325835586561</v>
          </cell>
        </row>
        <row r="903">
          <cell r="H903">
            <v>483.04595308800003</v>
          </cell>
        </row>
        <row r="905">
          <cell r="H905">
            <v>424.83633327744013</v>
          </cell>
        </row>
        <row r="908">
          <cell r="H908">
            <v>685.48845600000004</v>
          </cell>
        </row>
        <row r="912">
          <cell r="H912">
            <v>84246.242562392144</v>
          </cell>
        </row>
        <row r="913">
          <cell r="H913">
            <v>13542.230058887999</v>
          </cell>
        </row>
        <row r="916">
          <cell r="H916">
            <v>35400</v>
          </cell>
        </row>
        <row r="918">
          <cell r="H918">
            <v>19674.126869904001</v>
          </cell>
        </row>
        <row r="920">
          <cell r="H920">
            <v>0</v>
          </cell>
        </row>
        <row r="922">
          <cell r="H922">
            <v>1092.9298239359998</v>
          </cell>
        </row>
        <row r="924">
          <cell r="H924">
            <v>9140.5744713599997</v>
          </cell>
        </row>
        <row r="926">
          <cell r="H926">
            <v>306.25820064000004</v>
          </cell>
        </row>
        <row r="928">
          <cell r="H928">
            <v>2584.1999999999998</v>
          </cell>
        </row>
        <row r="930">
          <cell r="H930">
            <v>2056.8783267585409</v>
          </cell>
        </row>
        <row r="933">
          <cell r="H933">
            <v>449.04481090560006</v>
          </cell>
        </row>
        <row r="936">
          <cell r="H936">
            <v>3737.7798057358086</v>
          </cell>
        </row>
        <row r="937">
          <cell r="H937">
            <v>427.34175591359997</v>
          </cell>
        </row>
        <row r="940">
          <cell r="H940">
            <v>355.71762293760003</v>
          </cell>
        </row>
        <row r="942">
          <cell r="H942">
            <v>1232</v>
          </cell>
        </row>
        <row r="944">
          <cell r="H944">
            <v>159.87716236800003</v>
          </cell>
        </row>
        <row r="946">
          <cell r="H946">
            <v>421.30000000000007</v>
          </cell>
        </row>
        <row r="949">
          <cell r="H949">
            <v>189.69552201600001</v>
          </cell>
        </row>
        <row r="951">
          <cell r="H951">
            <v>373.82400000000001</v>
          </cell>
        </row>
        <row r="954">
          <cell r="H954">
            <v>306.48772742860803</v>
          </cell>
        </row>
        <row r="957">
          <cell r="H957">
            <v>82.379929984000015</v>
          </cell>
        </row>
        <row r="959">
          <cell r="H959">
            <v>72.251077088000017</v>
          </cell>
        </row>
        <row r="962">
          <cell r="H962">
            <v>116.90500800000001</v>
          </cell>
        </row>
        <row r="966">
          <cell r="H966">
            <v>423191.33114136045</v>
          </cell>
        </row>
        <row r="967">
          <cell r="H967">
            <v>35702.461244054393</v>
          </cell>
        </row>
        <row r="971">
          <cell r="H971">
            <v>29718.590498150403</v>
          </cell>
        </row>
        <row r="973">
          <cell r="H973">
            <v>102928</v>
          </cell>
        </row>
        <row r="975">
          <cell r="H975">
            <v>13357.010201472001</v>
          </cell>
        </row>
        <row r="977">
          <cell r="H977">
            <v>35197.700000000004</v>
          </cell>
        </row>
        <row r="980">
          <cell r="H980">
            <v>15848.198612064001</v>
          </cell>
        </row>
        <row r="982">
          <cell r="H982">
            <v>31231.296000000002</v>
          </cell>
        </row>
        <row r="985">
          <cell r="H985">
            <v>29873.265917397508</v>
          </cell>
        </row>
        <row r="988">
          <cell r="H988">
            <v>26714.020402944003</v>
          </cell>
        </row>
        <row r="992">
          <cell r="H992">
            <v>70395.400000000009</v>
          </cell>
        </row>
        <row r="996">
          <cell r="H996">
            <v>12691.62420127808</v>
          </cell>
        </row>
        <row r="999">
          <cell r="H999">
            <v>19533.764064000003</v>
          </cell>
        </row>
        <row r="1003">
          <cell r="H1003">
            <v>0</v>
          </cell>
        </row>
        <row r="1004">
          <cell r="H1004">
            <v>0</v>
          </cell>
        </row>
        <row r="1007">
          <cell r="H1007">
            <v>82608.171264498742</v>
          </cell>
        </row>
        <row r="1008">
          <cell r="H1008">
            <v>9013.0261247231992</v>
          </cell>
        </row>
        <row r="1012">
          <cell r="H1012">
            <v>7502.4080474111997</v>
          </cell>
        </row>
        <row r="1014">
          <cell r="H1014">
            <v>25984</v>
          </cell>
        </row>
        <row r="1016">
          <cell r="H1016">
            <v>3371.9546972160001</v>
          </cell>
        </row>
        <row r="1018">
          <cell r="H1018">
            <v>8885.5999999999985</v>
          </cell>
        </row>
        <row r="1021">
          <cell r="H1021">
            <v>4000.8510097919998</v>
          </cell>
        </row>
        <row r="1023">
          <cell r="H1023">
            <v>7884.2879999999996</v>
          </cell>
        </row>
        <row r="1026">
          <cell r="H1026">
            <v>10234.83259473715</v>
          </cell>
        </row>
        <row r="1029">
          <cell r="H1029">
            <v>1737.4676142080002</v>
          </cell>
        </row>
        <row r="1031">
          <cell r="H1031">
            <v>1528.1102804112002</v>
          </cell>
        </row>
        <row r="1034">
          <cell r="H1034">
            <v>2465.6328960000001</v>
          </cell>
        </row>
        <row r="1038">
          <cell r="H1038">
            <v>151387.79872862081</v>
          </cell>
        </row>
        <row r="1039">
          <cell r="H1039">
            <v>14354.798073643198</v>
          </cell>
        </row>
        <row r="1042">
          <cell r="H1042">
            <v>11948.878334131201</v>
          </cell>
        </row>
        <row r="1044">
          <cell r="H1044">
            <v>41384</v>
          </cell>
        </row>
        <row r="1046">
          <cell r="H1046">
            <v>5370.4192268160004</v>
          </cell>
        </row>
        <row r="1048">
          <cell r="H1048">
            <v>14151.849999999999</v>
          </cell>
        </row>
        <row r="1051">
          <cell r="H1051">
            <v>4006.5032327040003</v>
          </cell>
        </row>
        <row r="1053">
          <cell r="H1053">
            <v>4578.1050000000005</v>
          </cell>
        </row>
        <row r="1056">
          <cell r="H1056">
            <v>4289.6672456390397</v>
          </cell>
        </row>
        <row r="1059">
          <cell r="H1059">
            <v>10740.838453632001</v>
          </cell>
        </row>
        <row r="1063">
          <cell r="H1063">
            <v>28303.699999999997</v>
          </cell>
        </row>
        <row r="1067">
          <cell r="H1067">
            <v>4405.1481700553604</v>
          </cell>
        </row>
        <row r="1070">
          <cell r="H1070">
            <v>7853.8909920000006</v>
          </cell>
        </row>
        <row r="1074">
          <cell r="H1074">
            <v>83708.254772583809</v>
          </cell>
        </row>
        <row r="1075">
          <cell r="H1075">
            <v>7692.1516064447987</v>
          </cell>
        </row>
        <row r="1078">
          <cell r="H1078">
            <v>6402.9172128768005</v>
          </cell>
        </row>
        <row r="1080">
          <cell r="H1080">
            <v>22176</v>
          </cell>
        </row>
        <row r="1082">
          <cell r="H1082">
            <v>2877.7889226240004</v>
          </cell>
        </row>
        <row r="1084">
          <cell r="H1084">
            <v>7583.4000000000005</v>
          </cell>
        </row>
        <row r="1087">
          <cell r="H1087">
            <v>2146.9218946559999</v>
          </cell>
        </row>
        <row r="1089">
          <cell r="H1089">
            <v>3140.1215999999999</v>
          </cell>
        </row>
        <row r="1092">
          <cell r="H1092">
            <v>4137.5843202862079</v>
          </cell>
        </row>
        <row r="1095">
          <cell r="H1095">
            <v>5755.5778452480008</v>
          </cell>
        </row>
        <row r="1099">
          <cell r="H1099">
            <v>15166.800000000001</v>
          </cell>
        </row>
        <row r="1103">
          <cell r="H1103">
            <v>2420.4110824480003</v>
          </cell>
        </row>
        <row r="1106">
          <cell r="H1106">
            <v>4208.5802880000001</v>
          </cell>
        </row>
        <row r="1110">
          <cell r="H1110">
            <v>245116.88603245135</v>
          </cell>
        </row>
        <row r="1111">
          <cell r="H1111">
            <v>22901.633191915196</v>
          </cell>
        </row>
        <row r="1114">
          <cell r="H1114">
            <v>19063.230792883202</v>
          </cell>
        </row>
        <row r="1116">
          <cell r="H1116">
            <v>66024</v>
          </cell>
        </row>
        <row r="1118">
          <cell r="H1118">
            <v>8567.9624741760017</v>
          </cell>
        </row>
        <row r="1120">
          <cell r="H1120">
            <v>22577.85</v>
          </cell>
        </row>
        <row r="1123">
          <cell r="H1123">
            <v>6391.9720045439999</v>
          </cell>
        </row>
        <row r="1125">
          <cell r="H1125">
            <v>9348.9984000000004</v>
          </cell>
        </row>
        <row r="1128">
          <cell r="H1128">
            <v>8212.4779690529285</v>
          </cell>
        </row>
        <row r="1131">
          <cell r="H1131">
            <v>17135.924948352003</v>
          </cell>
        </row>
        <row r="1135">
          <cell r="H1135">
            <v>45155.7</v>
          </cell>
        </row>
        <row r="1139">
          <cell r="H1139">
            <v>7207.0449395280011</v>
          </cell>
        </row>
        <row r="1142">
          <cell r="H1142">
            <v>12530.091312</v>
          </cell>
        </row>
        <row r="1146">
          <cell r="H1146">
            <v>74392.377052367156</v>
          </cell>
        </row>
        <row r="1147">
          <cell r="H1147">
            <v>39208</v>
          </cell>
        </row>
        <row r="1150">
          <cell r="H1150">
            <v>4847.4972179200004</v>
          </cell>
        </row>
        <row r="1152">
          <cell r="H1152">
            <v>902.51393955840012</v>
          </cell>
        </row>
        <row r="1154">
          <cell r="H1154">
            <v>4382.0739317734397</v>
          </cell>
        </row>
        <row r="1157">
          <cell r="H1157">
            <v>16426.632400000002</v>
          </cell>
        </row>
        <row r="1159">
          <cell r="H1159">
            <v>7756.9257560113147</v>
          </cell>
        </row>
        <row r="1162">
          <cell r="H1162">
            <v>868.73380710400011</v>
          </cell>
        </row>
        <row r="1165">
          <cell r="H1165">
            <v>771094.38381458784</v>
          </cell>
        </row>
        <row r="1166">
          <cell r="H1166">
            <v>62566.717990804798</v>
          </cell>
        </row>
        <row r="1170">
          <cell r="H1170">
            <v>52080.293794636804</v>
          </cell>
        </row>
        <row r="1172">
          <cell r="H1172">
            <v>180376</v>
          </cell>
        </row>
        <row r="1174">
          <cell r="H1174">
            <v>23407.469999424004</v>
          </cell>
        </row>
        <row r="1176">
          <cell r="H1176">
            <v>61682.15</v>
          </cell>
        </row>
        <row r="1179">
          <cell r="H1179">
            <v>27773.148927888004</v>
          </cell>
        </row>
        <row r="1181">
          <cell r="H1181">
            <v>31009.947428571428</v>
          </cell>
        </row>
        <row r="1184">
          <cell r="H1184">
            <v>44872.589547615746</v>
          </cell>
        </row>
        <row r="1187">
          <cell r="H1187">
            <v>12061.170658112002</v>
          </cell>
        </row>
        <row r="1189">
          <cell r="H1189">
            <v>48611.972009917059</v>
          </cell>
        </row>
        <row r="1192">
          <cell r="H1192">
            <v>46814.939998848007</v>
          </cell>
        </row>
        <row r="1196">
          <cell r="H1196">
            <v>123364.3</v>
          </cell>
        </row>
        <row r="1200">
          <cell r="H1200">
            <v>22241.771570769924</v>
          </cell>
        </row>
        <row r="1203">
          <cell r="H1203">
            <v>34231.911888000002</v>
          </cell>
        </row>
        <row r="1207">
          <cell r="H1207">
            <v>0</v>
          </cell>
        </row>
        <row r="1208">
          <cell r="H1208">
            <v>0</v>
          </cell>
        </row>
        <row r="1211">
          <cell r="H1211">
            <v>0</v>
          </cell>
        </row>
        <row r="1212">
          <cell r="H1212">
            <v>0</v>
          </cell>
        </row>
        <row r="1215">
          <cell r="H1215">
            <v>4267.3498594559996</v>
          </cell>
        </row>
        <row r="1216">
          <cell r="H1216">
            <v>4267.3498594559996</v>
          </cell>
        </row>
        <row r="1222">
          <cell r="H1222">
            <v>318812.62027205969</v>
          </cell>
        </row>
        <row r="1223">
          <cell r="H1223">
            <v>63971.075486010006</v>
          </cell>
        </row>
        <row r="1224">
          <cell r="H1224">
            <v>175.08769795440008</v>
          </cell>
        </row>
        <row r="1228">
          <cell r="H1228">
            <v>350.17539590880017</v>
          </cell>
        </row>
        <row r="1232">
          <cell r="H1232">
            <v>13682.586017746804</v>
          </cell>
        </row>
        <row r="1236">
          <cell r="H1236">
            <v>1499.5750000000003</v>
          </cell>
        </row>
        <row r="1240">
          <cell r="H1240">
            <v>11688.6513744</v>
          </cell>
        </row>
        <row r="1243">
          <cell r="H1243">
            <v>36575</v>
          </cell>
        </row>
        <row r="1246">
          <cell r="H1246">
            <v>37512.133070809199</v>
          </cell>
        </row>
        <row r="1247">
          <cell r="H1247">
            <v>103.16171950560003</v>
          </cell>
        </row>
        <row r="1251">
          <cell r="H1251">
            <v>206.32343901120007</v>
          </cell>
        </row>
        <row r="1255">
          <cell r="H1255">
            <v>7882.141326692401</v>
          </cell>
        </row>
        <row r="1259">
          <cell r="H1259">
            <v>883.55000000000007</v>
          </cell>
        </row>
        <row r="1263">
          <cell r="H1263">
            <v>6886.9565855999999</v>
          </cell>
        </row>
        <row r="1266">
          <cell r="H1266">
            <v>21550</v>
          </cell>
        </row>
        <row r="1269">
          <cell r="H1269">
            <v>10358.7057632</v>
          </cell>
        </row>
        <row r="1270">
          <cell r="H1270">
            <v>2508.7057632000001</v>
          </cell>
        </row>
        <row r="1273">
          <cell r="H1273">
            <v>7850</v>
          </cell>
        </row>
        <row r="1276">
          <cell r="H1276">
            <v>138035.8674205532</v>
          </cell>
        </row>
        <row r="1277">
          <cell r="H1277">
            <v>868.80722110559998</v>
          </cell>
        </row>
        <row r="1281">
          <cell r="H1281">
            <v>632.67330000000004</v>
          </cell>
        </row>
        <row r="1285">
          <cell r="H1285">
            <v>17914.763662647598</v>
          </cell>
        </row>
        <row r="1289">
          <cell r="H1289">
            <v>15610</v>
          </cell>
        </row>
        <row r="1293">
          <cell r="H1293">
            <v>12471.6232368</v>
          </cell>
        </row>
        <row r="1296">
          <cell r="H1296">
            <v>39025</v>
          </cell>
        </row>
        <row r="1298">
          <cell r="H1298">
            <v>51513</v>
          </cell>
        </row>
        <row r="1301">
          <cell r="H1301">
            <v>31001.703704430001</v>
          </cell>
        </row>
        <row r="1302">
          <cell r="H1302">
            <v>84.851112679200028</v>
          </cell>
        </row>
        <row r="1306">
          <cell r="H1306">
            <v>169.70222535840006</v>
          </cell>
        </row>
        <row r="1310">
          <cell r="H1310">
            <v>6630.8636271924015</v>
          </cell>
        </row>
        <row r="1314">
          <cell r="H1314">
            <v>726.72500000000002</v>
          </cell>
        </row>
        <row r="1318">
          <cell r="H1318">
            <v>5664.5617392000004</v>
          </cell>
        </row>
        <row r="1321">
          <cell r="H1321">
            <v>17725</v>
          </cell>
        </row>
        <row r="1324">
          <cell r="H1324">
            <v>2865.2869726572799</v>
          </cell>
        </row>
        <row r="1325">
          <cell r="H1325">
            <v>1036.174690496</v>
          </cell>
        </row>
        <row r="1328">
          <cell r="H1328">
            <v>527.66238915167992</v>
          </cell>
        </row>
        <row r="1330">
          <cell r="H1330">
            <v>1301.4498930095999</v>
          </cell>
        </row>
        <row r="1333">
          <cell r="H1333">
            <v>17418.460646399999</v>
          </cell>
        </row>
        <row r="1334">
          <cell r="H1334">
            <v>4218.4606463999999</v>
          </cell>
        </row>
        <row r="1337">
          <cell r="H1337">
            <v>13200</v>
          </cell>
        </row>
        <row r="1340">
          <cell r="H1340">
            <v>7620.5765327999998</v>
          </cell>
        </row>
        <row r="1341">
          <cell r="H1341">
            <v>1845.5765328000002</v>
          </cell>
        </row>
        <row r="1344">
          <cell r="H1344">
            <v>5775</v>
          </cell>
        </row>
        <row r="1347">
          <cell r="H1347">
            <v>10028.8106752</v>
          </cell>
        </row>
        <row r="1348">
          <cell r="H1348">
            <v>2428.8106751999999</v>
          </cell>
        </row>
        <row r="1351">
          <cell r="H1351">
            <v>7600</v>
          </cell>
        </row>
        <row r="1355">
          <cell r="H1355">
            <v>272721.244392992</v>
          </cell>
        </row>
        <row r="1356">
          <cell r="H1356">
            <v>11317.425520672003</v>
          </cell>
        </row>
        <row r="1357">
          <cell r="H1357">
            <v>11317.425520672003</v>
          </cell>
        </row>
        <row r="1364">
          <cell r="H1364">
            <v>190703.81887232</v>
          </cell>
        </row>
        <row r="1365">
          <cell r="H1365">
            <v>8703.8188723200019</v>
          </cell>
        </row>
        <row r="1369">
          <cell r="H1369">
            <v>182000</v>
          </cell>
        </row>
        <row r="1372">
          <cell r="H1372">
            <v>70700.000000000015</v>
          </cell>
        </row>
        <row r="1373">
          <cell r="H1373">
            <v>70700.000000000015</v>
          </cell>
        </row>
        <row r="1380">
          <cell r="H1380">
            <v>1084968.3067222212</v>
          </cell>
        </row>
        <row r="1381">
          <cell r="H1381">
            <v>1084968.3067222212</v>
          </cell>
        </row>
        <row r="1382">
          <cell r="H1382">
            <v>644634.52610887191</v>
          </cell>
        </row>
        <row r="1383">
          <cell r="H1383">
            <v>17036.7777024032</v>
          </cell>
        </row>
        <row r="1395">
          <cell r="H1395">
            <v>33483.232658704008</v>
          </cell>
        </row>
        <row r="1397">
          <cell r="H1397">
            <v>192966.16596312512</v>
          </cell>
        </row>
        <row r="1409">
          <cell r="H1409">
            <v>83766.279506718711</v>
          </cell>
        </row>
        <row r="1419">
          <cell r="H1419">
            <v>44504.075565923849</v>
          </cell>
        </row>
        <row r="1423">
          <cell r="H1423">
            <v>29719.79068648192</v>
          </cell>
        </row>
        <row r="1427">
          <cell r="H1427">
            <v>59963.321481664723</v>
          </cell>
        </row>
        <row r="1439">
          <cell r="H1439">
            <v>183194.88254385028</v>
          </cell>
        </row>
        <row r="1442">
          <cell r="H1442">
            <v>228757.1287965005</v>
          </cell>
        </row>
        <row r="1443">
          <cell r="H1443">
            <v>6040.1462019807996</v>
          </cell>
        </row>
        <row r="1448">
          <cell r="H1448">
            <v>11871.001905776002</v>
          </cell>
        </row>
        <row r="1450">
          <cell r="H1450">
            <v>79239.621182248316</v>
          </cell>
        </row>
        <row r="1455">
          <cell r="H1455">
            <v>16825.512704368641</v>
          </cell>
        </row>
        <row r="1460">
          <cell r="H1460">
            <v>18275.152389066243</v>
          </cell>
        </row>
        <row r="1466">
          <cell r="H1466">
            <v>4358.8580649164796</v>
          </cell>
        </row>
        <row r="1472">
          <cell r="H1472">
            <v>21299.162941007999</v>
          </cell>
        </row>
        <row r="1474">
          <cell r="H1474">
            <v>65071.406267136015</v>
          </cell>
        </row>
        <row r="1479">
          <cell r="H1479">
            <v>5776.267139999999</v>
          </cell>
        </row>
        <row r="1482">
          <cell r="H1482">
            <v>69504.820100151992</v>
          </cell>
        </row>
        <row r="1483">
          <cell r="H1483">
            <v>1754.632292</v>
          </cell>
        </row>
        <row r="1486">
          <cell r="H1486">
            <v>3448.4667400000008</v>
          </cell>
        </row>
        <row r="1488">
          <cell r="H1488">
            <v>17406.23834241664</v>
          </cell>
        </row>
        <row r="1491">
          <cell r="H1491">
            <v>11561.088483983358</v>
          </cell>
        </row>
        <row r="1494">
          <cell r="H1494">
            <v>4014.4267915724804</v>
          </cell>
        </row>
        <row r="1498">
          <cell r="H1498">
            <v>2995.0435783475195</v>
          </cell>
        </row>
        <row r="1502">
          <cell r="H1502">
            <v>6039.9902048239992</v>
          </cell>
        </row>
        <row r="1504">
          <cell r="H1504">
            <v>18452.868667008002</v>
          </cell>
        </row>
        <row r="1507">
          <cell r="H1507">
            <v>3832.0649999999996</v>
          </cell>
        </row>
        <row r="1510">
          <cell r="H1510">
            <v>15523.06428138368</v>
          </cell>
        </row>
        <row r="1511">
          <cell r="H1511">
            <v>373.3857517376</v>
          </cell>
        </row>
        <row r="1515">
          <cell r="H1515">
            <v>733.83372227200016</v>
          </cell>
        </row>
        <row r="1517">
          <cell r="H1517">
            <v>5773.1413953651199</v>
          </cell>
        </row>
        <row r="1519">
          <cell r="H1519">
            <v>6864.3962873651199</v>
          </cell>
        </row>
        <row r="1521">
          <cell r="H1521">
            <v>1778.3071246438401</v>
          </cell>
        </row>
        <row r="1526">
          <cell r="H1526">
            <v>0</v>
          </cell>
        </row>
        <row r="1529">
          <cell r="H1529">
            <v>4529.8753816809603</v>
          </cell>
        </row>
        <row r="1530">
          <cell r="H1530">
            <v>113.7001725216</v>
          </cell>
        </row>
        <row r="1533">
          <cell r="H1533">
            <v>223.46064475200004</v>
          </cell>
        </row>
        <row r="1535">
          <cell r="H1535">
            <v>2090.28608750592</v>
          </cell>
        </row>
        <row r="1537">
          <cell r="H1537">
            <v>541.51457554944</v>
          </cell>
        </row>
        <row r="1541">
          <cell r="H1541">
            <v>384.92463146399996</v>
          </cell>
        </row>
        <row r="1544">
          <cell r="H1544">
            <v>1175.9892698880001</v>
          </cell>
        </row>
        <row r="1547">
          <cell r="H1547">
            <v>59712.210094308495</v>
          </cell>
        </row>
        <row r="1548">
          <cell r="H1548">
            <v>1448.6244202752002</v>
          </cell>
        </row>
        <row r="1552">
          <cell r="H1552">
            <v>2847.0541405440008</v>
          </cell>
        </row>
        <row r="1554">
          <cell r="H1554">
            <v>8152.9864415999991</v>
          </cell>
        </row>
        <row r="1557">
          <cell r="H1557">
            <v>285.40983743999999</v>
          </cell>
        </row>
        <row r="1560">
          <cell r="H1560">
            <v>10674.985257791999</v>
          </cell>
        </row>
        <row r="1562">
          <cell r="H1562">
            <v>354.93501300479994</v>
          </cell>
        </row>
        <row r="1564">
          <cell r="H1564">
            <v>11122.571312323202</v>
          </cell>
        </row>
        <row r="1568">
          <cell r="H1568">
            <v>356.11856411328</v>
          </cell>
        </row>
        <row r="1572">
          <cell r="H1572">
            <v>5217.8672265120003</v>
          </cell>
        </row>
        <row r="1576">
          <cell r="H1576">
            <v>15941.187880704001</v>
          </cell>
        </row>
        <row r="1578">
          <cell r="H1578">
            <v>3310.47</v>
          </cell>
        </row>
        <row r="1581">
          <cell r="H1581">
            <v>59944.84211021279</v>
          </cell>
        </row>
        <row r="1582">
          <cell r="H1582">
            <v>1040.1460226975998</v>
          </cell>
        </row>
        <row r="1585">
          <cell r="H1585">
            <v>2044.2510834720001</v>
          </cell>
        </row>
        <row r="1587">
          <cell r="H1587">
            <v>19122.246800517118</v>
          </cell>
        </row>
        <row r="1589">
          <cell r="H1589">
            <v>18135.639808116473</v>
          </cell>
        </row>
        <row r="1591">
          <cell r="H1591">
            <v>4368.1082093375999</v>
          </cell>
        </row>
        <row r="1593">
          <cell r="H1593">
            <v>3521.3475545039996</v>
          </cell>
        </row>
        <row r="1595">
          <cell r="H1595">
            <v>10758.124061568</v>
          </cell>
        </row>
        <row r="1598">
          <cell r="H1598">
            <v>954.97856999999988</v>
          </cell>
        </row>
        <row r="1601">
          <cell r="H1601">
            <v>2361.8398491112384</v>
          </cell>
        </row>
        <row r="1602">
          <cell r="H1602">
            <v>768.6856494946303</v>
          </cell>
        </row>
        <row r="1604">
          <cell r="H1604">
            <v>851.62374376444791</v>
          </cell>
        </row>
        <row r="1610">
          <cell r="H1610">
            <v>182.86296072511999</v>
          </cell>
        </row>
        <row r="1612">
          <cell r="H1612">
            <v>558.66749512704007</v>
          </cell>
        </row>
        <row r="1617">
          <cell r="H1617">
            <v>674624.58508843835</v>
          </cell>
        </row>
        <row r="1618">
          <cell r="H1618">
            <v>674624.58508843835</v>
          </cell>
        </row>
        <row r="1619">
          <cell r="H1619">
            <v>49049.881432771857</v>
          </cell>
        </row>
        <row r="1620">
          <cell r="H1620">
            <v>8448.7600240243191</v>
          </cell>
        </row>
        <row r="1641">
          <cell r="H1641">
            <v>19914.161560167282</v>
          </cell>
        </row>
        <row r="1643">
          <cell r="H1643">
            <v>5060.1729514631679</v>
          </cell>
        </row>
        <row r="1645">
          <cell r="H1645">
            <v>3781.6447021151034</v>
          </cell>
        </row>
        <row r="1647">
          <cell r="H1647">
            <v>11845.142195001983</v>
          </cell>
        </row>
        <row r="1650">
          <cell r="H1650">
            <v>742.43810591999988</v>
          </cell>
        </row>
        <row r="1651">
          <cell r="H1651">
            <v>742.43810591999988</v>
          </cell>
        </row>
        <row r="1656">
          <cell r="H1656">
            <v>533735.37690270646</v>
          </cell>
        </row>
        <row r="1657">
          <cell r="H1657">
            <v>75320.181564264014</v>
          </cell>
        </row>
        <row r="1683">
          <cell r="H1683">
            <v>167611.12826280587</v>
          </cell>
        </row>
        <row r="1685">
          <cell r="H1685">
            <v>70373.882158269393</v>
          </cell>
        </row>
        <row r="1687">
          <cell r="H1687">
            <v>220430.18491736715</v>
          </cell>
        </row>
        <row r="1690">
          <cell r="H1690">
            <v>57622.056602880002</v>
          </cell>
        </row>
        <row r="1691">
          <cell r="H1691">
            <v>1972.0566028800001</v>
          </cell>
        </row>
        <row r="1697">
          <cell r="H1697">
            <v>55650</v>
          </cell>
        </row>
        <row r="1700">
          <cell r="H1700">
            <v>33474.832044160001</v>
          </cell>
        </row>
        <row r="1701">
          <cell r="H1701">
            <v>584.83204416000001</v>
          </cell>
        </row>
        <row r="1707">
          <cell r="H1707">
            <v>32890</v>
          </cell>
        </row>
        <row r="1712">
          <cell r="H1712">
            <v>2685760.3665999998</v>
          </cell>
        </row>
        <row r="1713">
          <cell r="H1713">
            <v>1258657.9665999999</v>
          </cell>
        </row>
        <row r="1714">
          <cell r="H1714">
            <v>1258657.9665999999</v>
          </cell>
        </row>
        <row r="1715">
          <cell r="H1715">
            <v>0</v>
          </cell>
        </row>
        <row r="1717">
          <cell r="H1717">
            <v>462.11160000000001</v>
          </cell>
        </row>
        <row r="1719">
          <cell r="H1719">
            <v>78324</v>
          </cell>
        </row>
        <row r="1721">
          <cell r="H1721">
            <v>441.44099999999997</v>
          </cell>
        </row>
        <row r="1723">
          <cell r="H1723">
            <v>57007.8</v>
          </cell>
        </row>
        <row r="1725">
          <cell r="H1725">
            <v>425.733</v>
          </cell>
        </row>
        <row r="1727">
          <cell r="H1727">
            <v>46075</v>
          </cell>
        </row>
        <row r="1729">
          <cell r="H1729">
            <v>169985.9</v>
          </cell>
        </row>
        <row r="1731">
          <cell r="H1731">
            <v>38602.199999999997</v>
          </cell>
        </row>
        <row r="1733">
          <cell r="H1733">
            <v>91355.6</v>
          </cell>
        </row>
        <row r="1735">
          <cell r="H1735">
            <v>27504</v>
          </cell>
        </row>
        <row r="1737">
          <cell r="H1737">
            <v>24066</v>
          </cell>
        </row>
        <row r="1739">
          <cell r="H1739">
            <v>41790</v>
          </cell>
        </row>
        <row r="1741">
          <cell r="H1741">
            <v>41160</v>
          </cell>
        </row>
        <row r="1743">
          <cell r="H1743">
            <v>48476.4</v>
          </cell>
        </row>
        <row r="1745">
          <cell r="H1745">
            <v>174244</v>
          </cell>
        </row>
        <row r="1747">
          <cell r="H1747">
            <v>36180</v>
          </cell>
        </row>
        <row r="1749">
          <cell r="H1749">
            <v>18216.792000000001</v>
          </cell>
        </row>
        <row r="1751">
          <cell r="H1751">
            <v>340.17059999999998</v>
          </cell>
        </row>
        <row r="1753">
          <cell r="H1753">
            <v>23370.162</v>
          </cell>
        </row>
        <row r="1755">
          <cell r="H1755">
            <v>67737.600000000006</v>
          </cell>
        </row>
        <row r="1757">
          <cell r="H1757">
            <v>27641.25</v>
          </cell>
        </row>
        <row r="1759">
          <cell r="H1759">
            <v>17481.024000000001</v>
          </cell>
        </row>
        <row r="1761">
          <cell r="H1761">
            <v>28044.1944</v>
          </cell>
        </row>
        <row r="1763">
          <cell r="H1763">
            <v>34339.14</v>
          </cell>
        </row>
        <row r="1765">
          <cell r="H1765">
            <v>22051.392</v>
          </cell>
        </row>
        <row r="1767">
          <cell r="H1767">
            <v>364.05599999999998</v>
          </cell>
        </row>
        <row r="1769">
          <cell r="H1769">
            <v>39400</v>
          </cell>
        </row>
        <row r="1771">
          <cell r="H1771">
            <v>36120</v>
          </cell>
        </row>
        <row r="1773">
          <cell r="H1773">
            <v>37668</v>
          </cell>
        </row>
        <row r="1775">
          <cell r="H1775">
            <v>29784</v>
          </cell>
        </row>
        <row r="1779">
          <cell r="H1779">
            <v>1427102.3999999997</v>
          </cell>
        </row>
        <row r="1780">
          <cell r="H1780">
            <v>1427102.3999999997</v>
          </cell>
        </row>
        <row r="1781">
          <cell r="H1781">
            <v>0</v>
          </cell>
        </row>
        <row r="1783">
          <cell r="H1783">
            <v>19824</v>
          </cell>
        </row>
        <row r="1785">
          <cell r="H1785">
            <v>21600</v>
          </cell>
        </row>
        <row r="1787">
          <cell r="H1787">
            <v>21240</v>
          </cell>
        </row>
        <row r="1789">
          <cell r="H1789">
            <v>21240</v>
          </cell>
        </row>
        <row r="1791">
          <cell r="H1791">
            <v>10110.4</v>
          </cell>
        </row>
        <row r="1793">
          <cell r="H1793">
            <v>9883.2000000000007</v>
          </cell>
        </row>
        <row r="1795">
          <cell r="H1795">
            <v>6240</v>
          </cell>
        </row>
        <row r="1797">
          <cell r="H1797">
            <v>33792</v>
          </cell>
        </row>
        <row r="1799">
          <cell r="H1799">
            <v>6944</v>
          </cell>
        </row>
        <row r="1801">
          <cell r="H1801">
            <v>27470.400000000001</v>
          </cell>
        </row>
        <row r="1803">
          <cell r="H1803">
            <v>27470.400000000001</v>
          </cell>
        </row>
        <row r="1805">
          <cell r="H1805">
            <v>26904</v>
          </cell>
        </row>
        <row r="1807">
          <cell r="H1807">
            <v>26587.200000000001</v>
          </cell>
        </row>
        <row r="1809">
          <cell r="H1809">
            <v>27378</v>
          </cell>
        </row>
        <row r="1811">
          <cell r="H1811">
            <v>30528</v>
          </cell>
        </row>
        <row r="1813">
          <cell r="H1813">
            <v>30240</v>
          </cell>
        </row>
        <row r="1815">
          <cell r="H1815">
            <v>28702.799999999999</v>
          </cell>
        </row>
        <row r="1817">
          <cell r="H1817">
            <v>28944</v>
          </cell>
        </row>
        <row r="1819">
          <cell r="H1819">
            <v>29559.599999999999</v>
          </cell>
        </row>
        <row r="1821">
          <cell r="H1821">
            <v>20476.8</v>
          </cell>
        </row>
        <row r="1823">
          <cell r="H1823">
            <v>22604.400000000001</v>
          </cell>
        </row>
        <row r="1825">
          <cell r="H1825">
            <v>22797.599999999999</v>
          </cell>
        </row>
        <row r="1827">
          <cell r="H1827">
            <v>25740</v>
          </cell>
        </row>
        <row r="1829">
          <cell r="H1829">
            <v>19116.8</v>
          </cell>
        </row>
        <row r="1831">
          <cell r="H1831">
            <v>19375.2</v>
          </cell>
        </row>
        <row r="1833">
          <cell r="H1833">
            <v>19024</v>
          </cell>
        </row>
        <row r="1835">
          <cell r="H1835">
            <v>16240</v>
          </cell>
        </row>
        <row r="1837">
          <cell r="H1837">
            <v>19116.8</v>
          </cell>
        </row>
        <row r="1839">
          <cell r="H1839">
            <v>16233.6</v>
          </cell>
        </row>
        <row r="1841">
          <cell r="H1841">
            <v>16038.4</v>
          </cell>
        </row>
        <row r="1843">
          <cell r="H1843">
            <v>16142.4</v>
          </cell>
        </row>
        <row r="1845">
          <cell r="H1845">
            <v>16324.8</v>
          </cell>
        </row>
        <row r="1847">
          <cell r="H1847">
            <v>16324.8</v>
          </cell>
        </row>
        <row r="1849">
          <cell r="H1849">
            <v>16233.6</v>
          </cell>
        </row>
        <row r="1851">
          <cell r="H1851">
            <v>16272</v>
          </cell>
        </row>
        <row r="1853">
          <cell r="H1853">
            <v>16233.6</v>
          </cell>
        </row>
        <row r="1855">
          <cell r="H1855">
            <v>22528</v>
          </cell>
        </row>
        <row r="1857">
          <cell r="H1857">
            <v>6180</v>
          </cell>
        </row>
        <row r="1859">
          <cell r="H1859">
            <v>6216</v>
          </cell>
        </row>
        <row r="1861">
          <cell r="H1861">
            <v>13353.6</v>
          </cell>
        </row>
        <row r="1863">
          <cell r="H1863">
            <v>13651.2</v>
          </cell>
        </row>
        <row r="1865">
          <cell r="H1865">
            <v>13353.6</v>
          </cell>
        </row>
        <row r="1867">
          <cell r="H1867">
            <v>15069.6</v>
          </cell>
        </row>
        <row r="1869">
          <cell r="H1869">
            <v>15069.6</v>
          </cell>
        </row>
        <row r="1871">
          <cell r="H1871">
            <v>15069.6</v>
          </cell>
        </row>
        <row r="1873">
          <cell r="H1873">
            <v>15069.6</v>
          </cell>
        </row>
        <row r="1875">
          <cell r="H1875">
            <v>11904</v>
          </cell>
        </row>
        <row r="1877">
          <cell r="H1877">
            <v>11720.8</v>
          </cell>
        </row>
        <row r="1879">
          <cell r="H1879">
            <v>11304</v>
          </cell>
        </row>
        <row r="1881">
          <cell r="H1881">
            <v>16233.6</v>
          </cell>
        </row>
        <row r="1883">
          <cell r="H1883">
            <v>30722.400000000001</v>
          </cell>
        </row>
        <row r="1885">
          <cell r="H1885">
            <v>19446.400000000001</v>
          </cell>
        </row>
        <row r="1887">
          <cell r="H1887">
            <v>19446.400000000001</v>
          </cell>
        </row>
        <row r="1889">
          <cell r="H1889">
            <v>19635.2</v>
          </cell>
        </row>
        <row r="1891">
          <cell r="H1891">
            <v>19968</v>
          </cell>
        </row>
        <row r="1893">
          <cell r="H1893">
            <v>19257.599999999999</v>
          </cell>
        </row>
        <row r="1895">
          <cell r="H1895">
            <v>19680</v>
          </cell>
        </row>
        <row r="1897">
          <cell r="H1897">
            <v>9628.7999999999993</v>
          </cell>
        </row>
        <row r="1899">
          <cell r="H1899">
            <v>9888</v>
          </cell>
        </row>
        <row r="1901">
          <cell r="H1901">
            <v>18676</v>
          </cell>
        </row>
        <row r="1903">
          <cell r="H1903">
            <v>19611.2</v>
          </cell>
        </row>
        <row r="1905">
          <cell r="H1905">
            <v>19163.2</v>
          </cell>
        </row>
        <row r="1907">
          <cell r="H1907">
            <v>19896.8</v>
          </cell>
        </row>
        <row r="1909">
          <cell r="H1909">
            <v>20064</v>
          </cell>
        </row>
        <row r="1911">
          <cell r="H1911">
            <v>19706.400000000001</v>
          </cell>
        </row>
        <row r="1913">
          <cell r="H1913">
            <v>19872</v>
          </cell>
        </row>
        <row r="1915">
          <cell r="H1915">
            <v>18878.400000000001</v>
          </cell>
        </row>
        <row r="1917">
          <cell r="H1917">
            <v>12434.4</v>
          </cell>
        </row>
        <row r="1919">
          <cell r="H1919">
            <v>12480</v>
          </cell>
        </row>
        <row r="1921">
          <cell r="H1921">
            <v>12276</v>
          </cell>
        </row>
        <row r="1923">
          <cell r="H1923">
            <v>12480</v>
          </cell>
        </row>
        <row r="1925">
          <cell r="H1925">
            <v>19896.8</v>
          </cell>
        </row>
        <row r="1927">
          <cell r="H1927">
            <v>1484</v>
          </cell>
        </row>
        <row r="1929">
          <cell r="H1929">
            <v>19540.8</v>
          </cell>
        </row>
        <row r="1931">
          <cell r="H1931">
            <v>19706.400000000001</v>
          </cell>
        </row>
        <row r="1933">
          <cell r="H1933">
            <v>19375.2</v>
          </cell>
        </row>
        <row r="1935">
          <cell r="H1935">
            <v>19352</v>
          </cell>
        </row>
        <row r="1937">
          <cell r="H1937">
            <v>18860</v>
          </cell>
        </row>
        <row r="1942">
          <cell r="H1942">
            <v>1431574.6095303998</v>
          </cell>
        </row>
        <row r="1943">
          <cell r="H1943">
            <v>160777.10200000001</v>
          </cell>
        </row>
        <row r="1944">
          <cell r="H1944">
            <v>160777.10200000001</v>
          </cell>
        </row>
        <row r="1945">
          <cell r="H1945">
            <v>0</v>
          </cell>
        </row>
        <row r="1947">
          <cell r="H1947">
            <v>23902.943999999996</v>
          </cell>
        </row>
        <row r="1949">
          <cell r="H1949">
            <v>22033.439999999999</v>
          </cell>
        </row>
        <row r="1951">
          <cell r="H1951">
            <v>22033.439999999999</v>
          </cell>
        </row>
        <row r="1953">
          <cell r="H1953">
            <v>22033.439999999999</v>
          </cell>
        </row>
        <row r="1955">
          <cell r="H1955">
            <v>653.18400000000008</v>
          </cell>
        </row>
        <row r="1957">
          <cell r="H1957">
            <v>680.40000000000009</v>
          </cell>
        </row>
        <row r="1959">
          <cell r="H1959">
            <v>244.94400000000002</v>
          </cell>
        </row>
        <row r="1961">
          <cell r="H1961">
            <v>435.45600000000007</v>
          </cell>
        </row>
        <row r="1963">
          <cell r="H1963">
            <v>1482.912</v>
          </cell>
        </row>
        <row r="1965">
          <cell r="H1965">
            <v>1560.96</v>
          </cell>
        </row>
        <row r="1967">
          <cell r="H1967">
            <v>200</v>
          </cell>
        </row>
        <row r="1969">
          <cell r="H1969">
            <v>763.2</v>
          </cell>
        </row>
        <row r="1971">
          <cell r="H1971">
            <v>2660.28</v>
          </cell>
        </row>
        <row r="1973">
          <cell r="H1973">
            <v>179.85999999999999</v>
          </cell>
        </row>
        <row r="1975">
          <cell r="H1975">
            <v>2807.28</v>
          </cell>
        </row>
        <row r="1977">
          <cell r="H1977">
            <v>179.85999999999999</v>
          </cell>
        </row>
        <row r="1979">
          <cell r="H1979">
            <v>1374.4080000000001</v>
          </cell>
        </row>
        <row r="1981">
          <cell r="H1981">
            <v>105.8</v>
          </cell>
        </row>
        <row r="1983">
          <cell r="H1983">
            <v>2653.6320000000001</v>
          </cell>
        </row>
        <row r="1985">
          <cell r="H1985">
            <v>1604.16</v>
          </cell>
        </row>
        <row r="1987">
          <cell r="H1987">
            <v>1392.96</v>
          </cell>
        </row>
        <row r="1989">
          <cell r="H1989">
            <v>1476.96</v>
          </cell>
        </row>
        <row r="1991">
          <cell r="H1991">
            <v>353.80800000000005</v>
          </cell>
        </row>
        <row r="1993">
          <cell r="H1993">
            <v>462.67200000000003</v>
          </cell>
        </row>
        <row r="1995">
          <cell r="H1995">
            <v>435.45600000000007</v>
          </cell>
        </row>
        <row r="1997">
          <cell r="H1997">
            <v>435.45600000000007</v>
          </cell>
        </row>
        <row r="1999">
          <cell r="H1999">
            <v>435.45600000000007</v>
          </cell>
        </row>
        <row r="2001">
          <cell r="H2001">
            <v>435.45600000000007</v>
          </cell>
        </row>
        <row r="2003">
          <cell r="H2003">
            <v>435.45600000000007</v>
          </cell>
        </row>
        <row r="2005">
          <cell r="H2005">
            <v>190.512</v>
          </cell>
        </row>
        <row r="2007">
          <cell r="H2007">
            <v>489.88800000000003</v>
          </cell>
        </row>
        <row r="2009">
          <cell r="H2009">
            <v>244.94400000000002</v>
          </cell>
        </row>
        <row r="2011">
          <cell r="H2011">
            <v>2952.7679999999996</v>
          </cell>
        </row>
        <row r="2013">
          <cell r="H2013">
            <v>7611.5519999999997</v>
          </cell>
        </row>
        <row r="2015">
          <cell r="H2015">
            <v>7611.5519999999997</v>
          </cell>
        </row>
        <row r="2017">
          <cell r="H2017">
            <v>2482.3679999999995</v>
          </cell>
        </row>
        <row r="2019">
          <cell r="H2019">
            <v>780.48</v>
          </cell>
        </row>
        <row r="2021">
          <cell r="H2021">
            <v>780.48</v>
          </cell>
        </row>
        <row r="2023">
          <cell r="H2023">
            <v>780.48</v>
          </cell>
        </row>
        <row r="2025">
          <cell r="H2025">
            <v>2225.232</v>
          </cell>
        </row>
        <row r="2027">
          <cell r="H2027">
            <v>1392.96</v>
          </cell>
        </row>
        <row r="2029">
          <cell r="H2029">
            <v>1139.184</v>
          </cell>
        </row>
        <row r="2031">
          <cell r="H2031">
            <v>1202.472</v>
          </cell>
        </row>
        <row r="2033">
          <cell r="H2033">
            <v>1374.4080000000001</v>
          </cell>
        </row>
        <row r="2035">
          <cell r="H2035">
            <v>1152.6480000000001</v>
          </cell>
        </row>
        <row r="2037">
          <cell r="H2037">
            <v>1349.76</v>
          </cell>
        </row>
        <row r="2039">
          <cell r="H2039">
            <v>1436.16</v>
          </cell>
        </row>
        <row r="2041">
          <cell r="H2041">
            <v>2294.5920000000001</v>
          </cell>
        </row>
        <row r="2043">
          <cell r="H2043">
            <v>174.57</v>
          </cell>
        </row>
        <row r="2045">
          <cell r="H2045">
            <v>2441.4720000000002</v>
          </cell>
        </row>
        <row r="2047">
          <cell r="H2047">
            <v>174.57</v>
          </cell>
        </row>
        <row r="2049">
          <cell r="H2049">
            <v>1265.76</v>
          </cell>
        </row>
        <row r="2051">
          <cell r="H2051">
            <v>100.50999999999999</v>
          </cell>
        </row>
        <row r="2053">
          <cell r="H2053">
            <v>108.86400000000002</v>
          </cell>
        </row>
        <row r="2055">
          <cell r="H2055">
            <v>435.45600000000007</v>
          </cell>
        </row>
        <row r="2057">
          <cell r="H2057">
            <v>435.45600000000007</v>
          </cell>
        </row>
        <row r="2059">
          <cell r="H2059">
            <v>408.24</v>
          </cell>
        </row>
        <row r="2061">
          <cell r="H2061">
            <v>408.24</v>
          </cell>
        </row>
        <row r="2063">
          <cell r="H2063">
            <v>435.45600000000007</v>
          </cell>
        </row>
        <row r="2065">
          <cell r="H2065">
            <v>353.80800000000005</v>
          </cell>
        </row>
        <row r="2067">
          <cell r="H2067">
            <v>408.24</v>
          </cell>
        </row>
        <row r="2069">
          <cell r="H2069">
            <v>353.80800000000005</v>
          </cell>
        </row>
        <row r="2071">
          <cell r="H2071">
            <v>408.24</v>
          </cell>
        </row>
        <row r="2073">
          <cell r="H2073">
            <v>353.80800000000005</v>
          </cell>
        </row>
        <row r="2075">
          <cell r="H2075">
            <v>408.24</v>
          </cell>
        </row>
        <row r="2077">
          <cell r="H2077">
            <v>353.80800000000005</v>
          </cell>
        </row>
        <row r="2079">
          <cell r="H2079">
            <v>95.22</v>
          </cell>
        </row>
        <row r="2081">
          <cell r="H2081">
            <v>244.94400000000002</v>
          </cell>
        </row>
        <row r="2083">
          <cell r="H2083">
            <v>244.94400000000002</v>
          </cell>
        </row>
        <row r="2085">
          <cell r="H2085">
            <v>217.72800000000004</v>
          </cell>
        </row>
        <row r="2089">
          <cell r="H2089">
            <v>73568.734100000001</v>
          </cell>
        </row>
        <row r="2090">
          <cell r="H2090">
            <v>73568.734100000001</v>
          </cell>
        </row>
        <row r="2091">
          <cell r="H2091">
            <v>0</v>
          </cell>
        </row>
        <row r="2093">
          <cell r="H2093">
            <v>27242.400000000001</v>
          </cell>
        </row>
        <row r="2095">
          <cell r="H2095">
            <v>10104</v>
          </cell>
        </row>
        <row r="2097">
          <cell r="H2097">
            <v>1800</v>
          </cell>
        </row>
        <row r="2099">
          <cell r="H2099">
            <v>2821.8290999999999</v>
          </cell>
        </row>
        <row r="2101">
          <cell r="H2101">
            <v>354.70499999999998</v>
          </cell>
        </row>
        <row r="2103">
          <cell r="H2103">
            <v>8565</v>
          </cell>
        </row>
        <row r="2105">
          <cell r="H2105">
            <v>7660.8</v>
          </cell>
        </row>
        <row r="2107">
          <cell r="H2107">
            <v>15020</v>
          </cell>
        </row>
        <row r="2111">
          <cell r="H2111">
            <v>250</v>
          </cell>
        </row>
        <row r="2112">
          <cell r="H2112">
            <v>250</v>
          </cell>
        </row>
        <row r="2113">
          <cell r="H2113">
            <v>0</v>
          </cell>
        </row>
        <row r="2115">
          <cell r="H2115">
            <v>250</v>
          </cell>
        </row>
        <row r="2119">
          <cell r="H2119">
            <v>1196978.7734304003</v>
          </cell>
        </row>
        <row r="2120">
          <cell r="H2120">
            <v>1196978.7734304003</v>
          </cell>
        </row>
        <row r="2121">
          <cell r="H2121">
            <v>0</v>
          </cell>
        </row>
        <row r="2123">
          <cell r="H2123">
            <v>3748.2240000000002</v>
          </cell>
        </row>
        <row r="2125">
          <cell r="H2125">
            <v>3935.5079999999998</v>
          </cell>
        </row>
        <row r="2127">
          <cell r="H2127">
            <v>2687.96</v>
          </cell>
        </row>
        <row r="2129">
          <cell r="H2129">
            <v>7852.098</v>
          </cell>
        </row>
        <row r="2131">
          <cell r="H2131">
            <v>9683.1270000000004</v>
          </cell>
        </row>
        <row r="2133">
          <cell r="H2133">
            <v>4234.3</v>
          </cell>
        </row>
        <row r="2135">
          <cell r="H2135">
            <v>3663.29</v>
          </cell>
        </row>
        <row r="2137">
          <cell r="H2137">
            <v>1059.355</v>
          </cell>
        </row>
        <row r="2139">
          <cell r="H2139">
            <v>7501.7640000000001</v>
          </cell>
        </row>
        <row r="2141">
          <cell r="H2141">
            <v>6809.32</v>
          </cell>
        </row>
        <row r="2143">
          <cell r="H2143">
            <v>3560.922</v>
          </cell>
        </row>
        <row r="2145">
          <cell r="H2145">
            <v>4529.8950000000004</v>
          </cell>
        </row>
        <row r="2147">
          <cell r="H2147">
            <v>6841.0439999999999</v>
          </cell>
        </row>
        <row r="2149">
          <cell r="H2149">
            <v>7006.5159999999996</v>
          </cell>
        </row>
        <row r="2151">
          <cell r="H2151">
            <v>7442.7759999999998</v>
          </cell>
        </row>
        <row r="2153">
          <cell r="H2153">
            <v>7373.2079999999996</v>
          </cell>
        </row>
        <row r="2155">
          <cell r="H2155">
            <v>11252.74</v>
          </cell>
        </row>
        <row r="2157">
          <cell r="H2157">
            <v>11342.815000000001</v>
          </cell>
        </row>
        <row r="2159">
          <cell r="H2159">
            <v>10875.710999999999</v>
          </cell>
        </row>
        <row r="2161">
          <cell r="H2161">
            <v>10903.11</v>
          </cell>
        </row>
        <row r="2163">
          <cell r="H2163">
            <v>10648.31</v>
          </cell>
        </row>
        <row r="2165">
          <cell r="H2165">
            <v>3161.0549999999998</v>
          </cell>
        </row>
        <row r="2167">
          <cell r="H2167">
            <v>4359.9399999999996</v>
          </cell>
        </row>
        <row r="2169">
          <cell r="H2169">
            <v>2839.8</v>
          </cell>
        </row>
        <row r="2171">
          <cell r="H2171">
            <v>3561.9059999999999</v>
          </cell>
        </row>
        <row r="2173">
          <cell r="H2173">
            <v>6176</v>
          </cell>
        </row>
        <row r="2175">
          <cell r="H2175">
            <v>5869.1350000000002</v>
          </cell>
        </row>
        <row r="2177">
          <cell r="H2177">
            <v>2214.38</v>
          </cell>
        </row>
        <row r="2179">
          <cell r="H2179">
            <v>1710</v>
          </cell>
        </row>
        <row r="2181">
          <cell r="H2181">
            <v>562.54399999999998</v>
          </cell>
        </row>
        <row r="2183">
          <cell r="H2183">
            <v>3300</v>
          </cell>
        </row>
        <row r="2185">
          <cell r="H2185">
            <v>8400</v>
          </cell>
        </row>
        <row r="2187">
          <cell r="H2187">
            <v>8800</v>
          </cell>
        </row>
        <row r="2189">
          <cell r="H2189">
            <v>8800</v>
          </cell>
        </row>
        <row r="2191">
          <cell r="H2191">
            <v>8800</v>
          </cell>
        </row>
        <row r="2193">
          <cell r="H2193">
            <v>2800</v>
          </cell>
        </row>
        <row r="2195">
          <cell r="H2195">
            <v>713.03300000000002</v>
          </cell>
        </row>
        <row r="2197">
          <cell r="H2197">
            <v>1362.5</v>
          </cell>
        </row>
        <row r="2199">
          <cell r="H2199">
            <v>2725.14</v>
          </cell>
        </row>
        <row r="2201">
          <cell r="H2201">
            <v>11992.5</v>
          </cell>
        </row>
        <row r="2203">
          <cell r="H2203">
            <v>29047.200000000001</v>
          </cell>
        </row>
        <row r="2205">
          <cell r="H2205">
            <v>13969.5</v>
          </cell>
        </row>
        <row r="2207">
          <cell r="H2207">
            <v>13943.46</v>
          </cell>
        </row>
        <row r="2209">
          <cell r="H2209">
            <v>13218.96</v>
          </cell>
        </row>
        <row r="2211">
          <cell r="H2211">
            <v>18094.169999999998</v>
          </cell>
        </row>
        <row r="2213">
          <cell r="H2213">
            <v>19488.54</v>
          </cell>
        </row>
        <row r="2215">
          <cell r="H2215">
            <v>18996</v>
          </cell>
        </row>
        <row r="2217">
          <cell r="H2217">
            <v>20147.04</v>
          </cell>
        </row>
        <row r="2219">
          <cell r="H2219">
            <v>19843.68</v>
          </cell>
        </row>
        <row r="2221">
          <cell r="H2221">
            <v>1925.98</v>
          </cell>
        </row>
        <row r="2223">
          <cell r="H2223">
            <v>23820</v>
          </cell>
        </row>
        <row r="2225">
          <cell r="H2225">
            <v>27349.200000000001</v>
          </cell>
        </row>
        <row r="2227">
          <cell r="H2227">
            <v>26203.47</v>
          </cell>
        </row>
        <row r="2229">
          <cell r="H2229">
            <v>12869.58</v>
          </cell>
        </row>
        <row r="2231">
          <cell r="H2231">
            <v>7676.13</v>
          </cell>
        </row>
        <row r="2233">
          <cell r="H2233">
            <v>17802.555</v>
          </cell>
        </row>
        <row r="2235">
          <cell r="H2235">
            <v>9902.6669999999995</v>
          </cell>
        </row>
        <row r="2237">
          <cell r="H2237">
            <v>28032.558120000002</v>
          </cell>
        </row>
        <row r="2239">
          <cell r="H2239">
            <v>28032.558120000002</v>
          </cell>
        </row>
        <row r="2241">
          <cell r="H2241">
            <v>28032.558120000002</v>
          </cell>
        </row>
        <row r="2243">
          <cell r="H2243">
            <v>28032.558120000002</v>
          </cell>
        </row>
        <row r="2245">
          <cell r="H2245">
            <v>9723.2129999999997</v>
          </cell>
        </row>
        <row r="2247">
          <cell r="H2247">
            <v>5580</v>
          </cell>
        </row>
        <row r="2249">
          <cell r="H2249">
            <v>5550</v>
          </cell>
        </row>
        <row r="2251">
          <cell r="H2251">
            <v>5850</v>
          </cell>
        </row>
        <row r="2253">
          <cell r="H2253">
            <v>6060</v>
          </cell>
        </row>
        <row r="2255">
          <cell r="H2255">
            <v>5790</v>
          </cell>
        </row>
        <row r="2257">
          <cell r="H2257">
            <v>38280</v>
          </cell>
        </row>
        <row r="2259">
          <cell r="H2259">
            <v>2293.2600000000002</v>
          </cell>
        </row>
        <row r="2261">
          <cell r="H2261">
            <v>2893.26</v>
          </cell>
        </row>
        <row r="2263">
          <cell r="H2263">
            <v>350</v>
          </cell>
        </row>
        <row r="2265">
          <cell r="H2265">
            <v>1050</v>
          </cell>
        </row>
        <row r="2267">
          <cell r="H2267">
            <v>800</v>
          </cell>
        </row>
        <row r="2269">
          <cell r="H2269">
            <v>256.56251040000001</v>
          </cell>
        </row>
        <row r="2271">
          <cell r="H2271">
            <v>931.99716000000001</v>
          </cell>
        </row>
        <row r="2273">
          <cell r="H2273">
            <v>931.99716000000001</v>
          </cell>
        </row>
        <row r="2275">
          <cell r="H2275">
            <v>360</v>
          </cell>
        </row>
        <row r="2277">
          <cell r="H2277">
            <v>360</v>
          </cell>
        </row>
        <row r="2279">
          <cell r="H2279">
            <v>2893.26</v>
          </cell>
        </row>
        <row r="2281">
          <cell r="H2281">
            <v>8636.31</v>
          </cell>
        </row>
        <row r="2283">
          <cell r="H2283">
            <v>5391.6840000000002</v>
          </cell>
        </row>
        <row r="2285">
          <cell r="H2285">
            <v>12702.096</v>
          </cell>
        </row>
        <row r="2287">
          <cell r="H2287">
            <v>9240</v>
          </cell>
        </row>
        <row r="2289">
          <cell r="H2289">
            <v>25401.599999999999</v>
          </cell>
        </row>
        <row r="2291">
          <cell r="H2291">
            <v>1032</v>
          </cell>
        </row>
        <row r="2293">
          <cell r="H2293">
            <v>1340.4</v>
          </cell>
        </row>
        <row r="2295">
          <cell r="H2295">
            <v>23037.3</v>
          </cell>
        </row>
        <row r="2297">
          <cell r="H2297">
            <v>14327.49</v>
          </cell>
        </row>
        <row r="2299">
          <cell r="H2299">
            <v>12770.88</v>
          </cell>
        </row>
        <row r="2301">
          <cell r="H2301">
            <v>13347.75</v>
          </cell>
        </row>
        <row r="2303">
          <cell r="H2303">
            <v>10251</v>
          </cell>
        </row>
        <row r="2305">
          <cell r="H2305">
            <v>10251</v>
          </cell>
        </row>
        <row r="2307">
          <cell r="H2307">
            <v>9651</v>
          </cell>
        </row>
        <row r="2309">
          <cell r="H2309">
            <v>9951</v>
          </cell>
        </row>
        <row r="2311">
          <cell r="H2311">
            <v>25200</v>
          </cell>
        </row>
        <row r="2313">
          <cell r="H2313">
            <v>28581.75</v>
          </cell>
        </row>
        <row r="2315">
          <cell r="H2315">
            <v>28581.75</v>
          </cell>
        </row>
        <row r="2317">
          <cell r="H2317">
            <v>16387.68</v>
          </cell>
        </row>
        <row r="2319">
          <cell r="H2319">
            <v>16279.2</v>
          </cell>
        </row>
        <row r="2321">
          <cell r="H2321">
            <v>3794.67</v>
          </cell>
        </row>
        <row r="2323">
          <cell r="H2323">
            <v>14187.42</v>
          </cell>
        </row>
        <row r="2325">
          <cell r="H2325">
            <v>2893.26</v>
          </cell>
        </row>
        <row r="2327">
          <cell r="H2327">
            <v>6109.0169999999998</v>
          </cell>
        </row>
        <row r="2329">
          <cell r="H2329">
            <v>13982.861279999999</v>
          </cell>
        </row>
        <row r="2331">
          <cell r="H2331">
            <v>13982.861279999999</v>
          </cell>
        </row>
        <row r="2333">
          <cell r="H2333">
            <v>13982.861279999999</v>
          </cell>
        </row>
        <row r="2335">
          <cell r="H2335">
            <v>13982.861279999999</v>
          </cell>
        </row>
        <row r="2337">
          <cell r="H2337">
            <v>5537.25</v>
          </cell>
        </row>
        <row r="2339">
          <cell r="H2339">
            <v>7110</v>
          </cell>
        </row>
        <row r="2341">
          <cell r="H2341">
            <v>6600</v>
          </cell>
        </row>
        <row r="2343">
          <cell r="H2343">
            <v>6570</v>
          </cell>
        </row>
        <row r="2345">
          <cell r="H2345">
            <v>6600</v>
          </cell>
        </row>
        <row r="2347">
          <cell r="H2347">
            <v>6630</v>
          </cell>
        </row>
        <row r="2349">
          <cell r="H2349">
            <v>37800</v>
          </cell>
        </row>
        <row r="2351">
          <cell r="H2351">
            <v>2293.2600000000002</v>
          </cell>
        </row>
        <row r="2353">
          <cell r="H2353">
            <v>2893.26</v>
          </cell>
        </row>
        <row r="2355">
          <cell r="H2355">
            <v>2750</v>
          </cell>
        </row>
        <row r="2357">
          <cell r="H2357">
            <v>7841.16</v>
          </cell>
        </row>
        <row r="2359">
          <cell r="H2359">
            <v>7693.8</v>
          </cell>
        </row>
        <row r="2361">
          <cell r="H2361">
            <v>3900.5010000000002</v>
          </cell>
        </row>
        <row r="2366">
          <cell r="H2366">
            <v>455513.08963979874</v>
          </cell>
        </row>
        <row r="2367">
          <cell r="H2367">
            <v>16405.078000000001</v>
          </cell>
        </row>
        <row r="2368">
          <cell r="H2368">
            <v>16405.078000000001</v>
          </cell>
        </row>
        <row r="2369">
          <cell r="H2369">
            <v>13088.94</v>
          </cell>
        </row>
        <row r="2372">
          <cell r="H2372">
            <v>3316.1379999999999</v>
          </cell>
        </row>
        <row r="2377">
          <cell r="H2377">
            <v>439108.01163979876</v>
          </cell>
        </row>
        <row r="2378">
          <cell r="H2378">
            <v>18434.486836683649</v>
          </cell>
        </row>
        <row r="2379">
          <cell r="H2379">
            <v>487.19890794240007</v>
          </cell>
        </row>
        <row r="2389">
          <cell r="H2389">
            <v>4089.1658040103689</v>
          </cell>
        </row>
        <row r="2391">
          <cell r="H2391">
            <v>1434.1245891839999</v>
          </cell>
        </row>
        <row r="2401">
          <cell r="H2401">
            <v>12423.997535546881</v>
          </cell>
        </row>
        <row r="2404">
          <cell r="H2404">
            <v>24129.369458812802</v>
          </cell>
        </row>
        <row r="2405">
          <cell r="H2405">
            <v>24129.369458812802</v>
          </cell>
        </row>
        <row r="2795">
          <cell r="H2795">
            <v>5473.8749851200009</v>
          </cell>
        </row>
        <row r="2796">
          <cell r="H2796">
            <v>5473.8749851200009</v>
          </cell>
        </row>
        <row r="2802">
          <cell r="H2802">
            <v>294132.97678861435</v>
          </cell>
        </row>
        <row r="2803">
          <cell r="H2803">
            <v>40255.267273919999</v>
          </cell>
        </row>
        <row r="2851">
          <cell r="H2851">
            <v>253877.70951469435</v>
          </cell>
        </row>
        <row r="2854">
          <cell r="H2854">
            <v>93437.303570567994</v>
          </cell>
        </row>
        <row r="2855">
          <cell r="H2855">
            <v>9949.6263096000002</v>
          </cell>
        </row>
        <row r="2892">
          <cell r="H2892">
            <v>83487.67726096799</v>
          </cell>
        </row>
        <row r="2895">
          <cell r="H2895">
            <v>3500</v>
          </cell>
        </row>
        <row r="2896">
          <cell r="H2896">
            <v>2500</v>
          </cell>
        </row>
        <row r="2898">
          <cell r="H2898">
            <v>1000</v>
          </cell>
        </row>
        <row r="2903">
          <cell r="H2903">
            <v>2115715.8587309839</v>
          </cell>
        </row>
        <row r="2904">
          <cell r="H2904">
            <v>2112819.7590652378</v>
          </cell>
        </row>
        <row r="2905">
          <cell r="H2905">
            <v>1932597.3488406073</v>
          </cell>
        </row>
        <row r="2906">
          <cell r="H2906">
            <v>31829.389071513604</v>
          </cell>
        </row>
        <row r="2912">
          <cell r="H2912">
            <v>206616.40641797503</v>
          </cell>
        </row>
        <row r="2919">
          <cell r="H2919">
            <v>566829.63000000012</v>
          </cell>
        </row>
        <row r="2922">
          <cell r="H2922">
            <v>124243.56617132683</v>
          </cell>
        </row>
        <row r="2924">
          <cell r="H2924">
            <v>148351.13445821762</v>
          </cell>
        </row>
        <row r="2926">
          <cell r="H2926">
            <v>755772.84</v>
          </cell>
        </row>
        <row r="2928">
          <cell r="H2928">
            <v>98954.382721574002</v>
          </cell>
        </row>
        <row r="2931">
          <cell r="H2931">
            <v>180222.41022463038</v>
          </cell>
        </row>
        <row r="2932">
          <cell r="H2932">
            <v>180222.41022463038</v>
          </cell>
        </row>
        <row r="2940">
          <cell r="H2940">
            <v>2896.0996657464384</v>
          </cell>
        </row>
        <row r="2941">
          <cell r="H2941">
            <v>2896.0996657464384</v>
          </cell>
        </row>
        <row r="2942">
          <cell r="H2942">
            <v>2262.7717010841602</v>
          </cell>
        </row>
        <row r="2944">
          <cell r="H2944">
            <v>206.05236466227845</v>
          </cell>
        </row>
        <row r="2949">
          <cell r="H2949">
            <v>427.2756</v>
          </cell>
        </row>
        <row r="2956">
          <cell r="H2956">
            <v>12009452.607392184</v>
          </cell>
        </row>
        <row r="2957">
          <cell r="H2957">
            <v>507666.63488338568</v>
          </cell>
        </row>
        <row r="2958">
          <cell r="H2958">
            <v>26791.234335776</v>
          </cell>
        </row>
        <row r="2959">
          <cell r="H2959">
            <v>12051.2</v>
          </cell>
        </row>
        <row r="2960">
          <cell r="H2960">
            <v>8121.3</v>
          </cell>
        </row>
        <row r="2962">
          <cell r="H2962">
            <v>3929.9</v>
          </cell>
        </row>
        <row r="2965">
          <cell r="H2965">
            <v>2700</v>
          </cell>
        </row>
        <row r="2966">
          <cell r="H2966">
            <v>1100</v>
          </cell>
        </row>
        <row r="2968">
          <cell r="H2968">
            <v>638</v>
          </cell>
        </row>
        <row r="2970">
          <cell r="H2970">
            <v>962</v>
          </cell>
        </row>
        <row r="2973">
          <cell r="H2973">
            <v>5220</v>
          </cell>
        </row>
        <row r="2974">
          <cell r="H2974">
            <v>5220</v>
          </cell>
        </row>
        <row r="2977">
          <cell r="H2977">
            <v>6670.0343357759994</v>
          </cell>
        </row>
        <row r="2978">
          <cell r="H2978">
            <v>1670.0343357759998</v>
          </cell>
        </row>
        <row r="2980">
          <cell r="H2980">
            <v>1500</v>
          </cell>
        </row>
        <row r="2982">
          <cell r="H2982">
            <v>1500</v>
          </cell>
        </row>
        <row r="2984">
          <cell r="H2984">
            <v>2000</v>
          </cell>
        </row>
        <row r="2987">
          <cell r="H2987">
            <v>150</v>
          </cell>
        </row>
        <row r="2988">
          <cell r="H2988">
            <v>150</v>
          </cell>
        </row>
        <row r="2992">
          <cell r="H2992">
            <v>153605</v>
          </cell>
        </row>
        <row r="2993">
          <cell r="H2993">
            <v>31500</v>
          </cell>
        </row>
        <row r="2994">
          <cell r="H2994">
            <v>31500</v>
          </cell>
        </row>
        <row r="2997">
          <cell r="H2997">
            <v>122105</v>
          </cell>
        </row>
        <row r="2998">
          <cell r="H2998">
            <v>1500</v>
          </cell>
        </row>
        <row r="3000">
          <cell r="H3000">
            <v>118400</v>
          </cell>
        </row>
        <row r="3002">
          <cell r="H3002">
            <v>425</v>
          </cell>
        </row>
        <row r="3004">
          <cell r="H3004">
            <v>1780</v>
          </cell>
        </row>
        <row r="3008">
          <cell r="H3008">
            <v>149038.09440840958</v>
          </cell>
        </row>
        <row r="3009">
          <cell r="H3009">
            <v>39259.2483389056</v>
          </cell>
        </row>
        <row r="3010">
          <cell r="H3010">
            <v>2485.9252934656001</v>
          </cell>
        </row>
        <row r="3014">
          <cell r="H3014">
            <v>861.23719776000007</v>
          </cell>
        </row>
        <row r="3016">
          <cell r="H3016">
            <v>7602.7258060799995</v>
          </cell>
        </row>
        <row r="3018">
          <cell r="H3018">
            <v>7583.0893056000004</v>
          </cell>
        </row>
        <row r="3020">
          <cell r="H3020">
            <v>20726.270735999999</v>
          </cell>
        </row>
        <row r="3023">
          <cell r="H3023">
            <v>541.52805292800008</v>
          </cell>
        </row>
        <row r="3024">
          <cell r="H3024">
            <v>541.52805292800008</v>
          </cell>
        </row>
        <row r="3027">
          <cell r="H3027">
            <v>95359.357312576001</v>
          </cell>
        </row>
        <row r="3028">
          <cell r="H3028">
            <v>2140.3573125759999</v>
          </cell>
        </row>
        <row r="3030">
          <cell r="H3030">
            <v>3000</v>
          </cell>
        </row>
        <row r="3032">
          <cell r="H3032">
            <v>3000</v>
          </cell>
        </row>
        <row r="3034">
          <cell r="H3034">
            <v>5000</v>
          </cell>
        </row>
        <row r="3036">
          <cell r="H3036">
            <v>59200</v>
          </cell>
        </row>
        <row r="3038">
          <cell r="H3038">
            <v>954</v>
          </cell>
        </row>
        <row r="3040">
          <cell r="H3040">
            <v>1665</v>
          </cell>
        </row>
        <row r="3042">
          <cell r="H3042">
            <v>20400</v>
          </cell>
        </row>
        <row r="3045">
          <cell r="H3045">
            <v>13877.960704000001</v>
          </cell>
        </row>
        <row r="3046">
          <cell r="H3046">
            <v>12457.960704000001</v>
          </cell>
        </row>
        <row r="3048">
          <cell r="H3048">
            <v>1420</v>
          </cell>
        </row>
        <row r="3052">
          <cell r="H3052">
            <v>178232.30613919999</v>
          </cell>
        </row>
        <row r="3053">
          <cell r="H3053">
            <v>6270.2</v>
          </cell>
        </row>
        <row r="3054">
          <cell r="H3054">
            <v>2058</v>
          </cell>
        </row>
        <row r="3056">
          <cell r="H3056">
            <v>3458</v>
          </cell>
        </row>
        <row r="3058">
          <cell r="H3058">
            <v>754.19999999999993</v>
          </cell>
        </row>
        <row r="3061">
          <cell r="H3061">
            <v>43634.797119999996</v>
          </cell>
        </row>
        <row r="3062">
          <cell r="H3062">
            <v>17671.821823999999</v>
          </cell>
        </row>
        <row r="3064">
          <cell r="H3064">
            <v>15845.2624</v>
          </cell>
        </row>
        <row r="3066">
          <cell r="H3066">
            <v>10117.712895999999</v>
          </cell>
        </row>
        <row r="3069">
          <cell r="H3069">
            <v>9200</v>
          </cell>
        </row>
        <row r="3070">
          <cell r="H3070">
            <v>4620</v>
          </cell>
        </row>
        <row r="3072">
          <cell r="H3072">
            <v>4580</v>
          </cell>
        </row>
        <row r="3075">
          <cell r="H3075">
            <v>62664.509019199999</v>
          </cell>
        </row>
        <row r="3076">
          <cell r="H3076">
            <v>17031.54</v>
          </cell>
        </row>
        <row r="3078">
          <cell r="H3078">
            <v>2207.9690191999998</v>
          </cell>
        </row>
        <row r="3080">
          <cell r="H3080">
            <v>2500</v>
          </cell>
        </row>
        <row r="3082">
          <cell r="H3082">
            <v>10950</v>
          </cell>
        </row>
        <row r="3084">
          <cell r="H3084">
            <v>16950</v>
          </cell>
        </row>
        <row r="3086">
          <cell r="H3086">
            <v>5350</v>
          </cell>
        </row>
        <row r="3088">
          <cell r="H3088">
            <v>4990</v>
          </cell>
        </row>
        <row r="3090">
          <cell r="H3090">
            <v>2685</v>
          </cell>
        </row>
        <row r="3093">
          <cell r="H3093">
            <v>281.8</v>
          </cell>
        </row>
        <row r="3094">
          <cell r="H3094">
            <v>104</v>
          </cell>
        </row>
        <row r="3096">
          <cell r="H3096">
            <v>49</v>
          </cell>
        </row>
        <row r="3098">
          <cell r="H3098">
            <v>63</v>
          </cell>
        </row>
        <row r="3100">
          <cell r="H3100">
            <v>65.8</v>
          </cell>
        </row>
        <row r="3103">
          <cell r="H3103">
            <v>17930</v>
          </cell>
        </row>
        <row r="3104">
          <cell r="H3104">
            <v>8950</v>
          </cell>
        </row>
        <row r="3106">
          <cell r="H3106">
            <v>8980</v>
          </cell>
        </row>
        <row r="3109">
          <cell r="H3109">
            <v>38251</v>
          </cell>
        </row>
        <row r="3110">
          <cell r="H3110">
            <v>990</v>
          </cell>
        </row>
        <row r="3112">
          <cell r="H3112">
            <v>1658</v>
          </cell>
        </row>
        <row r="3114">
          <cell r="H3114">
            <v>1778</v>
          </cell>
        </row>
        <row r="3116">
          <cell r="H3116">
            <v>1190</v>
          </cell>
        </row>
        <row r="3118">
          <cell r="H3118">
            <v>2847</v>
          </cell>
        </row>
        <row r="3120">
          <cell r="H3120">
            <v>16980</v>
          </cell>
        </row>
        <row r="3122">
          <cell r="H3122">
            <v>5960</v>
          </cell>
        </row>
        <row r="3124">
          <cell r="H3124">
            <v>5190</v>
          </cell>
        </row>
        <row r="3126">
          <cell r="H3126">
            <v>1658</v>
          </cell>
        </row>
        <row r="3131">
          <cell r="H3131">
            <v>156151.54250879999</v>
          </cell>
        </row>
        <row r="3132">
          <cell r="H3132">
            <v>32054.035008800001</v>
          </cell>
        </row>
        <row r="3133">
          <cell r="H3133">
            <v>25474.105419008003</v>
          </cell>
        </row>
        <row r="3134">
          <cell r="H3134">
            <v>24823.085419008003</v>
          </cell>
        </row>
        <row r="3136">
          <cell r="H3136">
            <v>651.02</v>
          </cell>
        </row>
        <row r="3139">
          <cell r="H3139">
            <v>6579.9295897920001</v>
          </cell>
        </row>
        <row r="3140">
          <cell r="H3140">
            <v>3056.9295897919997</v>
          </cell>
        </row>
        <row r="3142">
          <cell r="H3142">
            <v>3523</v>
          </cell>
        </row>
        <row r="3146">
          <cell r="H3146">
            <v>96355.507499999992</v>
          </cell>
        </row>
        <row r="3147">
          <cell r="H3147">
            <v>84571</v>
          </cell>
        </row>
        <row r="3148">
          <cell r="H3148">
            <v>4400</v>
          </cell>
        </row>
        <row r="3150">
          <cell r="H3150">
            <v>3400</v>
          </cell>
        </row>
        <row r="3152">
          <cell r="H3152">
            <v>1044</v>
          </cell>
        </row>
        <row r="3154">
          <cell r="H3154">
            <v>384</v>
          </cell>
        </row>
        <row r="3156">
          <cell r="H3156">
            <v>5628</v>
          </cell>
        </row>
        <row r="3158">
          <cell r="H3158">
            <v>625</v>
          </cell>
        </row>
        <row r="3160">
          <cell r="H3160">
            <v>9122</v>
          </cell>
        </row>
        <row r="3162">
          <cell r="H3162">
            <v>600</v>
          </cell>
        </row>
        <row r="3164">
          <cell r="H3164">
            <v>1130</v>
          </cell>
        </row>
        <row r="3166">
          <cell r="H3166">
            <v>1312</v>
          </cell>
        </row>
        <row r="3168">
          <cell r="H3168">
            <v>276</v>
          </cell>
        </row>
        <row r="3170">
          <cell r="H3170">
            <v>1650</v>
          </cell>
        </row>
        <row r="3172">
          <cell r="H3172">
            <v>10000</v>
          </cell>
        </row>
        <row r="3174">
          <cell r="H3174">
            <v>10000</v>
          </cell>
        </row>
        <row r="3176">
          <cell r="H3176">
            <v>8000</v>
          </cell>
        </row>
        <row r="3178">
          <cell r="H3178">
            <v>27000</v>
          </cell>
        </row>
        <row r="3181">
          <cell r="H3181">
            <v>11784.5075</v>
          </cell>
        </row>
        <row r="3182">
          <cell r="H3182">
            <v>378</v>
          </cell>
        </row>
        <row r="3184">
          <cell r="H3184">
            <v>315</v>
          </cell>
        </row>
        <row r="3186">
          <cell r="H3186">
            <v>52.4</v>
          </cell>
        </row>
        <row r="3188">
          <cell r="H3188">
            <v>157.5</v>
          </cell>
        </row>
        <row r="3190">
          <cell r="H3190">
            <v>361.6875</v>
          </cell>
        </row>
        <row r="3192">
          <cell r="H3192">
            <v>875</v>
          </cell>
        </row>
        <row r="3194">
          <cell r="H3194">
            <v>145.91999999999999</v>
          </cell>
        </row>
        <row r="3196">
          <cell r="H3196">
            <v>1120</v>
          </cell>
        </row>
        <row r="3198">
          <cell r="H3198">
            <v>2394</v>
          </cell>
        </row>
        <row r="3200">
          <cell r="H3200">
            <v>5985</v>
          </cell>
        </row>
        <row r="3204">
          <cell r="H3204">
            <v>27742</v>
          </cell>
        </row>
        <row r="3205">
          <cell r="H3205">
            <v>27742</v>
          </cell>
        </row>
        <row r="3206">
          <cell r="H3206">
            <v>2250</v>
          </cell>
        </row>
        <row r="3208">
          <cell r="H3208">
            <v>11680</v>
          </cell>
        </row>
        <row r="3210">
          <cell r="H3210">
            <v>13140</v>
          </cell>
        </row>
        <row r="3212">
          <cell r="H3212">
            <v>672</v>
          </cell>
        </row>
        <row r="3217">
          <cell r="H3217">
            <v>2488133</v>
          </cell>
        </row>
        <row r="3218">
          <cell r="H3218">
            <v>265554</v>
          </cell>
        </row>
        <row r="3219">
          <cell r="H3219">
            <v>265554</v>
          </cell>
        </row>
        <row r="3220">
          <cell r="H3220">
            <v>2126</v>
          </cell>
        </row>
        <row r="3222">
          <cell r="H3222">
            <v>4016</v>
          </cell>
        </row>
        <row r="3224">
          <cell r="H3224">
            <v>63382</v>
          </cell>
        </row>
        <row r="3226">
          <cell r="H3226">
            <v>139386</v>
          </cell>
        </row>
        <row r="3228">
          <cell r="H3228">
            <v>12302</v>
          </cell>
        </row>
        <row r="3230">
          <cell r="H3230">
            <v>7400</v>
          </cell>
        </row>
        <row r="3232">
          <cell r="H3232">
            <v>330</v>
          </cell>
        </row>
        <row r="3234">
          <cell r="H3234">
            <v>12852</v>
          </cell>
        </row>
        <row r="3236">
          <cell r="H3236">
            <v>10560</v>
          </cell>
        </row>
        <row r="3238">
          <cell r="H3238">
            <v>13200</v>
          </cell>
        </row>
        <row r="3242">
          <cell r="H3242">
            <v>2066625</v>
          </cell>
        </row>
        <row r="3243">
          <cell r="H3243">
            <v>2066625</v>
          </cell>
        </row>
        <row r="3244">
          <cell r="H3244">
            <v>342440</v>
          </cell>
        </row>
        <row r="3246">
          <cell r="H3246">
            <v>984339</v>
          </cell>
        </row>
        <row r="3248">
          <cell r="H3248">
            <v>529727</v>
          </cell>
        </row>
        <row r="3250">
          <cell r="H3250">
            <v>156445</v>
          </cell>
        </row>
        <row r="3252">
          <cell r="H3252">
            <v>2148</v>
          </cell>
        </row>
        <row r="3254">
          <cell r="H3254">
            <v>6900</v>
          </cell>
        </row>
        <row r="3256">
          <cell r="H3256">
            <v>10320</v>
          </cell>
        </row>
        <row r="3258">
          <cell r="H3258">
            <v>4800</v>
          </cell>
        </row>
        <row r="3260">
          <cell r="H3260">
            <v>29506</v>
          </cell>
        </row>
        <row r="3264">
          <cell r="H3264">
            <v>130256</v>
          </cell>
        </row>
        <row r="3265">
          <cell r="H3265">
            <v>130256</v>
          </cell>
        </row>
        <row r="3266">
          <cell r="H3266">
            <v>47762</v>
          </cell>
        </row>
        <row r="3268">
          <cell r="H3268">
            <v>8058</v>
          </cell>
        </row>
        <row r="3270">
          <cell r="H3270">
            <v>32436</v>
          </cell>
        </row>
        <row r="3272">
          <cell r="H3272">
            <v>10000</v>
          </cell>
        </row>
        <row r="3274">
          <cell r="H3274">
            <v>10000</v>
          </cell>
        </row>
        <row r="3276">
          <cell r="H3276">
            <v>22000</v>
          </cell>
        </row>
        <row r="3280">
          <cell r="H3280">
            <v>25698</v>
          </cell>
        </row>
        <row r="3281">
          <cell r="H3281">
            <v>25698</v>
          </cell>
        </row>
        <row r="3282">
          <cell r="H3282">
            <v>24138</v>
          </cell>
        </row>
        <row r="3284">
          <cell r="H3284">
            <v>1560</v>
          </cell>
        </row>
        <row r="3289">
          <cell r="H3289">
            <v>1841661.43</v>
          </cell>
        </row>
        <row r="3290">
          <cell r="H3290">
            <v>36284</v>
          </cell>
        </row>
        <row r="3291">
          <cell r="H3291">
            <v>36284</v>
          </cell>
        </row>
        <row r="3292">
          <cell r="H3292">
            <v>10740</v>
          </cell>
        </row>
        <row r="3294">
          <cell r="H3294">
            <v>1800</v>
          </cell>
        </row>
        <row r="3296">
          <cell r="H3296">
            <v>12510</v>
          </cell>
        </row>
        <row r="3298">
          <cell r="H3298">
            <v>600</v>
          </cell>
        </row>
        <row r="3300">
          <cell r="H3300">
            <v>7034</v>
          </cell>
        </row>
        <row r="3302">
          <cell r="H3302">
            <v>600</v>
          </cell>
        </row>
        <row r="3304">
          <cell r="H3304">
            <v>3000</v>
          </cell>
        </row>
        <row r="3308">
          <cell r="H3308">
            <v>134740</v>
          </cell>
        </row>
        <row r="3309">
          <cell r="H3309">
            <v>134740</v>
          </cell>
        </row>
        <row r="3310">
          <cell r="H3310">
            <v>7500</v>
          </cell>
        </row>
        <row r="3312">
          <cell r="H3312">
            <v>1200</v>
          </cell>
        </row>
        <row r="3314">
          <cell r="H3314">
            <v>93500</v>
          </cell>
        </row>
        <row r="3316">
          <cell r="H3316">
            <v>13600</v>
          </cell>
        </row>
        <row r="3318">
          <cell r="H3318">
            <v>5500</v>
          </cell>
        </row>
        <row r="3320">
          <cell r="H3320">
            <v>800</v>
          </cell>
        </row>
        <row r="3322">
          <cell r="H3322">
            <v>2320</v>
          </cell>
        </row>
        <row r="3324">
          <cell r="H3324">
            <v>320</v>
          </cell>
        </row>
        <row r="3326">
          <cell r="H3326">
            <v>10000</v>
          </cell>
        </row>
        <row r="3330">
          <cell r="H3330">
            <v>29302</v>
          </cell>
        </row>
        <row r="3331">
          <cell r="H3331">
            <v>29302</v>
          </cell>
        </row>
        <row r="3332">
          <cell r="H3332">
            <v>12500</v>
          </cell>
        </row>
        <row r="3334">
          <cell r="H3334">
            <v>7500</v>
          </cell>
        </row>
        <row r="3336">
          <cell r="H3336">
            <v>3060</v>
          </cell>
        </row>
        <row r="3338">
          <cell r="H3338">
            <v>3400</v>
          </cell>
        </row>
        <row r="3340">
          <cell r="H3340">
            <v>72</v>
          </cell>
        </row>
        <row r="3342">
          <cell r="H3342">
            <v>270</v>
          </cell>
        </row>
        <row r="3344">
          <cell r="H3344">
            <v>2500</v>
          </cell>
        </row>
        <row r="3348">
          <cell r="H3348">
            <v>339905</v>
          </cell>
        </row>
        <row r="3349">
          <cell r="H3349">
            <v>339905</v>
          </cell>
        </row>
        <row r="3350">
          <cell r="H3350">
            <v>1300</v>
          </cell>
        </row>
        <row r="3352">
          <cell r="H3352">
            <v>1300</v>
          </cell>
        </row>
        <row r="3354">
          <cell r="H3354">
            <v>54015</v>
          </cell>
        </row>
        <row r="3356">
          <cell r="H3356">
            <v>54015</v>
          </cell>
        </row>
        <row r="3358">
          <cell r="H3358">
            <v>73600</v>
          </cell>
        </row>
        <row r="3360">
          <cell r="H3360">
            <v>55200</v>
          </cell>
        </row>
        <row r="3362">
          <cell r="H3362">
            <v>25300</v>
          </cell>
        </row>
        <row r="3364">
          <cell r="H3364">
            <v>16500</v>
          </cell>
        </row>
        <row r="3366">
          <cell r="H3366">
            <v>23580</v>
          </cell>
        </row>
        <row r="3368">
          <cell r="H3368">
            <v>10480</v>
          </cell>
        </row>
        <row r="3370">
          <cell r="H3370">
            <v>675</v>
          </cell>
        </row>
        <row r="3372">
          <cell r="H3372">
            <v>90</v>
          </cell>
        </row>
        <row r="3374">
          <cell r="H3374">
            <v>3250</v>
          </cell>
        </row>
        <row r="3376">
          <cell r="H3376">
            <v>2500</v>
          </cell>
        </row>
        <row r="3378">
          <cell r="H3378">
            <v>18100</v>
          </cell>
        </row>
        <row r="3382">
          <cell r="H3382">
            <v>1060000</v>
          </cell>
        </row>
        <row r="3383">
          <cell r="H3383">
            <v>1060000</v>
          </cell>
        </row>
        <row r="3384">
          <cell r="H3384">
            <v>80000</v>
          </cell>
        </row>
        <row r="3386">
          <cell r="H3386">
            <v>60000</v>
          </cell>
        </row>
        <row r="3388">
          <cell r="H3388">
            <v>60000</v>
          </cell>
        </row>
        <row r="3390">
          <cell r="H3390">
            <v>30000</v>
          </cell>
        </row>
        <row r="3392">
          <cell r="H3392">
            <v>30000</v>
          </cell>
        </row>
        <row r="3394">
          <cell r="H3394">
            <v>30000</v>
          </cell>
        </row>
        <row r="3396">
          <cell r="H3396">
            <v>30000</v>
          </cell>
        </row>
        <row r="3398">
          <cell r="H3398">
            <v>30000</v>
          </cell>
        </row>
        <row r="3400">
          <cell r="H3400">
            <v>30000</v>
          </cell>
        </row>
        <row r="3402">
          <cell r="H3402">
            <v>30000</v>
          </cell>
        </row>
        <row r="3404">
          <cell r="H3404">
            <v>30000</v>
          </cell>
        </row>
        <row r="3406">
          <cell r="H3406">
            <v>30000</v>
          </cell>
        </row>
        <row r="3408">
          <cell r="H3408">
            <v>20000</v>
          </cell>
        </row>
        <row r="3410">
          <cell r="H3410">
            <v>30000</v>
          </cell>
        </row>
        <row r="3412">
          <cell r="H3412">
            <v>80000</v>
          </cell>
        </row>
        <row r="3414">
          <cell r="H3414">
            <v>30000</v>
          </cell>
        </row>
        <row r="3416">
          <cell r="H3416">
            <v>30000</v>
          </cell>
        </row>
        <row r="3418">
          <cell r="H3418">
            <v>30000</v>
          </cell>
        </row>
        <row r="3420">
          <cell r="H3420">
            <v>30000</v>
          </cell>
        </row>
        <row r="3422">
          <cell r="H3422">
            <v>80000</v>
          </cell>
        </row>
        <row r="3424">
          <cell r="H3424">
            <v>30000</v>
          </cell>
        </row>
        <row r="3426">
          <cell r="H3426">
            <v>30000</v>
          </cell>
        </row>
        <row r="3428">
          <cell r="H3428">
            <v>30000</v>
          </cell>
        </row>
        <row r="3430">
          <cell r="H3430">
            <v>80000</v>
          </cell>
        </row>
        <row r="3432">
          <cell r="H3432">
            <v>10000</v>
          </cell>
        </row>
        <row r="3434">
          <cell r="H3434">
            <v>80000</v>
          </cell>
        </row>
        <row r="3438">
          <cell r="H3438">
            <v>178430.43000000002</v>
          </cell>
        </row>
        <row r="3439">
          <cell r="H3439">
            <v>178430.43000000002</v>
          </cell>
        </row>
        <row r="3440">
          <cell r="H3440">
            <v>15832.25</v>
          </cell>
        </row>
        <row r="3442">
          <cell r="H3442">
            <v>21875</v>
          </cell>
        </row>
        <row r="3444">
          <cell r="H3444">
            <v>41420</v>
          </cell>
        </row>
        <row r="3446">
          <cell r="H3446">
            <v>49400</v>
          </cell>
        </row>
        <row r="3448">
          <cell r="H3448">
            <v>16350</v>
          </cell>
        </row>
        <row r="3450">
          <cell r="H3450">
            <v>20250</v>
          </cell>
        </row>
        <row r="3452">
          <cell r="H3452">
            <v>9340.14</v>
          </cell>
        </row>
        <row r="3454">
          <cell r="H3454">
            <v>3963.04</v>
          </cell>
        </row>
        <row r="3458">
          <cell r="H3458">
            <v>63000</v>
          </cell>
        </row>
        <row r="3459">
          <cell r="H3459">
            <v>63000</v>
          </cell>
        </row>
        <row r="3460">
          <cell r="H3460">
            <v>38000</v>
          </cell>
        </row>
        <row r="3462">
          <cell r="H3462">
            <v>15000</v>
          </cell>
        </row>
        <row r="3464">
          <cell r="H3464">
            <v>10000</v>
          </cell>
        </row>
        <row r="3469">
          <cell r="H3469">
            <v>5765840</v>
          </cell>
        </row>
        <row r="3470">
          <cell r="H3470">
            <v>1350302</v>
          </cell>
        </row>
        <row r="3471">
          <cell r="H3471">
            <v>1350302</v>
          </cell>
        </row>
        <row r="3472">
          <cell r="H3472">
            <v>50000</v>
          </cell>
        </row>
        <row r="3474">
          <cell r="H3474">
            <v>1750</v>
          </cell>
        </row>
        <row r="3476">
          <cell r="H3476">
            <v>25000</v>
          </cell>
        </row>
        <row r="3478">
          <cell r="H3478">
            <v>350</v>
          </cell>
        </row>
        <row r="3480">
          <cell r="H3480">
            <v>10602</v>
          </cell>
        </row>
        <row r="3482">
          <cell r="H3482">
            <v>450</v>
          </cell>
        </row>
        <row r="3484">
          <cell r="H3484">
            <v>2400</v>
          </cell>
        </row>
        <row r="3486">
          <cell r="H3486">
            <v>2700</v>
          </cell>
        </row>
        <row r="3488">
          <cell r="H3488">
            <v>750</v>
          </cell>
        </row>
        <row r="3490">
          <cell r="H3490">
            <v>1350</v>
          </cell>
        </row>
        <row r="3492">
          <cell r="H3492">
            <v>400</v>
          </cell>
        </row>
        <row r="3494">
          <cell r="H3494">
            <v>450</v>
          </cell>
        </row>
        <row r="3496">
          <cell r="H3496">
            <v>650</v>
          </cell>
        </row>
        <row r="3498">
          <cell r="H3498">
            <v>2500</v>
          </cell>
        </row>
        <row r="3500">
          <cell r="H3500">
            <v>3000</v>
          </cell>
        </row>
        <row r="3502">
          <cell r="H3502">
            <v>5400</v>
          </cell>
        </row>
        <row r="3504">
          <cell r="H3504">
            <v>1400</v>
          </cell>
        </row>
        <row r="3506">
          <cell r="H3506">
            <v>1000</v>
          </cell>
        </row>
        <row r="3508">
          <cell r="H3508">
            <v>950</v>
          </cell>
        </row>
        <row r="3510">
          <cell r="H3510">
            <v>350</v>
          </cell>
        </row>
        <row r="3512">
          <cell r="H3512">
            <v>550</v>
          </cell>
        </row>
        <row r="3514">
          <cell r="H3514">
            <v>250</v>
          </cell>
        </row>
        <row r="3516">
          <cell r="H3516">
            <v>2500</v>
          </cell>
        </row>
        <row r="3518">
          <cell r="H3518">
            <v>1600</v>
          </cell>
        </row>
        <row r="3520">
          <cell r="H3520">
            <v>23000</v>
          </cell>
        </row>
        <row r="3522">
          <cell r="H3522">
            <v>750</v>
          </cell>
        </row>
        <row r="3524">
          <cell r="H3524">
            <v>10000</v>
          </cell>
        </row>
        <row r="3526">
          <cell r="H3526">
            <v>2500</v>
          </cell>
        </row>
        <row r="3528">
          <cell r="H3528">
            <v>13920</v>
          </cell>
        </row>
        <row r="3530">
          <cell r="H3530">
            <v>11520</v>
          </cell>
        </row>
        <row r="3532">
          <cell r="H3532">
            <v>26000</v>
          </cell>
        </row>
        <row r="3534">
          <cell r="H3534">
            <v>1000</v>
          </cell>
        </row>
        <row r="3536">
          <cell r="H3536">
            <v>54000</v>
          </cell>
        </row>
        <row r="3538">
          <cell r="H3538">
            <v>1000</v>
          </cell>
        </row>
        <row r="3540">
          <cell r="H3540">
            <v>14000</v>
          </cell>
        </row>
        <row r="3542">
          <cell r="H3542">
            <v>12000</v>
          </cell>
        </row>
        <row r="3544">
          <cell r="H3544">
            <v>6960</v>
          </cell>
        </row>
        <row r="3546">
          <cell r="H3546">
            <v>5760</v>
          </cell>
        </row>
        <row r="3548">
          <cell r="H3548">
            <v>4800</v>
          </cell>
        </row>
        <row r="3550">
          <cell r="H3550">
            <v>6400</v>
          </cell>
        </row>
        <row r="3552">
          <cell r="H3552">
            <v>750</v>
          </cell>
        </row>
        <row r="3554">
          <cell r="H3554">
            <v>900</v>
          </cell>
        </row>
        <row r="3556">
          <cell r="H3556">
            <v>11000</v>
          </cell>
        </row>
        <row r="3558">
          <cell r="H3558">
            <v>1250</v>
          </cell>
        </row>
        <row r="3560">
          <cell r="H3560">
            <v>9250</v>
          </cell>
        </row>
        <row r="3562">
          <cell r="H3562">
            <v>1250</v>
          </cell>
        </row>
        <row r="3564">
          <cell r="H3564">
            <v>3750</v>
          </cell>
        </row>
        <row r="3566">
          <cell r="H3566">
            <v>8750</v>
          </cell>
        </row>
        <row r="3568">
          <cell r="H3568">
            <v>4200</v>
          </cell>
        </row>
        <row r="3570">
          <cell r="H3570">
            <v>5000</v>
          </cell>
        </row>
        <row r="3572">
          <cell r="H3572">
            <v>750</v>
          </cell>
        </row>
        <row r="3574">
          <cell r="H3574">
            <v>1500</v>
          </cell>
        </row>
        <row r="3576">
          <cell r="H3576">
            <v>48000</v>
          </cell>
        </row>
        <row r="3578">
          <cell r="H3578">
            <v>48000</v>
          </cell>
        </row>
        <row r="3580">
          <cell r="H3580">
            <v>54000</v>
          </cell>
        </row>
        <row r="3582">
          <cell r="H3582">
            <v>22500</v>
          </cell>
        </row>
        <row r="3584">
          <cell r="H3584">
            <v>21600</v>
          </cell>
        </row>
        <row r="3586">
          <cell r="H3586">
            <v>9000</v>
          </cell>
        </row>
        <row r="3588">
          <cell r="H3588">
            <v>2500</v>
          </cell>
        </row>
        <row r="3590">
          <cell r="H3590">
            <v>2500</v>
          </cell>
        </row>
        <row r="3592">
          <cell r="H3592">
            <v>1000</v>
          </cell>
        </row>
        <row r="3594">
          <cell r="H3594">
            <v>1000</v>
          </cell>
        </row>
        <row r="3596">
          <cell r="H3596">
            <v>500</v>
          </cell>
        </row>
        <row r="3598">
          <cell r="H3598">
            <v>500</v>
          </cell>
        </row>
        <row r="3600">
          <cell r="H3600">
            <v>3000</v>
          </cell>
        </row>
        <row r="3602">
          <cell r="H3602">
            <v>1000</v>
          </cell>
        </row>
        <row r="3604">
          <cell r="H3604">
            <v>2500</v>
          </cell>
        </row>
        <row r="3606">
          <cell r="H3606">
            <v>250</v>
          </cell>
        </row>
        <row r="3608">
          <cell r="H3608">
            <v>4375</v>
          </cell>
        </row>
        <row r="3610">
          <cell r="H3610">
            <v>4250</v>
          </cell>
        </row>
        <row r="3612">
          <cell r="H3612">
            <v>1750</v>
          </cell>
        </row>
        <row r="3614">
          <cell r="H3614">
            <v>1700</v>
          </cell>
        </row>
        <row r="3616">
          <cell r="H3616">
            <v>1750</v>
          </cell>
        </row>
        <row r="3618">
          <cell r="H3618">
            <v>1700</v>
          </cell>
        </row>
        <row r="3620">
          <cell r="H3620">
            <v>3375</v>
          </cell>
        </row>
        <row r="3622">
          <cell r="H3622">
            <v>13500</v>
          </cell>
        </row>
        <row r="3624">
          <cell r="H3624">
            <v>10950</v>
          </cell>
        </row>
        <row r="3626">
          <cell r="H3626">
            <v>27000</v>
          </cell>
        </row>
        <row r="3628">
          <cell r="H3628">
            <v>23250</v>
          </cell>
        </row>
        <row r="3630">
          <cell r="H3630">
            <v>13500</v>
          </cell>
        </row>
        <row r="3632">
          <cell r="H3632">
            <v>2250</v>
          </cell>
        </row>
        <row r="3634">
          <cell r="H3634">
            <v>2700</v>
          </cell>
        </row>
        <row r="3636">
          <cell r="H3636">
            <v>3750</v>
          </cell>
        </row>
        <row r="3638">
          <cell r="H3638">
            <v>4500</v>
          </cell>
        </row>
        <row r="3640">
          <cell r="H3640">
            <v>2500</v>
          </cell>
        </row>
        <row r="3642">
          <cell r="H3642">
            <v>2500</v>
          </cell>
        </row>
        <row r="3644">
          <cell r="H3644">
            <v>3000</v>
          </cell>
        </row>
        <row r="3646">
          <cell r="H3646">
            <v>6250</v>
          </cell>
        </row>
        <row r="3648">
          <cell r="H3648">
            <v>1500</v>
          </cell>
        </row>
        <row r="3650">
          <cell r="H3650">
            <v>1500</v>
          </cell>
        </row>
        <row r="3652">
          <cell r="H3652">
            <v>8750</v>
          </cell>
        </row>
        <row r="3654">
          <cell r="H3654">
            <v>8750</v>
          </cell>
        </row>
        <row r="3656">
          <cell r="H3656">
            <v>1500</v>
          </cell>
        </row>
        <row r="3658">
          <cell r="H3658">
            <v>1500</v>
          </cell>
        </row>
        <row r="3660">
          <cell r="H3660">
            <v>26250</v>
          </cell>
        </row>
        <row r="3662">
          <cell r="H3662">
            <v>8750</v>
          </cell>
        </row>
        <row r="3664">
          <cell r="H3664">
            <v>3500</v>
          </cell>
        </row>
        <row r="3666">
          <cell r="H3666">
            <v>1500</v>
          </cell>
        </row>
        <row r="3668">
          <cell r="H3668">
            <v>750</v>
          </cell>
        </row>
        <row r="3670">
          <cell r="H3670">
            <v>900</v>
          </cell>
        </row>
        <row r="3672">
          <cell r="H3672">
            <v>3750</v>
          </cell>
        </row>
        <row r="3674">
          <cell r="H3674">
            <v>540</v>
          </cell>
        </row>
        <row r="3676">
          <cell r="H3676">
            <v>13000</v>
          </cell>
        </row>
        <row r="3678">
          <cell r="H3678">
            <v>3000</v>
          </cell>
        </row>
        <row r="3680">
          <cell r="H3680">
            <v>105600</v>
          </cell>
        </row>
        <row r="3682">
          <cell r="H3682">
            <v>180000</v>
          </cell>
        </row>
        <row r="3684">
          <cell r="H3684">
            <v>33750</v>
          </cell>
        </row>
        <row r="3686">
          <cell r="H3686">
            <v>5000</v>
          </cell>
        </row>
        <row r="3688">
          <cell r="H3688">
            <v>10000</v>
          </cell>
        </row>
        <row r="3690">
          <cell r="H3690">
            <v>19000</v>
          </cell>
        </row>
        <row r="3692">
          <cell r="H3692">
            <v>1500</v>
          </cell>
        </row>
        <row r="3694">
          <cell r="H3694">
            <v>3800</v>
          </cell>
        </row>
        <row r="3696">
          <cell r="H3696">
            <v>12000</v>
          </cell>
        </row>
        <row r="3698">
          <cell r="H3698">
            <v>11200</v>
          </cell>
        </row>
        <row r="3700">
          <cell r="H3700">
            <v>2800</v>
          </cell>
        </row>
        <row r="3702">
          <cell r="H3702">
            <v>5500</v>
          </cell>
        </row>
        <row r="3704">
          <cell r="H3704">
            <v>1500</v>
          </cell>
        </row>
        <row r="3706">
          <cell r="H3706">
            <v>50000</v>
          </cell>
        </row>
        <row r="3708">
          <cell r="H3708">
            <v>15000</v>
          </cell>
        </row>
        <row r="3710">
          <cell r="H3710">
            <v>15000</v>
          </cell>
        </row>
        <row r="3712">
          <cell r="H3712">
            <v>16000</v>
          </cell>
        </row>
        <row r="3714">
          <cell r="H3714">
            <v>2000</v>
          </cell>
        </row>
        <row r="3716">
          <cell r="H3716">
            <v>20000</v>
          </cell>
        </row>
        <row r="3718">
          <cell r="H3718">
            <v>25000</v>
          </cell>
        </row>
        <row r="3720">
          <cell r="H3720">
            <v>16000</v>
          </cell>
        </row>
        <row r="3722">
          <cell r="H3722">
            <v>3500</v>
          </cell>
        </row>
        <row r="3726">
          <cell r="H3726">
            <v>1625385</v>
          </cell>
        </row>
        <row r="3727">
          <cell r="H3727">
            <v>1195135</v>
          </cell>
        </row>
        <row r="3728">
          <cell r="H3728">
            <v>10900</v>
          </cell>
        </row>
        <row r="3730">
          <cell r="H3730">
            <v>1800</v>
          </cell>
        </row>
        <row r="3732">
          <cell r="H3732">
            <v>8800</v>
          </cell>
        </row>
        <row r="3734">
          <cell r="H3734">
            <v>1000</v>
          </cell>
        </row>
        <row r="3736">
          <cell r="H3736">
            <v>57600</v>
          </cell>
        </row>
        <row r="3738">
          <cell r="H3738">
            <v>12000</v>
          </cell>
        </row>
        <row r="3740">
          <cell r="H3740">
            <v>8800</v>
          </cell>
        </row>
        <row r="3742">
          <cell r="H3742">
            <v>5600</v>
          </cell>
        </row>
        <row r="3744">
          <cell r="H3744">
            <v>19000</v>
          </cell>
        </row>
        <row r="3746">
          <cell r="H3746">
            <v>7000</v>
          </cell>
        </row>
        <row r="3748">
          <cell r="H3748">
            <v>51240</v>
          </cell>
        </row>
        <row r="3750">
          <cell r="H3750">
            <v>9800</v>
          </cell>
        </row>
        <row r="3752">
          <cell r="H3752">
            <v>6000</v>
          </cell>
        </row>
        <row r="3754">
          <cell r="H3754">
            <v>1750</v>
          </cell>
        </row>
        <row r="3756">
          <cell r="H3756">
            <v>14160</v>
          </cell>
        </row>
        <row r="3758">
          <cell r="H3758">
            <v>2100</v>
          </cell>
        </row>
        <row r="3760">
          <cell r="H3760">
            <v>6500</v>
          </cell>
        </row>
        <row r="3762">
          <cell r="H3762">
            <v>1750</v>
          </cell>
        </row>
        <row r="3764">
          <cell r="H3764">
            <v>38400</v>
          </cell>
        </row>
        <row r="3766">
          <cell r="H3766">
            <v>5250</v>
          </cell>
        </row>
        <row r="3768">
          <cell r="H3768">
            <v>400150</v>
          </cell>
        </row>
        <row r="3770">
          <cell r="H3770">
            <v>52850</v>
          </cell>
        </row>
        <row r="3772">
          <cell r="H3772">
            <v>840</v>
          </cell>
        </row>
        <row r="3774">
          <cell r="H3774">
            <v>350</v>
          </cell>
        </row>
        <row r="3776">
          <cell r="H3776">
            <v>122550</v>
          </cell>
        </row>
        <row r="3778">
          <cell r="H3778">
            <v>75250</v>
          </cell>
        </row>
        <row r="3780">
          <cell r="H3780">
            <v>6840</v>
          </cell>
        </row>
        <row r="3782">
          <cell r="H3782">
            <v>4200</v>
          </cell>
        </row>
        <row r="3784">
          <cell r="H3784">
            <v>25000</v>
          </cell>
        </row>
        <row r="3786">
          <cell r="H3786">
            <v>12000</v>
          </cell>
        </row>
        <row r="3788">
          <cell r="H3788">
            <v>900</v>
          </cell>
        </row>
        <row r="3790">
          <cell r="H3790">
            <v>1500</v>
          </cell>
        </row>
        <row r="3792">
          <cell r="H3792">
            <v>16800</v>
          </cell>
        </row>
        <row r="3794">
          <cell r="H3794">
            <v>24500</v>
          </cell>
        </row>
        <row r="3796">
          <cell r="H3796">
            <v>300</v>
          </cell>
        </row>
        <row r="3798">
          <cell r="H3798">
            <v>360</v>
          </cell>
        </row>
        <row r="3800">
          <cell r="H3800">
            <v>4400</v>
          </cell>
        </row>
        <row r="3802">
          <cell r="H3802">
            <v>500</v>
          </cell>
        </row>
        <row r="3804">
          <cell r="H3804">
            <v>3200</v>
          </cell>
        </row>
        <row r="3806">
          <cell r="H3806">
            <v>500</v>
          </cell>
        </row>
        <row r="3808">
          <cell r="H3808">
            <v>3000</v>
          </cell>
        </row>
        <row r="3810">
          <cell r="H3810">
            <v>500</v>
          </cell>
        </row>
        <row r="3812">
          <cell r="H3812">
            <v>1500</v>
          </cell>
        </row>
        <row r="3814">
          <cell r="H3814">
            <v>3500</v>
          </cell>
        </row>
        <row r="3816">
          <cell r="H3816">
            <v>2520</v>
          </cell>
        </row>
        <row r="3818">
          <cell r="H3818">
            <v>3000</v>
          </cell>
        </row>
        <row r="3820">
          <cell r="H3820">
            <v>6500</v>
          </cell>
        </row>
        <row r="3822">
          <cell r="H3822">
            <v>10000</v>
          </cell>
        </row>
        <row r="3824">
          <cell r="H3824">
            <v>12000</v>
          </cell>
        </row>
        <row r="3826">
          <cell r="H3826">
            <v>22500</v>
          </cell>
        </row>
        <row r="3828">
          <cell r="H3828">
            <v>9000</v>
          </cell>
        </row>
        <row r="3830">
          <cell r="H3830">
            <v>11250</v>
          </cell>
        </row>
        <row r="3832">
          <cell r="H3832">
            <v>875</v>
          </cell>
        </row>
        <row r="3834">
          <cell r="H3834">
            <v>850</v>
          </cell>
        </row>
        <row r="3836">
          <cell r="H3836">
            <v>11625</v>
          </cell>
        </row>
        <row r="3838">
          <cell r="H3838">
            <v>12750</v>
          </cell>
        </row>
        <row r="3840">
          <cell r="H3840">
            <v>1400</v>
          </cell>
        </row>
        <row r="3842">
          <cell r="H3842">
            <v>1360</v>
          </cell>
        </row>
        <row r="3844">
          <cell r="H3844">
            <v>2250</v>
          </cell>
        </row>
        <row r="3846">
          <cell r="H3846">
            <v>9000</v>
          </cell>
        </row>
        <row r="3848">
          <cell r="H3848">
            <v>2555</v>
          </cell>
        </row>
        <row r="3850">
          <cell r="H3850">
            <v>6300</v>
          </cell>
        </row>
        <row r="3852">
          <cell r="H3852">
            <v>12400</v>
          </cell>
        </row>
        <row r="3854">
          <cell r="H3854">
            <v>7200</v>
          </cell>
        </row>
        <row r="3856">
          <cell r="H3856">
            <v>4500</v>
          </cell>
        </row>
        <row r="3858">
          <cell r="H3858">
            <v>5400</v>
          </cell>
        </row>
        <row r="3860">
          <cell r="H3860">
            <v>1500</v>
          </cell>
        </row>
        <row r="3862">
          <cell r="H3862">
            <v>1800</v>
          </cell>
        </row>
        <row r="3864">
          <cell r="H3864">
            <v>2500</v>
          </cell>
        </row>
        <row r="3866">
          <cell r="H3866">
            <v>2500</v>
          </cell>
        </row>
        <row r="3868">
          <cell r="H3868">
            <v>300</v>
          </cell>
        </row>
        <row r="3870">
          <cell r="H3870">
            <v>360</v>
          </cell>
        </row>
        <row r="3873">
          <cell r="H3873">
            <v>430250</v>
          </cell>
        </row>
        <row r="3874">
          <cell r="H3874">
            <v>55000</v>
          </cell>
        </row>
        <row r="3876">
          <cell r="H3876">
            <v>93750</v>
          </cell>
        </row>
        <row r="3878">
          <cell r="H3878">
            <v>6000</v>
          </cell>
        </row>
        <row r="3880">
          <cell r="H3880">
            <v>25000</v>
          </cell>
        </row>
        <row r="3882">
          <cell r="H3882">
            <v>38000</v>
          </cell>
        </row>
        <row r="3884">
          <cell r="H3884">
            <v>1500</v>
          </cell>
        </row>
        <row r="3886">
          <cell r="H3886">
            <v>3800</v>
          </cell>
        </row>
        <row r="3888">
          <cell r="H3888">
            <v>60000</v>
          </cell>
        </row>
        <row r="3890">
          <cell r="H3890">
            <v>28000</v>
          </cell>
        </row>
        <row r="3892">
          <cell r="H3892">
            <v>11200</v>
          </cell>
        </row>
        <row r="3894">
          <cell r="H3894">
            <v>12000</v>
          </cell>
        </row>
        <row r="3896">
          <cell r="H3896">
            <v>1500</v>
          </cell>
        </row>
        <row r="3898">
          <cell r="H3898">
            <v>20000</v>
          </cell>
        </row>
        <row r="3900">
          <cell r="H3900">
            <v>5000</v>
          </cell>
        </row>
        <row r="3902">
          <cell r="H3902">
            <v>10000</v>
          </cell>
        </row>
        <row r="3904">
          <cell r="H3904">
            <v>5000</v>
          </cell>
        </row>
        <row r="3906">
          <cell r="H3906">
            <v>1000</v>
          </cell>
        </row>
        <row r="3908">
          <cell r="H3908">
            <v>15000</v>
          </cell>
        </row>
        <row r="3910">
          <cell r="H3910">
            <v>25000</v>
          </cell>
        </row>
        <row r="3912">
          <cell r="H3912">
            <v>10000</v>
          </cell>
        </row>
        <row r="3914">
          <cell r="H3914">
            <v>3500</v>
          </cell>
        </row>
        <row r="3918">
          <cell r="H3918">
            <v>1837825</v>
          </cell>
        </row>
        <row r="3919">
          <cell r="H3919">
            <v>1254925</v>
          </cell>
        </row>
        <row r="3920">
          <cell r="H3920">
            <v>400000</v>
          </cell>
        </row>
        <row r="3922">
          <cell r="H3922">
            <v>45000</v>
          </cell>
        </row>
        <row r="3924">
          <cell r="H3924">
            <v>19000</v>
          </cell>
        </row>
        <row r="3926">
          <cell r="H3926">
            <v>3200</v>
          </cell>
        </row>
        <row r="3928">
          <cell r="H3928">
            <v>2500</v>
          </cell>
        </row>
        <row r="3930">
          <cell r="H3930">
            <v>1900</v>
          </cell>
        </row>
        <row r="3932">
          <cell r="H3932">
            <v>28600</v>
          </cell>
        </row>
        <row r="3934">
          <cell r="H3934">
            <v>18200</v>
          </cell>
        </row>
        <row r="3936">
          <cell r="H3936">
            <v>30000</v>
          </cell>
        </row>
        <row r="3938">
          <cell r="H3938">
            <v>12500</v>
          </cell>
        </row>
        <row r="3940">
          <cell r="H3940">
            <v>111000</v>
          </cell>
        </row>
        <row r="3942">
          <cell r="H3942">
            <v>2750</v>
          </cell>
        </row>
        <row r="3944">
          <cell r="H3944">
            <v>9000</v>
          </cell>
        </row>
        <row r="3946">
          <cell r="H3946">
            <v>750</v>
          </cell>
        </row>
        <row r="3948">
          <cell r="H3948">
            <v>58000</v>
          </cell>
        </row>
        <row r="3950">
          <cell r="H3950">
            <v>8000</v>
          </cell>
        </row>
        <row r="3952">
          <cell r="H3952">
            <v>24000</v>
          </cell>
        </row>
        <row r="3954">
          <cell r="H3954">
            <v>1100</v>
          </cell>
        </row>
        <row r="3956">
          <cell r="H3956">
            <v>120000</v>
          </cell>
        </row>
        <row r="3958">
          <cell r="H3958">
            <v>2200</v>
          </cell>
        </row>
        <row r="3960">
          <cell r="H3960">
            <v>6000</v>
          </cell>
        </row>
        <row r="3962">
          <cell r="H3962">
            <v>2600</v>
          </cell>
        </row>
        <row r="3964">
          <cell r="H3964">
            <v>14000</v>
          </cell>
        </row>
        <row r="3966">
          <cell r="H3966">
            <v>1400</v>
          </cell>
        </row>
        <row r="3968">
          <cell r="H3968">
            <v>600</v>
          </cell>
        </row>
        <row r="3970">
          <cell r="H3970">
            <v>14400</v>
          </cell>
        </row>
        <row r="3972">
          <cell r="H3972">
            <v>1350</v>
          </cell>
        </row>
        <row r="3974">
          <cell r="H3974">
            <v>600</v>
          </cell>
        </row>
        <row r="3976">
          <cell r="H3976">
            <v>3000</v>
          </cell>
        </row>
        <row r="3978">
          <cell r="H3978">
            <v>7200</v>
          </cell>
        </row>
        <row r="3980">
          <cell r="H3980">
            <v>1950</v>
          </cell>
        </row>
        <row r="3982">
          <cell r="H3982">
            <v>360</v>
          </cell>
        </row>
        <row r="3984">
          <cell r="H3984">
            <v>37000</v>
          </cell>
        </row>
        <row r="3986">
          <cell r="H3986">
            <v>350</v>
          </cell>
        </row>
        <row r="3988">
          <cell r="H3988">
            <v>39000</v>
          </cell>
        </row>
        <row r="3990">
          <cell r="H3990">
            <v>4500</v>
          </cell>
        </row>
        <row r="3992">
          <cell r="H3992">
            <v>81000</v>
          </cell>
        </row>
        <row r="3994">
          <cell r="H3994">
            <v>9000</v>
          </cell>
        </row>
        <row r="3996">
          <cell r="H3996">
            <v>6000</v>
          </cell>
        </row>
        <row r="3998">
          <cell r="H3998">
            <v>7500</v>
          </cell>
        </row>
        <row r="4000">
          <cell r="H4000">
            <v>900</v>
          </cell>
        </row>
        <row r="4002">
          <cell r="H4002">
            <v>700</v>
          </cell>
        </row>
        <row r="4004">
          <cell r="H4004">
            <v>22200</v>
          </cell>
        </row>
        <row r="4006">
          <cell r="H4006">
            <v>27750</v>
          </cell>
        </row>
        <row r="4008">
          <cell r="H4008">
            <v>2850</v>
          </cell>
        </row>
        <row r="4010">
          <cell r="H4010">
            <v>2850</v>
          </cell>
        </row>
        <row r="4012">
          <cell r="H4012">
            <v>1400</v>
          </cell>
        </row>
        <row r="4014">
          <cell r="H4014">
            <v>1360</v>
          </cell>
        </row>
        <row r="4016">
          <cell r="H4016">
            <v>1250</v>
          </cell>
        </row>
        <row r="4018">
          <cell r="H4018">
            <v>850</v>
          </cell>
        </row>
        <row r="4020">
          <cell r="H4020">
            <v>1800</v>
          </cell>
        </row>
        <row r="4022">
          <cell r="H4022">
            <v>7200</v>
          </cell>
        </row>
        <row r="4024">
          <cell r="H4024">
            <v>2555</v>
          </cell>
        </row>
        <row r="4026">
          <cell r="H4026">
            <v>6300</v>
          </cell>
        </row>
        <row r="4028">
          <cell r="H4028">
            <v>12400</v>
          </cell>
        </row>
        <row r="4030">
          <cell r="H4030">
            <v>7200</v>
          </cell>
        </row>
        <row r="4032">
          <cell r="H4032">
            <v>6750</v>
          </cell>
        </row>
        <row r="4034">
          <cell r="H4034">
            <v>8100</v>
          </cell>
        </row>
        <row r="4036">
          <cell r="H4036">
            <v>2500</v>
          </cell>
        </row>
        <row r="4038">
          <cell r="H4038">
            <v>2500</v>
          </cell>
        </row>
        <row r="4041">
          <cell r="H4041">
            <v>582900</v>
          </cell>
        </row>
        <row r="4042">
          <cell r="H4042">
            <v>2500</v>
          </cell>
        </row>
        <row r="4044">
          <cell r="H4044">
            <v>12000</v>
          </cell>
        </row>
        <row r="4046">
          <cell r="H4046">
            <v>14400</v>
          </cell>
        </row>
        <row r="4048">
          <cell r="H4048">
            <v>66000</v>
          </cell>
        </row>
        <row r="4050">
          <cell r="H4050">
            <v>112500</v>
          </cell>
        </row>
        <row r="4052">
          <cell r="H4052">
            <v>9000</v>
          </cell>
        </row>
        <row r="4054">
          <cell r="H4054">
            <v>5000</v>
          </cell>
        </row>
        <row r="4056">
          <cell r="H4056">
            <v>25000</v>
          </cell>
        </row>
        <row r="4058">
          <cell r="H4058">
            <v>38000</v>
          </cell>
        </row>
        <row r="4060">
          <cell r="H4060">
            <v>30000</v>
          </cell>
        </row>
        <row r="4062">
          <cell r="H4062">
            <v>60000</v>
          </cell>
        </row>
        <row r="4064">
          <cell r="H4064">
            <v>3800</v>
          </cell>
        </row>
        <row r="4066">
          <cell r="H4066">
            <v>52500</v>
          </cell>
        </row>
        <row r="4068">
          <cell r="H4068">
            <v>21000</v>
          </cell>
        </row>
        <row r="4070">
          <cell r="H4070">
            <v>14200</v>
          </cell>
        </row>
        <row r="4072">
          <cell r="H4072">
            <v>1500</v>
          </cell>
        </row>
        <row r="4074">
          <cell r="H4074">
            <v>10000</v>
          </cell>
        </row>
        <row r="4076">
          <cell r="H4076">
            <v>15000</v>
          </cell>
        </row>
        <row r="4078">
          <cell r="H4078">
            <v>15000</v>
          </cell>
        </row>
        <row r="4080">
          <cell r="H4080">
            <v>15000</v>
          </cell>
        </row>
        <row r="4082">
          <cell r="H4082">
            <v>1000</v>
          </cell>
        </row>
        <row r="4084">
          <cell r="H4084">
            <v>15000</v>
          </cell>
        </row>
        <row r="4086">
          <cell r="H4086">
            <v>25000</v>
          </cell>
        </row>
        <row r="4088">
          <cell r="H4088">
            <v>16000</v>
          </cell>
        </row>
        <row r="4090">
          <cell r="H4090">
            <v>3500</v>
          </cell>
        </row>
        <row r="4094">
          <cell r="H4094">
            <v>952328</v>
          </cell>
        </row>
        <row r="4095">
          <cell r="H4095">
            <v>594728</v>
          </cell>
        </row>
        <row r="4096">
          <cell r="H4096">
            <v>3968</v>
          </cell>
        </row>
        <row r="4098">
          <cell r="H4098">
            <v>350</v>
          </cell>
        </row>
        <row r="4100">
          <cell r="H4100">
            <v>500</v>
          </cell>
        </row>
        <row r="4102">
          <cell r="H4102">
            <v>1050</v>
          </cell>
        </row>
        <row r="4104">
          <cell r="H4104">
            <v>401</v>
          </cell>
        </row>
        <row r="4106">
          <cell r="H4106">
            <v>350</v>
          </cell>
        </row>
        <row r="4108">
          <cell r="H4108">
            <v>12000</v>
          </cell>
        </row>
        <row r="4110">
          <cell r="H4110">
            <v>350</v>
          </cell>
        </row>
        <row r="4112">
          <cell r="H4112">
            <v>3568</v>
          </cell>
        </row>
        <row r="4114">
          <cell r="H4114">
            <v>350</v>
          </cell>
        </row>
        <row r="4116">
          <cell r="H4116">
            <v>166600</v>
          </cell>
        </row>
        <row r="4118">
          <cell r="H4118">
            <v>24500</v>
          </cell>
        </row>
        <row r="4120">
          <cell r="H4120">
            <v>14700</v>
          </cell>
        </row>
        <row r="4122">
          <cell r="H4122">
            <v>24500</v>
          </cell>
        </row>
        <row r="4124">
          <cell r="H4124">
            <v>22500</v>
          </cell>
        </row>
        <row r="4126">
          <cell r="H4126">
            <v>22500</v>
          </cell>
        </row>
        <row r="4128">
          <cell r="H4128">
            <v>7500</v>
          </cell>
        </row>
        <row r="4130">
          <cell r="H4130">
            <v>1750</v>
          </cell>
        </row>
        <row r="4132">
          <cell r="H4132">
            <v>150</v>
          </cell>
        </row>
        <row r="4134">
          <cell r="H4134">
            <v>180</v>
          </cell>
        </row>
        <row r="4136">
          <cell r="H4136">
            <v>2200</v>
          </cell>
        </row>
        <row r="4138">
          <cell r="H4138">
            <v>250</v>
          </cell>
        </row>
        <row r="4140">
          <cell r="H4140">
            <v>1600</v>
          </cell>
        </row>
        <row r="4142">
          <cell r="H4142">
            <v>250</v>
          </cell>
        </row>
        <row r="4144">
          <cell r="H4144">
            <v>1500</v>
          </cell>
        </row>
        <row r="4146">
          <cell r="H4146">
            <v>250</v>
          </cell>
        </row>
        <row r="4148">
          <cell r="H4148">
            <v>500</v>
          </cell>
        </row>
        <row r="4150">
          <cell r="H4150">
            <v>500</v>
          </cell>
        </row>
        <row r="4152">
          <cell r="H4152">
            <v>266</v>
          </cell>
        </row>
        <row r="4154">
          <cell r="H4154">
            <v>2500</v>
          </cell>
        </row>
        <row r="4156">
          <cell r="H4156">
            <v>2500</v>
          </cell>
        </row>
        <row r="4158">
          <cell r="H4158">
            <v>1500</v>
          </cell>
        </row>
        <row r="4160">
          <cell r="H4160">
            <v>1500</v>
          </cell>
        </row>
        <row r="4162">
          <cell r="H4162">
            <v>7150</v>
          </cell>
        </row>
        <row r="4164">
          <cell r="H4164">
            <v>16250</v>
          </cell>
        </row>
        <row r="4166">
          <cell r="H4166">
            <v>38000</v>
          </cell>
        </row>
        <row r="4168">
          <cell r="H4168">
            <v>50000</v>
          </cell>
        </row>
        <row r="4170">
          <cell r="H4170">
            <v>540</v>
          </cell>
        </row>
        <row r="4172">
          <cell r="H4172">
            <v>750</v>
          </cell>
        </row>
        <row r="4174">
          <cell r="H4174">
            <v>4000</v>
          </cell>
        </row>
        <row r="4176">
          <cell r="H4176">
            <v>6250</v>
          </cell>
        </row>
        <row r="4178">
          <cell r="H4178">
            <v>1600</v>
          </cell>
        </row>
        <row r="4180">
          <cell r="H4180">
            <v>2500</v>
          </cell>
        </row>
        <row r="4182">
          <cell r="H4182">
            <v>510</v>
          </cell>
        </row>
        <row r="4184">
          <cell r="H4184">
            <v>750</v>
          </cell>
        </row>
        <row r="4186">
          <cell r="H4186">
            <v>2500</v>
          </cell>
        </row>
        <row r="4188">
          <cell r="H4188">
            <v>1500</v>
          </cell>
        </row>
        <row r="4190">
          <cell r="H4190">
            <v>4800</v>
          </cell>
        </row>
        <row r="4192">
          <cell r="H4192">
            <v>9000</v>
          </cell>
        </row>
        <row r="4194">
          <cell r="H4194">
            <v>10000</v>
          </cell>
        </row>
        <row r="4196">
          <cell r="H4196">
            <v>10000</v>
          </cell>
        </row>
        <row r="4198">
          <cell r="H4198">
            <v>6250</v>
          </cell>
        </row>
        <row r="4200">
          <cell r="H4200">
            <v>6250</v>
          </cell>
        </row>
        <row r="4202">
          <cell r="H4202">
            <v>3500</v>
          </cell>
        </row>
        <row r="4204">
          <cell r="H4204">
            <v>3500</v>
          </cell>
        </row>
        <row r="4206">
          <cell r="H4206">
            <v>2500</v>
          </cell>
        </row>
        <row r="4208">
          <cell r="H4208">
            <v>2500</v>
          </cell>
        </row>
        <row r="4210">
          <cell r="H4210">
            <v>8550</v>
          </cell>
        </row>
        <row r="4212">
          <cell r="H4212">
            <v>34200</v>
          </cell>
        </row>
        <row r="4214">
          <cell r="H4214">
            <v>6935</v>
          </cell>
        </row>
        <row r="4216">
          <cell r="H4216">
            <v>17100</v>
          </cell>
        </row>
        <row r="4218">
          <cell r="H4218">
            <v>2500</v>
          </cell>
        </row>
        <row r="4220">
          <cell r="H4220">
            <v>2500</v>
          </cell>
        </row>
        <row r="4222">
          <cell r="H4222">
            <v>2500</v>
          </cell>
        </row>
        <row r="4224">
          <cell r="H4224">
            <v>550</v>
          </cell>
        </row>
        <row r="4226">
          <cell r="H4226">
            <v>2500</v>
          </cell>
        </row>
        <row r="4228">
          <cell r="H4228">
            <v>2500</v>
          </cell>
        </row>
        <row r="4230">
          <cell r="H4230">
            <v>550</v>
          </cell>
        </row>
        <row r="4232">
          <cell r="H4232">
            <v>300</v>
          </cell>
        </row>
        <row r="4234">
          <cell r="H4234">
            <v>360</v>
          </cell>
        </row>
        <row r="4237">
          <cell r="H4237">
            <v>357600</v>
          </cell>
        </row>
        <row r="4238">
          <cell r="H4238">
            <v>4500</v>
          </cell>
        </row>
        <row r="4240">
          <cell r="H4240">
            <v>66000</v>
          </cell>
        </row>
        <row r="4242">
          <cell r="H4242">
            <v>112500</v>
          </cell>
        </row>
        <row r="4244">
          <cell r="H4244">
            <v>5000</v>
          </cell>
        </row>
        <row r="4246">
          <cell r="H4246">
            <v>4500</v>
          </cell>
        </row>
        <row r="4248">
          <cell r="H4248">
            <v>17500</v>
          </cell>
        </row>
        <row r="4250">
          <cell r="H4250">
            <v>23750</v>
          </cell>
        </row>
        <row r="4252">
          <cell r="H4252">
            <v>10000</v>
          </cell>
        </row>
        <row r="4254">
          <cell r="H4254">
            <v>12500</v>
          </cell>
        </row>
        <row r="4256">
          <cell r="H4256">
            <v>12500</v>
          </cell>
        </row>
        <row r="4258">
          <cell r="H4258">
            <v>8400</v>
          </cell>
        </row>
        <row r="4260">
          <cell r="H4260">
            <v>10500</v>
          </cell>
        </row>
        <row r="4262">
          <cell r="H4262">
            <v>11200</v>
          </cell>
        </row>
        <row r="4264">
          <cell r="H4264">
            <v>20000</v>
          </cell>
        </row>
        <row r="4266">
          <cell r="H4266">
            <v>8000</v>
          </cell>
        </row>
        <row r="4268">
          <cell r="H4268">
            <v>2000</v>
          </cell>
        </row>
        <row r="4270">
          <cell r="H4270">
            <v>500</v>
          </cell>
        </row>
        <row r="4272">
          <cell r="H4272">
            <v>1500</v>
          </cell>
        </row>
        <row r="4274">
          <cell r="H4274">
            <v>1500</v>
          </cell>
        </row>
        <row r="4276">
          <cell r="H4276">
            <v>3000</v>
          </cell>
        </row>
        <row r="4278">
          <cell r="H4278">
            <v>2500</v>
          </cell>
        </row>
        <row r="4280">
          <cell r="H4280">
            <v>2500</v>
          </cell>
        </row>
        <row r="4282">
          <cell r="H4282">
            <v>1500</v>
          </cell>
        </row>
        <row r="4284">
          <cell r="H4284">
            <v>750</v>
          </cell>
        </row>
        <row r="4286">
          <cell r="H4286">
            <v>5500</v>
          </cell>
        </row>
        <row r="4288">
          <cell r="H4288">
            <v>4500</v>
          </cell>
        </row>
        <row r="4290">
          <cell r="H4290">
            <v>2500</v>
          </cell>
        </row>
        <row r="4292">
          <cell r="H4292">
            <v>2500</v>
          </cell>
        </row>
        <row r="4297">
          <cell r="H4297">
            <v>1250000</v>
          </cell>
        </row>
        <row r="4298">
          <cell r="H4298">
            <v>1250000</v>
          </cell>
        </row>
        <row r="4299">
          <cell r="H4299">
            <v>1250000</v>
          </cell>
        </row>
        <row r="4300">
          <cell r="H4300">
            <v>1250000</v>
          </cell>
        </row>
        <row r="4306">
          <cell r="H4306">
            <v>1127811.7939280001</v>
          </cell>
        </row>
        <row r="4307">
          <cell r="H4307">
            <v>1127811.7939280001</v>
          </cell>
        </row>
        <row r="4308">
          <cell r="H4308">
            <v>1127811.7939280001</v>
          </cell>
        </row>
        <row r="4309">
          <cell r="H4309">
            <v>1127811.7939280001</v>
          </cell>
        </row>
        <row r="4310">
          <cell r="H4310">
            <v>368010.67517760006</v>
          </cell>
        </row>
        <row r="4312">
          <cell r="H4312">
            <v>73286.981364799998</v>
          </cell>
        </row>
        <row r="4314">
          <cell r="H4314">
            <v>65214.137385599999</v>
          </cell>
        </row>
        <row r="4316">
          <cell r="H4316">
            <v>621300</v>
          </cell>
        </row>
        <row r="4323">
          <cell r="H4323">
            <v>40482194.628996693</v>
          </cell>
        </row>
        <row r="4324">
          <cell r="H4324">
            <v>19445596.714572165</v>
          </cell>
        </row>
        <row r="4325">
          <cell r="H4325">
            <v>145343.50768545968</v>
          </cell>
        </row>
        <row r="4326">
          <cell r="H4326">
            <v>145343.50768545968</v>
          </cell>
        </row>
        <row r="4327">
          <cell r="H4327">
            <v>145343.50768545968</v>
          </cell>
        </row>
        <row r="4328">
          <cell r="H4328">
            <v>24895.654675067461</v>
          </cell>
        </row>
        <row r="4342">
          <cell r="H4342">
            <v>3401.2221128838401</v>
          </cell>
        </row>
        <row r="4344">
          <cell r="H4344">
            <v>40133.900048052616</v>
          </cell>
        </row>
        <row r="4346">
          <cell r="H4346">
            <v>30928.688156746237</v>
          </cell>
        </row>
        <row r="4350">
          <cell r="H4350">
            <v>2600.182692709504</v>
          </cell>
        </row>
        <row r="4352">
          <cell r="H4352">
            <v>43383.86</v>
          </cell>
        </row>
        <row r="4358">
          <cell r="H4358">
            <v>1120465.730214006</v>
          </cell>
        </row>
        <row r="4359">
          <cell r="H4359">
            <v>226243.22372466608</v>
          </cell>
        </row>
        <row r="4360">
          <cell r="H4360">
            <v>226243.22372466608</v>
          </cell>
        </row>
        <row r="4361">
          <cell r="H4361">
            <v>21583.948222651616</v>
          </cell>
        </row>
        <row r="4415">
          <cell r="H4415">
            <v>70114.652950965494</v>
          </cell>
        </row>
        <row r="4467">
          <cell r="H4467">
            <v>2105.0226350899202</v>
          </cell>
        </row>
        <row r="4470">
          <cell r="H4470">
            <v>40900.387182520324</v>
          </cell>
        </row>
        <row r="4476">
          <cell r="H4476">
            <v>5232.9046748159999</v>
          </cell>
        </row>
        <row r="4480">
          <cell r="H4480">
            <v>1539.2673577881599</v>
          </cell>
        </row>
        <row r="4483">
          <cell r="H4483">
            <v>48841.637279984643</v>
          </cell>
        </row>
        <row r="4490">
          <cell r="H4490">
            <v>11985.898290213123</v>
          </cell>
        </row>
        <row r="4495">
          <cell r="H4495">
            <v>1972.990027008</v>
          </cell>
        </row>
        <row r="4499">
          <cell r="H4499">
            <v>9918.309804748802</v>
          </cell>
        </row>
        <row r="4504">
          <cell r="H4504">
            <v>4800</v>
          </cell>
        </row>
        <row r="4506">
          <cell r="H4506">
            <v>6381.7737984000005</v>
          </cell>
        </row>
        <row r="4511">
          <cell r="H4511">
            <v>866.4315004800003</v>
          </cell>
        </row>
        <row r="4520">
          <cell r="H4520">
            <v>3455.5968851039993</v>
          </cell>
        </row>
        <row r="4521">
          <cell r="H4521">
            <v>3455.5968851039993</v>
          </cell>
        </row>
        <row r="4522">
          <cell r="H4522">
            <v>3455.5968851039993</v>
          </cell>
        </row>
        <row r="4539">
          <cell r="H4539">
            <v>18398.251175361118</v>
          </cell>
        </row>
        <row r="4540">
          <cell r="H4540">
            <v>5572.3420065599994</v>
          </cell>
        </row>
        <row r="4541">
          <cell r="H4541">
            <v>5572.3420065599994</v>
          </cell>
        </row>
        <row r="4557">
          <cell r="H4557">
            <v>9919.0516712011176</v>
          </cell>
        </row>
        <row r="4558">
          <cell r="H4558">
            <v>9919.0516712011176</v>
          </cell>
        </row>
        <row r="4567">
          <cell r="H4567">
            <v>2906.8574976</v>
          </cell>
        </row>
        <row r="4568">
          <cell r="H4568">
            <v>2906.8574976</v>
          </cell>
        </row>
        <row r="4572">
          <cell r="H4572">
            <v>872368.65842887515</v>
          </cell>
        </row>
        <row r="4573">
          <cell r="H4573">
            <v>92864.360694081304</v>
          </cell>
        </row>
        <row r="4574">
          <cell r="H4574">
            <v>18708.575227574398</v>
          </cell>
        </row>
        <row r="4577">
          <cell r="H4577">
            <v>26642.955908342592</v>
          </cell>
        </row>
        <row r="4580">
          <cell r="H4580">
            <v>1696.3734014639999</v>
          </cell>
        </row>
        <row r="4583">
          <cell r="H4583">
            <v>28546.024187509916</v>
          </cell>
        </row>
        <row r="4586">
          <cell r="H4586">
            <v>17270.431969190406</v>
          </cell>
        </row>
        <row r="4590">
          <cell r="H4590">
            <v>858.1770614592001</v>
          </cell>
        </row>
        <row r="4591">
          <cell r="H4591">
            <v>244.08374860800001</v>
          </cell>
        </row>
        <row r="4594">
          <cell r="H4594">
            <v>430.61731614720009</v>
          </cell>
        </row>
        <row r="4597">
          <cell r="H4597">
            <v>183.47599670400001</v>
          </cell>
        </row>
        <row r="4601">
          <cell r="H4601">
            <v>4207.58765747712</v>
          </cell>
        </row>
        <row r="4602">
          <cell r="H4602">
            <v>1613.075208192</v>
          </cell>
        </row>
        <row r="4607">
          <cell r="H4607">
            <v>2409.5491747891197</v>
          </cell>
        </row>
        <row r="4610">
          <cell r="H4610">
            <v>184.96327449600003</v>
          </cell>
        </row>
        <row r="4614">
          <cell r="H4614">
            <v>0</v>
          </cell>
        </row>
        <row r="4615">
          <cell r="H4615">
            <v>0</v>
          </cell>
        </row>
        <row r="4618">
          <cell r="H4618">
            <v>0</v>
          </cell>
        </row>
        <row r="4619">
          <cell r="H4619">
            <v>0</v>
          </cell>
        </row>
        <row r="4622">
          <cell r="H4622">
            <v>6776.8059600460801</v>
          </cell>
        </row>
        <row r="4623">
          <cell r="H4623">
            <v>2382.5849846400001</v>
          </cell>
        </row>
        <row r="4627">
          <cell r="H4627">
            <v>3852.10822022208</v>
          </cell>
        </row>
        <row r="4630">
          <cell r="H4630">
            <v>542.11275518399998</v>
          </cell>
        </row>
        <row r="4634">
          <cell r="H4634">
            <v>22434.098557506048</v>
          </cell>
        </row>
        <row r="4635">
          <cell r="H4635">
            <v>7557.5987907840008</v>
          </cell>
        </row>
        <row r="4641">
          <cell r="H4641">
            <v>12218.950683733246</v>
          </cell>
        </row>
        <row r="4644">
          <cell r="H4644">
            <v>2657.5490829887995</v>
          </cell>
        </row>
        <row r="4648">
          <cell r="H4648">
            <v>0</v>
          </cell>
        </row>
        <row r="4649">
          <cell r="H4649">
            <v>0</v>
          </cell>
        </row>
        <row r="4652">
          <cell r="H4652">
            <v>0</v>
          </cell>
        </row>
        <row r="4653">
          <cell r="H4653">
            <v>0</v>
          </cell>
        </row>
        <row r="4656">
          <cell r="H4656">
            <v>3688.8219043200002</v>
          </cell>
        </row>
        <row r="4657">
          <cell r="H4657">
            <v>1225.6095600000001</v>
          </cell>
        </row>
        <row r="4660">
          <cell r="H4660">
            <v>1981.5371503199999</v>
          </cell>
        </row>
        <row r="4663">
          <cell r="H4663">
            <v>481.67519399999992</v>
          </cell>
        </row>
        <row r="4667">
          <cell r="H4667">
            <v>9541.1943115816321</v>
          </cell>
        </row>
        <row r="4668">
          <cell r="H4668">
            <v>3605.0108435712</v>
          </cell>
        </row>
        <row r="4672">
          <cell r="H4672">
            <v>5385.0253597096316</v>
          </cell>
        </row>
        <row r="4675">
          <cell r="H4675">
            <v>551.15810830079988</v>
          </cell>
        </row>
        <row r="4679">
          <cell r="H4679">
            <v>0</v>
          </cell>
        </row>
        <row r="4680">
          <cell r="H4680">
            <v>0</v>
          </cell>
        </row>
        <row r="4683">
          <cell r="H4683">
            <v>3113.2999508687999</v>
          </cell>
        </row>
        <row r="4684">
          <cell r="H4684">
            <v>612.22802256</v>
          </cell>
        </row>
        <row r="4687">
          <cell r="H4687">
            <v>871.87634614079991</v>
          </cell>
        </row>
        <row r="4690">
          <cell r="H4690">
            <v>55.512903600000001</v>
          </cell>
        </row>
        <row r="4692">
          <cell r="H4692">
            <v>934.15322800799981</v>
          </cell>
        </row>
        <row r="4695">
          <cell r="H4695">
            <v>639.5294505600001</v>
          </cell>
        </row>
        <row r="4699">
          <cell r="H4699">
            <v>4533.4944487123203</v>
          </cell>
        </row>
        <row r="4700">
          <cell r="H4700">
            <v>732.25124582400008</v>
          </cell>
        </row>
        <row r="4703">
          <cell r="H4703">
            <v>1328.1960441859198</v>
          </cell>
        </row>
        <row r="4706">
          <cell r="H4706">
            <v>69.643460880000006</v>
          </cell>
        </row>
        <row r="4708">
          <cell r="H4708">
            <v>1171.9376860463997</v>
          </cell>
        </row>
        <row r="4711">
          <cell r="H4711">
            <v>1231.4660117760004</v>
          </cell>
        </row>
        <row r="4715">
          <cell r="H4715">
            <v>2467.3990182791035</v>
          </cell>
        </row>
        <row r="4716">
          <cell r="H4716">
            <v>470.1265244928</v>
          </cell>
        </row>
        <row r="4719">
          <cell r="H4719">
            <v>852.74035880342387</v>
          </cell>
        </row>
        <row r="4722">
          <cell r="H4722">
            <v>44.713120535999998</v>
          </cell>
        </row>
        <row r="4724">
          <cell r="H4724">
            <v>752.41796365007986</v>
          </cell>
        </row>
        <row r="4727">
          <cell r="H4727">
            <v>347.40105079680001</v>
          </cell>
        </row>
        <row r="4731">
          <cell r="H4731">
            <v>12497.130523515456</v>
          </cell>
        </row>
        <row r="4732">
          <cell r="H4732">
            <v>2633.6936388672002</v>
          </cell>
        </row>
        <row r="4735">
          <cell r="H4735">
            <v>3750.6535181256959</v>
          </cell>
        </row>
        <row r="4738">
          <cell r="H4738">
            <v>238.80641803199998</v>
          </cell>
        </row>
        <row r="4740">
          <cell r="H4740">
            <v>4018.5573408489595</v>
          </cell>
        </row>
        <row r="4743">
          <cell r="H4743">
            <v>1855.4196076416004</v>
          </cell>
        </row>
        <row r="4747">
          <cell r="H4747">
            <v>263.36636474803203</v>
          </cell>
        </row>
        <row r="4748">
          <cell r="H4748">
            <v>263.36636474803203</v>
          </cell>
        </row>
        <row r="4752">
          <cell r="H4752">
            <v>5855.6953727999999</v>
          </cell>
        </row>
        <row r="4753">
          <cell r="H4753">
            <v>2635.0629177600003</v>
          </cell>
        </row>
        <row r="4756">
          <cell r="H4756">
            <v>0</v>
          </cell>
        </row>
        <row r="4758">
          <cell r="H4758">
            <v>0</v>
          </cell>
        </row>
        <row r="4760">
          <cell r="H4760">
            <v>3220.6324550399995</v>
          </cell>
        </row>
        <row r="4765">
          <cell r="H4765">
            <v>2929.4505781631997</v>
          </cell>
        </row>
        <row r="4766">
          <cell r="H4766">
            <v>1053.0454570272</v>
          </cell>
        </row>
        <row r="4769">
          <cell r="H4769">
            <v>540.12152375999995</v>
          </cell>
        </row>
        <row r="4772">
          <cell r="H4772">
            <v>581.82813561600017</v>
          </cell>
        </row>
        <row r="4774">
          <cell r="H4774">
            <v>754.45546175999993</v>
          </cell>
        </row>
        <row r="4778">
          <cell r="H4778">
            <v>11144.395346515201</v>
          </cell>
        </row>
        <row r="4779">
          <cell r="H4779">
            <v>2448.91209024</v>
          </cell>
        </row>
        <row r="4783">
          <cell r="H4783">
            <v>3487.5053845631996</v>
          </cell>
        </row>
        <row r="4786">
          <cell r="H4786">
            <v>222.05161440000001</v>
          </cell>
        </row>
        <row r="4788">
          <cell r="H4788">
            <v>3736.6129120319993</v>
          </cell>
        </row>
        <row r="4791">
          <cell r="H4791">
            <v>1249.3133452800005</v>
          </cell>
        </row>
        <row r="4795">
          <cell r="H4795">
            <v>392.25921630335995</v>
          </cell>
        </row>
        <row r="4796">
          <cell r="H4796">
            <v>297.145433088</v>
          </cell>
        </row>
        <row r="4799">
          <cell r="H4799">
            <v>95.113783215359973</v>
          </cell>
        </row>
        <row r="4803">
          <cell r="H4803">
            <v>5858.6374892707199</v>
          </cell>
        </row>
        <row r="4804">
          <cell r="H4804">
            <v>2239.2030850560004</v>
          </cell>
        </row>
        <row r="4812">
          <cell r="H4812">
            <v>3105.9179447587198</v>
          </cell>
        </row>
        <row r="4815">
          <cell r="H4815">
            <v>513.51645945599989</v>
          </cell>
        </row>
        <row r="4819">
          <cell r="H4819">
            <v>39030.602693306115</v>
          </cell>
        </row>
        <row r="4820">
          <cell r="H4820">
            <v>13924.885576896004</v>
          </cell>
        </row>
        <row r="4828">
          <cell r="H4828">
            <v>22513.432487075712</v>
          </cell>
        </row>
        <row r="4831">
          <cell r="H4831">
            <v>2592.2846293343996</v>
          </cell>
        </row>
        <row r="4835">
          <cell r="H4835">
            <v>0</v>
          </cell>
        </row>
        <row r="4836">
          <cell r="H4836">
            <v>0</v>
          </cell>
        </row>
        <row r="4839">
          <cell r="H4839">
            <v>5187.0682833177607</v>
          </cell>
        </row>
        <row r="4840">
          <cell r="H4840">
            <v>2080.0180316160004</v>
          </cell>
        </row>
        <row r="4843">
          <cell r="H4843">
            <v>3107.0502517017603</v>
          </cell>
        </row>
        <row r="4847">
          <cell r="H4847">
            <v>7854.0871623782386</v>
          </cell>
        </row>
        <row r="4848">
          <cell r="H4848">
            <v>2000.1948019200001</v>
          </cell>
        </row>
        <row r="4851">
          <cell r="H4851">
            <v>2164.9167267839998</v>
          </cell>
        </row>
        <row r="4853">
          <cell r="H4853">
            <v>3233.8686293222395</v>
          </cell>
        </row>
        <row r="4856">
          <cell r="H4856">
            <v>455.10700435199988</v>
          </cell>
        </row>
        <row r="4860">
          <cell r="H4860">
            <v>6252.9102606297602</v>
          </cell>
        </row>
        <row r="4861">
          <cell r="H4861">
            <v>2166.8777020800003</v>
          </cell>
        </row>
        <row r="4865">
          <cell r="H4865">
            <v>3503.3576817657599</v>
          </cell>
        </row>
        <row r="4868">
          <cell r="H4868">
            <v>582.67487678399993</v>
          </cell>
        </row>
        <row r="4872">
          <cell r="H4872">
            <v>17460.524035584003</v>
          </cell>
        </row>
        <row r="4873">
          <cell r="H4873">
            <v>17460.524035584003</v>
          </cell>
        </row>
        <row r="4884">
          <cell r="H4884">
            <v>0</v>
          </cell>
        </row>
        <row r="4885">
          <cell r="H4885">
            <v>0</v>
          </cell>
        </row>
        <row r="4888">
          <cell r="H4888">
            <v>13158.14423616</v>
          </cell>
        </row>
        <row r="4889">
          <cell r="H4889">
            <v>6579.0721180800001</v>
          </cell>
        </row>
        <row r="4896">
          <cell r="H4896">
            <v>6579.0721180800001</v>
          </cell>
        </row>
        <row r="4899">
          <cell r="H4899">
            <v>0</v>
          </cell>
        </row>
        <row r="4900">
          <cell r="H4900">
            <v>0</v>
          </cell>
        </row>
        <row r="4903">
          <cell r="H4903">
            <v>13981.061751551999</v>
          </cell>
        </row>
        <row r="4904">
          <cell r="H4904">
            <v>13981.061751551999</v>
          </cell>
        </row>
        <row r="4908">
          <cell r="H4908">
            <v>37647.395160883199</v>
          </cell>
        </row>
        <row r="4909">
          <cell r="H4909">
            <v>15227.780633856</v>
          </cell>
        </row>
        <row r="4912">
          <cell r="H4912">
            <v>1380.7573113600001</v>
          </cell>
        </row>
        <row r="4914">
          <cell r="H4914">
            <v>15489.9589807872</v>
          </cell>
        </row>
        <row r="4917">
          <cell r="H4917">
            <v>5548.89823488</v>
          </cell>
        </row>
        <row r="4921">
          <cell r="H4921">
            <v>0</v>
          </cell>
        </row>
        <row r="4922">
          <cell r="H4922">
            <v>0</v>
          </cell>
        </row>
        <row r="4925">
          <cell r="H4925">
            <v>1582.0702410239999</v>
          </cell>
        </row>
        <row r="4926">
          <cell r="H4926">
            <v>576.12962534400003</v>
          </cell>
        </row>
        <row r="4929">
          <cell r="H4929">
            <v>0</v>
          </cell>
        </row>
        <row r="4931">
          <cell r="H4931">
            <v>0</v>
          </cell>
        </row>
        <row r="4933">
          <cell r="H4933">
            <v>1005.9406156799998</v>
          </cell>
        </row>
        <row r="4938">
          <cell r="H4938">
            <v>33851.947788288002</v>
          </cell>
        </row>
        <row r="4939">
          <cell r="H4939">
            <v>4950.1029876480006</v>
          </cell>
        </row>
        <row r="4941">
          <cell r="H4941">
            <v>6141.105210239999</v>
          </cell>
        </row>
        <row r="4944">
          <cell r="H4944">
            <v>6112.4753491199999</v>
          </cell>
        </row>
        <row r="4946">
          <cell r="H4946">
            <v>0</v>
          </cell>
        </row>
        <row r="4948">
          <cell r="H4948">
            <v>0</v>
          </cell>
        </row>
        <row r="4950">
          <cell r="H4950">
            <v>4366.0538208000007</v>
          </cell>
        </row>
        <row r="4952">
          <cell r="H4952">
            <v>12282.210420479998</v>
          </cell>
        </row>
        <row r="4956">
          <cell r="H4956">
            <v>11425.58881160256</v>
          </cell>
        </row>
        <row r="4957">
          <cell r="H4957">
            <v>4255.5470952960004</v>
          </cell>
        </row>
        <row r="4962">
          <cell r="H4962">
            <v>6356.7711782265596</v>
          </cell>
        </row>
        <row r="4965">
          <cell r="H4965">
            <v>813.27053808000005</v>
          </cell>
        </row>
        <row r="4969">
          <cell r="H4969">
            <v>7194.3997951526399</v>
          </cell>
        </row>
        <row r="4970">
          <cell r="H4970">
            <v>1902.1460371200001</v>
          </cell>
        </row>
        <row r="4974">
          <cell r="H4974">
            <v>1902.1460371200001</v>
          </cell>
        </row>
        <row r="4976">
          <cell r="H4976">
            <v>3075.3456572966397</v>
          </cell>
        </row>
        <row r="4979">
          <cell r="H4979">
            <v>314.76206361599992</v>
          </cell>
        </row>
        <row r="4983">
          <cell r="H4983">
            <v>0</v>
          </cell>
        </row>
        <row r="4984">
          <cell r="H4984">
            <v>0</v>
          </cell>
        </row>
        <row r="4987">
          <cell r="H4987">
            <v>16453.973318630404</v>
          </cell>
        </row>
        <row r="4988">
          <cell r="H4988">
            <v>5784.8771232000008</v>
          </cell>
        </row>
        <row r="4994">
          <cell r="H4994">
            <v>9352.8553495104006</v>
          </cell>
        </row>
        <row r="4997">
          <cell r="H4997">
            <v>1316.2408459199999</v>
          </cell>
        </row>
        <row r="5001">
          <cell r="H5001">
            <v>0</v>
          </cell>
        </row>
        <row r="5002">
          <cell r="H5002">
            <v>0</v>
          </cell>
        </row>
        <row r="5005">
          <cell r="H5005">
            <v>8195.637653723521</v>
          </cell>
        </row>
        <row r="5006">
          <cell r="H5006">
            <v>8195.637653723521</v>
          </cell>
        </row>
        <row r="5010">
          <cell r="H5010">
            <v>4520.3343177888009</v>
          </cell>
        </row>
        <row r="5011">
          <cell r="H5011">
            <v>2304.1459728000004</v>
          </cell>
        </row>
        <row r="5015">
          <cell r="H5015">
            <v>532.18426322879986</v>
          </cell>
        </row>
        <row r="5018">
          <cell r="H5018">
            <v>1684.0040817600004</v>
          </cell>
        </row>
        <row r="5022">
          <cell r="H5022">
            <v>1240.2170602617598</v>
          </cell>
        </row>
        <row r="5023">
          <cell r="H5023">
            <v>372.58530624000002</v>
          </cell>
        </row>
        <row r="5026">
          <cell r="H5026">
            <v>559.35962986175991</v>
          </cell>
        </row>
        <row r="5029">
          <cell r="H5029">
            <v>0</v>
          </cell>
        </row>
        <row r="5031">
          <cell r="H5031">
            <v>308.27212415999992</v>
          </cell>
        </row>
        <row r="5034">
          <cell r="H5034">
            <v>19266.055913919357</v>
          </cell>
        </row>
        <row r="5035">
          <cell r="H5035">
            <v>3244.5757292793596</v>
          </cell>
        </row>
        <row r="5038">
          <cell r="H5038">
            <v>4201.6779503999996</v>
          </cell>
        </row>
        <row r="5040">
          <cell r="H5040">
            <v>11819.802234239996</v>
          </cell>
        </row>
        <row r="5043">
          <cell r="H5043">
            <v>64858.827709079051</v>
          </cell>
        </row>
        <row r="5044">
          <cell r="H5044">
            <v>53056.640214359046</v>
          </cell>
        </row>
        <row r="5058">
          <cell r="H5058">
            <v>11802.187494720003</v>
          </cell>
        </row>
        <row r="5061">
          <cell r="H5061">
            <v>20070.001112636161</v>
          </cell>
        </row>
        <row r="5062">
          <cell r="H5062">
            <v>3825.7320708095995</v>
          </cell>
        </row>
        <row r="5073">
          <cell r="H5073">
            <v>1430.3584512</v>
          </cell>
        </row>
        <row r="5075">
          <cell r="H5075">
            <v>11359.608553440001</v>
          </cell>
        </row>
        <row r="5081">
          <cell r="H5081">
            <v>1509.0145435545601</v>
          </cell>
        </row>
        <row r="5083">
          <cell r="H5083">
            <v>1945.2874936320002</v>
          </cell>
        </row>
        <row r="5086">
          <cell r="H5086">
            <v>5408.7736951687684</v>
          </cell>
        </row>
        <row r="5087">
          <cell r="H5087">
            <v>372.106006272</v>
          </cell>
        </row>
        <row r="5090">
          <cell r="H5090">
            <v>570.68269929216001</v>
          </cell>
        </row>
        <row r="5093">
          <cell r="H5093">
            <v>36.335718720000003</v>
          </cell>
        </row>
        <row r="5095">
          <cell r="H5095">
            <v>774.49794903935992</v>
          </cell>
        </row>
        <row r="5098">
          <cell r="H5098">
            <v>2619.7935857372163</v>
          </cell>
        </row>
        <row r="5101">
          <cell r="H5101">
            <v>355.01187497932813</v>
          </cell>
        </row>
        <row r="5103">
          <cell r="H5103">
            <v>273.58546166783998</v>
          </cell>
        </row>
        <row r="5107">
          <cell r="H5107">
            <v>383.76</v>
          </cell>
        </row>
        <row r="5110">
          <cell r="H5110">
            <v>23.000399460863999</v>
          </cell>
        </row>
        <row r="5113">
          <cell r="H5113">
            <v>5529.5735205253122</v>
          </cell>
        </row>
        <row r="5114">
          <cell r="H5114">
            <v>360.81945446399999</v>
          </cell>
        </row>
        <row r="5117">
          <cell r="H5117">
            <v>818.44036485120012</v>
          </cell>
        </row>
        <row r="5120">
          <cell r="H5120">
            <v>34.317067680000001</v>
          </cell>
        </row>
        <row r="5122">
          <cell r="H5122">
            <v>863.90927400960015</v>
          </cell>
        </row>
        <row r="5125">
          <cell r="H5125">
            <v>2474.2494976407038</v>
          </cell>
        </row>
        <row r="5128">
          <cell r="H5128">
            <v>335.28899303603208</v>
          </cell>
        </row>
        <row r="5130">
          <cell r="H5130">
            <v>258.38626935295997</v>
          </cell>
        </row>
        <row r="5134">
          <cell r="H5134">
            <v>362.44</v>
          </cell>
        </row>
        <row r="5137">
          <cell r="H5137">
            <v>21.722599490815998</v>
          </cell>
        </row>
        <row r="5140">
          <cell r="H5140">
            <v>79047.84095519899</v>
          </cell>
        </row>
        <row r="5141">
          <cell r="H5141">
            <v>7948.5977450880009</v>
          </cell>
        </row>
        <row r="5145">
          <cell r="H5145">
            <v>12190.41654876864</v>
          </cell>
        </row>
        <row r="5148">
          <cell r="H5148">
            <v>4811.0304977280011</v>
          </cell>
        </row>
        <row r="5150">
          <cell r="H5150">
            <v>776.17132488000004</v>
          </cell>
        </row>
        <row r="5152">
          <cell r="H5152">
            <v>38217.74762065972</v>
          </cell>
        </row>
        <row r="5155">
          <cell r="H5155">
            <v>5178.9401707688976</v>
          </cell>
        </row>
        <row r="5157">
          <cell r="H5157">
            <v>3991.0854746828795</v>
          </cell>
        </row>
        <row r="5161">
          <cell r="H5161">
            <v>5598.32</v>
          </cell>
        </row>
        <row r="5164">
          <cell r="H5164">
            <v>335.53157262284799</v>
          </cell>
        </row>
        <row r="5167">
          <cell r="H5167">
            <v>2467.4080633749118</v>
          </cell>
        </row>
        <row r="5168">
          <cell r="H5168">
            <v>444.45995193599998</v>
          </cell>
        </row>
        <row r="5172">
          <cell r="H5172">
            <v>681.64877971007991</v>
          </cell>
        </row>
        <row r="5175">
          <cell r="H5175">
            <v>102.92236516800003</v>
          </cell>
        </row>
        <row r="5177">
          <cell r="H5177">
            <v>43.400997359999998</v>
          </cell>
        </row>
        <row r="5179">
          <cell r="H5179">
            <v>925.09477246367987</v>
          </cell>
        </row>
        <row r="5182">
          <cell r="H5182">
            <v>269.88119673715198</v>
          </cell>
        </row>
        <row r="5186">
          <cell r="H5186">
            <v>103655.46574727962</v>
          </cell>
        </row>
        <row r="5187">
          <cell r="H5187">
            <v>6491.1825538559997</v>
          </cell>
        </row>
        <row r="5190">
          <cell r="H5190">
            <v>9955.2426432076791</v>
          </cell>
        </row>
        <row r="5193">
          <cell r="H5193">
            <v>1503.1452401280003</v>
          </cell>
        </row>
        <row r="5195">
          <cell r="H5195">
            <v>633.85642655999993</v>
          </cell>
        </row>
        <row r="5197">
          <cell r="H5197">
            <v>12756.504398077439</v>
          </cell>
        </row>
        <row r="5200">
          <cell r="H5200">
            <v>51831.444641394439</v>
          </cell>
        </row>
        <row r="5203">
          <cell r="H5203">
            <v>7023.7512013186588</v>
          </cell>
        </row>
        <row r="5205">
          <cell r="H5205">
            <v>5412.7660241356807</v>
          </cell>
        </row>
        <row r="5209">
          <cell r="H5209">
            <v>7592.52</v>
          </cell>
        </row>
        <row r="5212">
          <cell r="H5212">
            <v>455.052618601728</v>
          </cell>
        </row>
        <row r="5215">
          <cell r="H5215">
            <v>157602.57468576258</v>
          </cell>
        </row>
        <row r="5216">
          <cell r="H5216">
            <v>7855.5712435200003</v>
          </cell>
        </row>
        <row r="5219">
          <cell r="H5219">
            <v>10326.639320524797</v>
          </cell>
        </row>
        <row r="5222">
          <cell r="H5222">
            <v>4754.724549120001</v>
          </cell>
        </row>
        <row r="5224">
          <cell r="H5224">
            <v>767.08739519999995</v>
          </cell>
        </row>
        <row r="5226">
          <cell r="H5226">
            <v>17211.065534207995</v>
          </cell>
        </row>
        <row r="5229">
          <cell r="H5229">
            <v>83634.602818385916</v>
          </cell>
        </row>
        <row r="5232">
          <cell r="H5232">
            <v>11333.441428879363</v>
          </cell>
        </row>
        <row r="5234">
          <cell r="H5234">
            <v>8733.9749009407988</v>
          </cell>
        </row>
        <row r="5238">
          <cell r="H5238">
            <v>12251.199999999999</v>
          </cell>
        </row>
        <row r="5241">
          <cell r="H5241">
            <v>734.26749498367997</v>
          </cell>
        </row>
        <row r="5246">
          <cell r="H5246">
            <v>219385.04311355049</v>
          </cell>
        </row>
        <row r="5247">
          <cell r="H5247">
            <v>13191.658135750811</v>
          </cell>
        </row>
        <row r="5248">
          <cell r="H5248">
            <v>13191.658135750811</v>
          </cell>
        </row>
        <row r="5249">
          <cell r="H5249">
            <v>5483.4382539026001</v>
          </cell>
        </row>
        <row r="5256">
          <cell r="H5256">
            <v>503.55080272502397</v>
          </cell>
        </row>
        <row r="5259">
          <cell r="H5259">
            <v>124.93533572083201</v>
          </cell>
        </row>
        <row r="5261">
          <cell r="H5261">
            <v>7079.7337434023557</v>
          </cell>
        </row>
        <row r="5266">
          <cell r="H5266">
            <v>92323.664689347221</v>
          </cell>
        </row>
        <row r="5267">
          <cell r="H5267">
            <v>55813.778193236183</v>
          </cell>
        </row>
        <row r="5268">
          <cell r="H5268">
            <v>49349.665690913265</v>
          </cell>
        </row>
        <row r="5280">
          <cell r="H5280">
            <v>5181.4210155188475</v>
          </cell>
        </row>
        <row r="5284">
          <cell r="H5284">
            <v>1282.6914868040674</v>
          </cell>
        </row>
        <row r="5288">
          <cell r="H5288">
            <v>36509.886496111038</v>
          </cell>
        </row>
        <row r="5289">
          <cell r="H5289">
            <v>12206.130229218239</v>
          </cell>
        </row>
        <row r="5298">
          <cell r="H5298">
            <v>15840.014903327999</v>
          </cell>
        </row>
        <row r="5304">
          <cell r="H5304">
            <v>8463.741363564799</v>
          </cell>
        </row>
        <row r="5310">
          <cell r="H5310">
            <v>45823.295539724488</v>
          </cell>
        </row>
        <row r="5311">
          <cell r="H5311">
            <v>45823.295539724488</v>
          </cell>
        </row>
        <row r="5312">
          <cell r="H5312">
            <v>15800.461727909029</v>
          </cell>
        </row>
        <row r="5319">
          <cell r="H5319">
            <v>25765.709099257645</v>
          </cell>
        </row>
        <row r="5326">
          <cell r="H5326">
            <v>4257.1247125578184</v>
          </cell>
        </row>
        <row r="5335">
          <cell r="H5335">
            <v>18615.724753334398</v>
          </cell>
        </row>
        <row r="5336">
          <cell r="H5336">
            <v>18615.724753334398</v>
          </cell>
        </row>
        <row r="5337">
          <cell r="H5337">
            <v>10951.274099404798</v>
          </cell>
        </row>
        <row r="5340">
          <cell r="H5340">
            <v>3750.0986539296</v>
          </cell>
        </row>
        <row r="5344">
          <cell r="H5344">
            <v>3914.3520000000003</v>
          </cell>
        </row>
        <row r="5350">
          <cell r="H5350">
            <v>15144.314482423293</v>
          </cell>
        </row>
        <row r="5351">
          <cell r="H5351">
            <v>15144.314482423293</v>
          </cell>
        </row>
        <row r="5352">
          <cell r="H5352">
            <v>15144.314482423293</v>
          </cell>
        </row>
        <row r="5358">
          <cell r="H5358">
            <v>34286.385512970235</v>
          </cell>
        </row>
        <row r="5359">
          <cell r="H5359">
            <v>34286.385512970235</v>
          </cell>
        </row>
        <row r="5360">
          <cell r="H5360">
            <v>34286.385512970235</v>
          </cell>
        </row>
        <row r="5367">
          <cell r="H5367">
            <v>10317894.435309405</v>
          </cell>
        </row>
        <row r="5368">
          <cell r="H5368">
            <v>9637859.822061006</v>
          </cell>
        </row>
        <row r="5369">
          <cell r="H5369">
            <v>130067.63999924134</v>
          </cell>
        </row>
        <row r="5370">
          <cell r="H5370">
            <v>4556.5504926092808</v>
          </cell>
        </row>
        <row r="5377">
          <cell r="H5377">
            <v>8723.9680000000008</v>
          </cell>
        </row>
        <row r="5379">
          <cell r="H5379">
            <v>14233.380442030464</v>
          </cell>
        </row>
        <row r="5393">
          <cell r="H5393">
            <v>71614.686000000002</v>
          </cell>
        </row>
        <row r="5395">
          <cell r="H5395">
            <v>7016.6776646015978</v>
          </cell>
        </row>
        <row r="5404">
          <cell r="H5404">
            <v>11729.634300000002</v>
          </cell>
        </row>
        <row r="5406">
          <cell r="H5406">
            <v>2967.96</v>
          </cell>
        </row>
        <row r="5410">
          <cell r="H5410">
            <v>2657.5167000000001</v>
          </cell>
        </row>
        <row r="5421">
          <cell r="H5421">
            <v>6567.2664000000004</v>
          </cell>
        </row>
        <row r="5424">
          <cell r="H5424">
            <v>156646.27458553386</v>
          </cell>
        </row>
        <row r="5425">
          <cell r="H5425">
            <v>25401.245082207999</v>
          </cell>
        </row>
        <row r="5430">
          <cell r="H5430">
            <v>66400</v>
          </cell>
        </row>
        <row r="5432">
          <cell r="H5432">
            <v>1730.747462976</v>
          </cell>
        </row>
        <row r="5434">
          <cell r="H5434">
            <v>6354.5167582410759</v>
          </cell>
        </row>
        <row r="5437">
          <cell r="H5437">
            <v>1386.6682781952004</v>
          </cell>
        </row>
        <row r="5439">
          <cell r="H5439">
            <v>421.13629189631996</v>
          </cell>
        </row>
        <row r="5441">
          <cell r="H5441">
            <v>3418.9137274384384</v>
          </cell>
        </row>
        <row r="5444">
          <cell r="H5444">
            <v>1520.7400343040003</v>
          </cell>
        </row>
        <row r="5446">
          <cell r="H5446">
            <v>5316.8917506816024</v>
          </cell>
        </row>
        <row r="5450">
          <cell r="H5450">
            <v>4614.8</v>
          </cell>
        </row>
        <row r="5452">
          <cell r="H5452">
            <v>4382.4000000000005</v>
          </cell>
        </row>
        <row r="5454">
          <cell r="H5454">
            <v>516.4582735872001</v>
          </cell>
        </row>
        <row r="5456">
          <cell r="H5456">
            <v>646.7360000000001</v>
          </cell>
        </row>
        <row r="5459">
          <cell r="H5459">
            <v>3404.2054062005759</v>
          </cell>
        </row>
        <row r="5462">
          <cell r="H5462">
            <v>742.93792634880015</v>
          </cell>
        </row>
        <row r="5464">
          <cell r="H5464">
            <v>1243.1880343040002</v>
          </cell>
        </row>
        <row r="5466">
          <cell r="H5466">
            <v>27901.501524848642</v>
          </cell>
        </row>
        <row r="5469">
          <cell r="H5469">
            <v>1243.1880343040002</v>
          </cell>
        </row>
        <row r="5472">
          <cell r="H5472">
            <v>7964.6936465251529</v>
          </cell>
        </row>
        <row r="5473">
          <cell r="H5473">
            <v>1553.9085273599999</v>
          </cell>
        </row>
        <row r="5476">
          <cell r="H5476">
            <v>1724.9999999999998</v>
          </cell>
        </row>
        <row r="5478">
          <cell r="H5478">
            <v>480.57084487999998</v>
          </cell>
        </row>
        <row r="5480">
          <cell r="H5480">
            <v>89.473364697600005</v>
          </cell>
        </row>
        <row r="5482">
          <cell r="H5482">
            <v>416.63919579904632</v>
          </cell>
        </row>
        <row r="5485">
          <cell r="H5485">
            <v>91.002436761600023</v>
          </cell>
        </row>
        <row r="5487">
          <cell r="H5487">
            <v>27.637777090559997</v>
          </cell>
        </row>
        <row r="5489">
          <cell r="H5489">
            <v>236.85245702133761</v>
          </cell>
        </row>
        <row r="5492">
          <cell r="H5492">
            <v>37.310084799999991</v>
          </cell>
        </row>
        <row r="5494">
          <cell r="H5494">
            <v>39.796263360000005</v>
          </cell>
        </row>
        <row r="5496">
          <cell r="H5496">
            <v>639.4</v>
          </cell>
        </row>
        <row r="5498">
          <cell r="H5498">
            <v>368.33888634240009</v>
          </cell>
        </row>
        <row r="5502">
          <cell r="H5502">
            <v>319.7</v>
          </cell>
        </row>
        <row r="5504">
          <cell r="H5504">
            <v>303.59999999999997</v>
          </cell>
        </row>
        <row r="5506">
          <cell r="H5506">
            <v>35.778735820800001</v>
          </cell>
        </row>
        <row r="5508">
          <cell r="H5508">
            <v>44.803999999999995</v>
          </cell>
        </row>
        <row r="5511">
          <cell r="H5511">
            <v>235.83350705606398</v>
          </cell>
        </row>
        <row r="5514">
          <cell r="H5514">
            <v>51.468591283200013</v>
          </cell>
        </row>
        <row r="5516">
          <cell r="H5516">
            <v>86.124472256000004</v>
          </cell>
        </row>
        <row r="5518">
          <cell r="H5518">
            <v>1095.330029740544</v>
          </cell>
        </row>
        <row r="5521">
          <cell r="H5521">
            <v>86.124472256000004</v>
          </cell>
        </row>
        <row r="5524">
          <cell r="H5524">
            <v>357150.91430587607</v>
          </cell>
        </row>
        <row r="5525">
          <cell r="H5525">
            <v>73925.509158144007</v>
          </cell>
        </row>
        <row r="5531">
          <cell r="H5531">
            <v>82065</v>
          </cell>
        </row>
        <row r="5533">
          <cell r="H5533">
            <v>4256.5980718310411</v>
          </cell>
        </row>
        <row r="5535">
          <cell r="H5535">
            <v>35825.928398655997</v>
          </cell>
        </row>
        <row r="5537">
          <cell r="H5537">
            <v>56506.308398656001</v>
          </cell>
        </row>
        <row r="5539">
          <cell r="H5539">
            <v>1893.2639725440004</v>
          </cell>
        </row>
        <row r="5541">
          <cell r="H5541">
            <v>61494.04</v>
          </cell>
        </row>
        <row r="5543">
          <cell r="H5543">
            <v>30100.344998848002</v>
          </cell>
        </row>
        <row r="5545">
          <cell r="H5545">
            <v>6986.6431531746439</v>
          </cell>
        </row>
        <row r="5548">
          <cell r="H5548">
            <v>4097.2781540224005</v>
          </cell>
        </row>
        <row r="5551">
          <cell r="H5551">
            <v>0</v>
          </cell>
        </row>
        <row r="5552">
          <cell r="H5552">
            <v>0</v>
          </cell>
        </row>
        <row r="5555">
          <cell r="H5555">
            <v>18129.756430335361</v>
          </cell>
        </row>
        <row r="5556">
          <cell r="H5556">
            <v>3378.0620159999999</v>
          </cell>
        </row>
        <row r="5559">
          <cell r="H5559">
            <v>3750</v>
          </cell>
        </row>
        <row r="5561">
          <cell r="H5561">
            <v>1832.7908479999999</v>
          </cell>
        </row>
        <row r="5563">
          <cell r="H5563">
            <v>194.50731456000003</v>
          </cell>
        </row>
        <row r="5565">
          <cell r="H5565">
            <v>1637.0831840000001</v>
          </cell>
        </row>
        <row r="5567">
          <cell r="H5567">
            <v>2582.0831840000001</v>
          </cell>
        </row>
        <row r="5569">
          <cell r="H5569">
            <v>86.513616000000013</v>
          </cell>
        </row>
        <row r="5571">
          <cell r="H5571">
            <v>2810</v>
          </cell>
        </row>
        <row r="5573">
          <cell r="H5573">
            <v>1375.4498720000001</v>
          </cell>
        </row>
        <row r="5575">
          <cell r="H5575">
            <v>296.03928217536003</v>
          </cell>
        </row>
        <row r="5578">
          <cell r="H5578">
            <v>187.22711360000002</v>
          </cell>
        </row>
        <row r="5581">
          <cell r="H5581">
            <v>533146.10685163643</v>
          </cell>
        </row>
        <row r="5582">
          <cell r="H5582">
            <v>32453.772632064003</v>
          </cell>
        </row>
        <row r="5587">
          <cell r="H5587">
            <v>130356</v>
          </cell>
        </row>
        <row r="5589">
          <cell r="H5589">
            <v>1863.799906752</v>
          </cell>
        </row>
        <row r="5591">
          <cell r="H5591">
            <v>20448</v>
          </cell>
        </row>
        <row r="5593">
          <cell r="H5593">
            <v>142053.865196256</v>
          </cell>
        </row>
        <row r="5595">
          <cell r="H5595">
            <v>7891.3238135039983</v>
          </cell>
        </row>
        <row r="5597">
          <cell r="H5597">
            <v>65998.046183040002</v>
          </cell>
        </row>
        <row r="5599">
          <cell r="H5599">
            <v>2211.2880249600003</v>
          </cell>
        </row>
        <row r="5601">
          <cell r="H5601">
            <v>71823.599999999991</v>
          </cell>
        </row>
        <row r="5603">
          <cell r="H5603">
            <v>35156.498728320003</v>
          </cell>
        </row>
        <row r="5605">
          <cell r="H5605">
            <v>18104.387343124319</v>
          </cell>
        </row>
        <row r="5608">
          <cell r="H5608">
            <v>4785.525023616</v>
          </cell>
        </row>
        <row r="5611">
          <cell r="H5611">
            <v>805134.45556964912</v>
          </cell>
        </row>
        <row r="5612">
          <cell r="H5612">
            <v>128765.950220952</v>
          </cell>
        </row>
        <row r="5615">
          <cell r="H5615">
            <v>336600</v>
          </cell>
        </row>
        <row r="5617">
          <cell r="H5617">
            <v>8773.6384945439986</v>
          </cell>
        </row>
        <row r="5619">
          <cell r="H5619">
            <v>32212.806337710033</v>
          </cell>
        </row>
        <row r="5622">
          <cell r="H5622">
            <v>7030.3112006400024</v>
          </cell>
        </row>
        <row r="5624">
          <cell r="H5624">
            <v>2135.1315498240001</v>
          </cell>
        </row>
        <row r="5626">
          <cell r="H5626">
            <v>17331.421094213532</v>
          </cell>
        </row>
        <row r="5629">
          <cell r="H5629">
            <v>0</v>
          </cell>
        </row>
        <row r="5631">
          <cell r="H5631">
            <v>2912.0483145600006</v>
          </cell>
        </row>
        <row r="5633">
          <cell r="H5633">
            <v>93574.8</v>
          </cell>
        </row>
        <row r="5635">
          <cell r="H5635">
            <v>26952.79763975041</v>
          </cell>
        </row>
        <row r="5639">
          <cell r="H5639">
            <v>23393.7</v>
          </cell>
        </row>
        <row r="5641">
          <cell r="H5641">
            <v>22215.600000000002</v>
          </cell>
        </row>
        <row r="5643">
          <cell r="H5643">
            <v>2618.0701037568006</v>
          </cell>
        </row>
        <row r="5645">
          <cell r="H5645">
            <v>3278.4840000000004</v>
          </cell>
        </row>
        <row r="5648">
          <cell r="H5648">
            <v>11504.573692039297</v>
          </cell>
        </row>
        <row r="5651">
          <cell r="H5651">
            <v>2510.7721486848004</v>
          </cell>
        </row>
        <row r="5653">
          <cell r="H5653">
            <v>6302.0646437760006</v>
          </cell>
        </row>
        <row r="5655">
          <cell r="H5655">
            <v>70720.22148542208</v>
          </cell>
        </row>
        <row r="5658">
          <cell r="H5658">
            <v>6302.0646437760006</v>
          </cell>
        </row>
        <row r="5661">
          <cell r="H5661">
            <v>4522.3531580252165</v>
          </cell>
        </row>
        <row r="5662">
          <cell r="H5662">
            <v>0</v>
          </cell>
        </row>
        <row r="5664">
          <cell r="H5664">
            <v>266.61140976640002</v>
          </cell>
        </row>
        <row r="5667">
          <cell r="H5667">
            <v>3989.1303384924163</v>
          </cell>
        </row>
        <row r="5670">
          <cell r="H5670">
            <v>266.61140976640002</v>
          </cell>
        </row>
        <row r="5673">
          <cell r="H5673">
            <v>28929.841386137668</v>
          </cell>
        </row>
        <row r="5674">
          <cell r="H5674">
            <v>13345.881887774018</v>
          </cell>
        </row>
        <row r="5679">
          <cell r="H5679">
            <v>14815.500000000002</v>
          </cell>
        </row>
        <row r="5681">
          <cell r="H5681">
            <v>768.45949836364821</v>
          </cell>
        </row>
        <row r="5684">
          <cell r="H5684">
            <v>45930.160329407991</v>
          </cell>
        </row>
        <row r="5685">
          <cell r="H5685">
            <v>45930.160329407991</v>
          </cell>
        </row>
        <row r="5690">
          <cell r="H5690">
            <v>0</v>
          </cell>
        </row>
        <row r="5691">
          <cell r="H5691">
            <v>0</v>
          </cell>
        </row>
        <row r="5693">
          <cell r="H5693">
            <v>0</v>
          </cell>
        </row>
        <row r="5696">
          <cell r="H5696">
            <v>83541.473027396321</v>
          </cell>
        </row>
        <row r="5697">
          <cell r="H5697">
            <v>37568.699999999997</v>
          </cell>
        </row>
        <row r="5701">
          <cell r="H5701">
            <v>4644.8216876880006</v>
          </cell>
        </row>
        <row r="5703">
          <cell r="H5703">
            <v>864.77952053376021</v>
          </cell>
        </row>
        <row r="5705">
          <cell r="H5705">
            <v>4254.8466125210571</v>
          </cell>
        </row>
        <row r="5708">
          <cell r="H5708">
            <v>928.67240793600024</v>
          </cell>
        </row>
        <row r="5710">
          <cell r="H5710">
            <v>282.04124981759998</v>
          </cell>
        </row>
        <row r="5712">
          <cell r="H5712">
            <v>2289.230486775798</v>
          </cell>
        </row>
        <row r="5715">
          <cell r="H5715">
            <v>3560.0754101702414</v>
          </cell>
        </row>
        <row r="5719">
          <cell r="H5719">
            <v>3089.9700000000003</v>
          </cell>
        </row>
        <row r="5721">
          <cell r="H5721">
            <v>2934.36</v>
          </cell>
        </row>
        <row r="5723">
          <cell r="H5723">
            <v>2279.3821138505664</v>
          </cell>
        </row>
        <row r="5726">
          <cell r="H5726">
            <v>497.52971573760016</v>
          </cell>
        </row>
        <row r="5728">
          <cell r="H5728">
            <v>832.41174706560014</v>
          </cell>
        </row>
        <row r="5730">
          <cell r="H5730">
            <v>18682.240328234497</v>
          </cell>
        </row>
        <row r="5733">
          <cell r="H5733">
            <v>832.41174706560014</v>
          </cell>
        </row>
        <row r="5736">
          <cell r="H5736">
            <v>0</v>
          </cell>
        </row>
        <row r="5737">
          <cell r="H5737">
            <v>0</v>
          </cell>
        </row>
        <row r="5740">
          <cell r="H5740">
            <v>39697.178777666559</v>
          </cell>
        </row>
        <row r="5741">
          <cell r="H5741">
            <v>8158.9750845781246</v>
          </cell>
        </row>
        <row r="5745">
          <cell r="H5745">
            <v>9057</v>
          </cell>
        </row>
        <row r="5747">
          <cell r="H5747">
            <v>469.77406612531212</v>
          </cell>
        </row>
        <row r="5749">
          <cell r="H5749">
            <v>3953.8833059968001</v>
          </cell>
        </row>
        <row r="5751">
          <cell r="H5751">
            <v>6236.2473059968006</v>
          </cell>
        </row>
        <row r="5753">
          <cell r="H5753">
            <v>208.94768536320004</v>
          </cell>
        </row>
        <row r="5755">
          <cell r="H5755">
            <v>6786.7120000000004</v>
          </cell>
        </row>
        <row r="5757">
          <cell r="H5757">
            <v>3321.9865308544004</v>
          </cell>
        </row>
        <row r="5759">
          <cell r="H5759">
            <v>1051.4618739851903</v>
          </cell>
        </row>
        <row r="5762">
          <cell r="H5762">
            <v>452.19092476672006</v>
          </cell>
        </row>
        <row r="5765">
          <cell r="H5765">
            <v>23090.584451302424</v>
          </cell>
        </row>
        <row r="5766">
          <cell r="H5766">
            <v>4296.8948843520002</v>
          </cell>
        </row>
        <row r="5769">
          <cell r="H5769">
            <v>4770</v>
          </cell>
        </row>
        <row r="5771">
          <cell r="H5771">
            <v>2331.3099586560002</v>
          </cell>
        </row>
        <row r="5773">
          <cell r="H5773">
            <v>247.41330412032005</v>
          </cell>
        </row>
        <row r="5775">
          <cell r="H5775">
            <v>2082.3698100480001</v>
          </cell>
        </row>
        <row r="5777">
          <cell r="H5777">
            <v>3284.4098100480001</v>
          </cell>
        </row>
        <row r="5779">
          <cell r="H5779">
            <v>110.04531955200002</v>
          </cell>
        </row>
        <row r="5781">
          <cell r="H5781">
            <v>3574.32</v>
          </cell>
        </row>
        <row r="5783">
          <cell r="H5783">
            <v>1749.5722371840002</v>
          </cell>
        </row>
        <row r="5785">
          <cell r="H5785">
            <v>406.09623884290562</v>
          </cell>
        </row>
        <row r="5788">
          <cell r="H5788">
            <v>238.15288849920003</v>
          </cell>
        </row>
        <row r="5791">
          <cell r="H5791">
            <v>226043.7102977277</v>
          </cell>
        </row>
        <row r="5792">
          <cell r="H5792">
            <v>46955.062022400001</v>
          </cell>
        </row>
        <row r="5797">
          <cell r="H5797">
            <v>52125</v>
          </cell>
        </row>
        <row r="5799">
          <cell r="H5799">
            <v>2703.6516723840004</v>
          </cell>
        </row>
        <row r="5801">
          <cell r="H5801">
            <v>22755.456257599999</v>
          </cell>
        </row>
        <row r="5803">
          <cell r="H5803">
            <v>35890.956257600003</v>
          </cell>
        </row>
        <row r="5805">
          <cell r="H5805">
            <v>1202.5392624000001</v>
          </cell>
        </row>
        <row r="5807">
          <cell r="H5807">
            <v>39059</v>
          </cell>
        </row>
        <row r="5809">
          <cell r="H5809">
            <v>19118.753220800001</v>
          </cell>
        </row>
        <row r="5811">
          <cell r="H5811">
            <v>3630.8347255036801</v>
          </cell>
        </row>
        <row r="5814">
          <cell r="H5814">
            <v>2602.4568790400003</v>
          </cell>
        </row>
        <row r="5817">
          <cell r="H5817">
            <v>27404.851640812798</v>
          </cell>
        </row>
        <row r="5818">
          <cell r="H5818">
            <v>4087.4550393599998</v>
          </cell>
        </row>
        <row r="5821">
          <cell r="H5821">
            <v>4537.5</v>
          </cell>
        </row>
        <row r="5823">
          <cell r="H5823">
            <v>235.35385061760005</v>
          </cell>
        </row>
        <row r="5825">
          <cell r="H5825">
            <v>1980.8706526399999</v>
          </cell>
        </row>
        <row r="5827">
          <cell r="H5827">
            <v>3124.3206526399999</v>
          </cell>
        </row>
        <row r="5829">
          <cell r="H5829">
            <v>104.68147536000001</v>
          </cell>
        </row>
        <row r="5831">
          <cell r="H5831">
            <v>3400.1</v>
          </cell>
        </row>
        <row r="5833">
          <cell r="H5833">
            <v>1767.0699701951996</v>
          </cell>
        </row>
        <row r="5835">
          <cell r="H5835">
            <v>8167.5</v>
          </cell>
        </row>
        <row r="5838">
          <cell r="H5838">
            <v>0</v>
          </cell>
        </row>
        <row r="5839">
          <cell r="H5839">
            <v>0</v>
          </cell>
        </row>
        <row r="5842">
          <cell r="H5842">
            <v>83609.801916326396</v>
          </cell>
        </row>
        <row r="5843">
          <cell r="H5843">
            <v>3961.4933729280001</v>
          </cell>
        </row>
        <row r="5846">
          <cell r="H5846">
            <v>15912</v>
          </cell>
        </row>
        <row r="5848">
          <cell r="H5848">
            <v>227.50609190399999</v>
          </cell>
        </row>
        <row r="5850">
          <cell r="H5850">
            <v>2496</v>
          </cell>
        </row>
        <row r="5852">
          <cell r="H5852">
            <v>17339.908427712002</v>
          </cell>
        </row>
        <row r="5854">
          <cell r="H5854">
            <v>963.26018380799974</v>
          </cell>
        </row>
        <row r="5856">
          <cell r="H5856">
            <v>8056.09953408</v>
          </cell>
        </row>
        <row r="5858">
          <cell r="H5858">
            <v>269.92248192000005</v>
          </cell>
        </row>
        <row r="5860">
          <cell r="H5860">
            <v>8767.1999999999989</v>
          </cell>
        </row>
        <row r="5862">
          <cell r="H5862">
            <v>4556.4118239743993</v>
          </cell>
        </row>
        <row r="5864">
          <cell r="H5864">
            <v>21060</v>
          </cell>
        </row>
        <row r="5867">
          <cell r="H5867">
            <v>37091.019739313269</v>
          </cell>
        </row>
        <row r="5868">
          <cell r="H5868">
            <v>20445</v>
          </cell>
        </row>
        <row r="5871">
          <cell r="H5871">
            <v>126.87839740799998</v>
          </cell>
        </row>
        <row r="5873">
          <cell r="H5873">
            <v>278.39999999999998</v>
          </cell>
        </row>
        <row r="5875">
          <cell r="H5875">
            <v>4492.8247401599992</v>
          </cell>
        </row>
        <row r="5877">
          <cell r="H5877">
            <v>150.53369184000002</v>
          </cell>
        </row>
        <row r="5879">
          <cell r="H5879">
            <v>4889.3999999999996</v>
          </cell>
        </row>
        <row r="5881">
          <cell r="H5881">
            <v>2541.0758249087994</v>
          </cell>
        </row>
        <row r="5883">
          <cell r="H5883">
            <v>3199.6310249087996</v>
          </cell>
        </row>
        <row r="5885">
          <cell r="H5885">
            <v>750.1595643359999</v>
          </cell>
        </row>
        <row r="5887">
          <cell r="H5887">
            <v>166.77273599999998</v>
          </cell>
        </row>
        <row r="5890">
          <cell r="H5890">
            <v>24.333372000000001</v>
          </cell>
        </row>
        <row r="5893">
          <cell r="H5893">
            <v>26.010387751680003</v>
          </cell>
        </row>
        <row r="5896">
          <cell r="H5896">
            <v>426492.70803065604</v>
          </cell>
        </row>
        <row r="5897">
          <cell r="H5897">
            <v>219490</v>
          </cell>
        </row>
        <row r="5900">
          <cell r="H5900">
            <v>1362.119806656</v>
          </cell>
        </row>
        <row r="5902">
          <cell r="H5902">
            <v>2988.8</v>
          </cell>
        </row>
        <row r="5904">
          <cell r="H5904">
            <v>48233.313877120003</v>
          </cell>
        </row>
        <row r="5906">
          <cell r="H5906">
            <v>0</v>
          </cell>
        </row>
        <row r="5908">
          <cell r="H5908">
            <v>13076</v>
          </cell>
        </row>
        <row r="5910">
          <cell r="H5910">
            <v>1616.0743468800003</v>
          </cell>
        </row>
        <row r="5912">
          <cell r="H5912">
            <v>13636.400000000001</v>
          </cell>
        </row>
        <row r="5914">
          <cell r="H5914">
            <v>126090.00000000001</v>
          </cell>
        </row>
        <row r="5917">
          <cell r="H5917">
            <v>470051.79350406688</v>
          </cell>
        </row>
        <row r="5918">
          <cell r="H5918">
            <v>318965.5</v>
          </cell>
        </row>
        <row r="5921">
          <cell r="H5921">
            <v>1979.4488368031998</v>
          </cell>
        </row>
        <row r="5923">
          <cell r="H5923">
            <v>4343.3599999999997</v>
          </cell>
        </row>
        <row r="5925">
          <cell r="H5925">
            <v>70093.230112863996</v>
          </cell>
        </row>
        <row r="5927">
          <cell r="H5927">
            <v>0</v>
          </cell>
        </row>
        <row r="5929">
          <cell r="H5929">
            <v>2348.4986199360001</v>
          </cell>
        </row>
        <row r="5931">
          <cell r="H5931">
            <v>19816.579999999998</v>
          </cell>
        </row>
        <row r="5933">
          <cell r="H5933">
            <v>37337.962225311996</v>
          </cell>
        </row>
        <row r="5935">
          <cell r="H5935">
            <v>10084.746483366051</v>
          </cell>
        </row>
        <row r="5938">
          <cell r="H5938">
            <v>5082.4672257856</v>
          </cell>
        </row>
        <row r="5941">
          <cell r="H5941">
            <v>536910.56406979193</v>
          </cell>
        </row>
        <row r="5942">
          <cell r="H5942">
            <v>285055</v>
          </cell>
        </row>
        <row r="5945">
          <cell r="H5945">
            <v>1769.0057017919999</v>
          </cell>
        </row>
        <row r="5947">
          <cell r="H5947">
            <v>3881.6</v>
          </cell>
        </row>
        <row r="5949">
          <cell r="H5949">
            <v>62641.338043839998</v>
          </cell>
        </row>
        <row r="5951">
          <cell r="H5951">
            <v>0</v>
          </cell>
        </row>
        <row r="5953">
          <cell r="H5953">
            <v>2098.8203241600004</v>
          </cell>
        </row>
        <row r="5955">
          <cell r="H5955">
            <v>17709.8</v>
          </cell>
        </row>
        <row r="5957">
          <cell r="H5957">
            <v>163755</v>
          </cell>
        </row>
        <row r="5960">
          <cell r="H5960">
            <v>115517.65788205632</v>
          </cell>
        </row>
        <row r="5961">
          <cell r="H5961">
            <v>61330.299999999996</v>
          </cell>
        </row>
        <row r="5964">
          <cell r="H5964">
            <v>380.60602477631994</v>
          </cell>
        </row>
        <row r="5966">
          <cell r="H5966">
            <v>835.13599999999997</v>
          </cell>
        </row>
        <row r="5968">
          <cell r="H5968">
            <v>13477.4413872064</v>
          </cell>
        </row>
        <row r="5970">
          <cell r="H5970">
            <v>0</v>
          </cell>
        </row>
        <row r="5972">
          <cell r="H5972">
            <v>451.56647007360004</v>
          </cell>
        </row>
        <row r="5974">
          <cell r="H5974">
            <v>3810.308</v>
          </cell>
        </row>
        <row r="5976">
          <cell r="H5976">
            <v>35232.299999999996</v>
          </cell>
        </row>
        <row r="5979">
          <cell r="H5979">
            <v>540098.03942822153</v>
          </cell>
        </row>
        <row r="5980">
          <cell r="H5980">
            <v>336285</v>
          </cell>
        </row>
        <row r="5984">
          <cell r="H5984">
            <v>2086.9308815039999</v>
          </cell>
        </row>
        <row r="5986">
          <cell r="H5986">
            <v>4579.2</v>
          </cell>
        </row>
        <row r="5988">
          <cell r="H5988">
            <v>73899.220726079991</v>
          </cell>
        </row>
        <row r="5990">
          <cell r="H5990">
            <v>0</v>
          </cell>
        </row>
        <row r="5992">
          <cell r="H5992">
            <v>2476.0196899200005</v>
          </cell>
        </row>
        <row r="5994">
          <cell r="H5994">
            <v>20892.599999999999</v>
          </cell>
        </row>
        <row r="5996">
          <cell r="H5996">
            <v>39365.375336639998</v>
          </cell>
        </row>
        <row r="5998">
          <cell r="H5998">
            <v>21929.1968975169</v>
          </cell>
        </row>
        <row r="6001">
          <cell r="H6001">
            <v>5358.4399912320005</v>
          </cell>
        </row>
        <row r="6003">
          <cell r="H6003">
            <v>33226.055905328642</v>
          </cell>
        </row>
        <row r="6007">
          <cell r="H6007">
            <v>6012.8715540382718</v>
          </cell>
        </row>
        <row r="6008">
          <cell r="H6008">
            <v>5929</v>
          </cell>
        </row>
        <row r="6011">
          <cell r="H6011">
            <v>83.871554038272023</v>
          </cell>
        </row>
        <row r="6013">
          <cell r="H6013">
            <v>0</v>
          </cell>
        </row>
        <row r="6016">
          <cell r="H6016">
            <v>33006.195304994821</v>
          </cell>
        </row>
        <row r="6017">
          <cell r="H6017">
            <v>28754</v>
          </cell>
        </row>
        <row r="6022">
          <cell r="H6022">
            <v>406.75369620787205</v>
          </cell>
        </row>
        <row r="6024">
          <cell r="H6024">
            <v>3845.4416087869436</v>
          </cell>
        </row>
        <row r="6027">
          <cell r="H6027">
            <v>2671.3516506214396</v>
          </cell>
        </row>
        <row r="6028">
          <cell r="H6028">
            <v>1731.6949960281597</v>
          </cell>
        </row>
        <row r="6032">
          <cell r="H6032">
            <v>939.65665459327977</v>
          </cell>
        </row>
        <row r="6035">
          <cell r="H6035">
            <v>3261.6993738239998</v>
          </cell>
        </row>
        <row r="6036">
          <cell r="H6036">
            <v>3261.6993738239998</v>
          </cell>
        </row>
        <row r="6040">
          <cell r="H6040">
            <v>1023481.3972242238</v>
          </cell>
        </row>
        <row r="6041">
          <cell r="H6041">
            <v>676375.24289803195</v>
          </cell>
        </row>
        <row r="6044">
          <cell r="H6044">
            <v>10948.404392956798</v>
          </cell>
        </row>
        <row r="6046">
          <cell r="H6046">
            <v>8562.9600000000009</v>
          </cell>
        </row>
        <row r="6048">
          <cell r="H6048">
            <v>327594.78993323515</v>
          </cell>
        </row>
        <row r="6051">
          <cell r="H6051">
            <v>4773.6489716531196</v>
          </cell>
        </row>
        <row r="6052">
          <cell r="H6052">
            <v>1486.0011026841601</v>
          </cell>
        </row>
        <row r="6055">
          <cell r="H6055">
            <v>299.56338176000003</v>
          </cell>
        </row>
        <row r="6058">
          <cell r="H6058">
            <v>2321.876722944</v>
          </cell>
        </row>
        <row r="6061">
          <cell r="H6061">
            <v>546.86030621696</v>
          </cell>
        </row>
        <row r="6064">
          <cell r="H6064">
            <v>119.34745804800002</v>
          </cell>
        </row>
        <row r="6066">
          <cell r="H6066">
            <v>0</v>
          </cell>
        </row>
        <row r="6069">
          <cell r="H6069">
            <v>32919.922367574407</v>
          </cell>
        </row>
        <row r="6070">
          <cell r="H6070">
            <v>10327.038883968002</v>
          </cell>
        </row>
        <row r="6073">
          <cell r="H6073">
            <v>1853.84260152</v>
          </cell>
        </row>
        <row r="6075">
          <cell r="H6075">
            <v>1236.4185600000001</v>
          </cell>
        </row>
        <row r="6078">
          <cell r="H6078">
            <v>178.44472800000003</v>
          </cell>
        </row>
        <row r="6080">
          <cell r="H6080">
            <v>190.74284351232004</v>
          </cell>
        </row>
        <row r="6082">
          <cell r="H6082">
            <v>11102.957691199999</v>
          </cell>
        </row>
        <row r="6084">
          <cell r="H6084">
            <v>6240.0436929119996</v>
          </cell>
        </row>
        <row r="6087">
          <cell r="H6087">
            <v>1469.6870729580801</v>
          </cell>
        </row>
        <row r="6090">
          <cell r="H6090">
            <v>320.74629350400005</v>
          </cell>
        </row>
        <row r="6092">
          <cell r="H6092">
            <v>0</v>
          </cell>
        </row>
        <row r="6095">
          <cell r="H6095">
            <v>50000.75264964495</v>
          </cell>
        </row>
        <row r="6096">
          <cell r="H6096">
            <v>11390.825117951999</v>
          </cell>
        </row>
        <row r="6099">
          <cell r="H6099">
            <v>12645</v>
          </cell>
        </row>
        <row r="6101">
          <cell r="H6101">
            <v>655.87866469632013</v>
          </cell>
        </row>
        <row r="6103">
          <cell r="H6103">
            <v>8706.7844964479991</v>
          </cell>
        </row>
        <row r="6105">
          <cell r="H6105">
            <v>291.72391315200002</v>
          </cell>
        </row>
        <row r="6107">
          <cell r="H6107">
            <v>9475.32</v>
          </cell>
        </row>
        <row r="6109">
          <cell r="H6109">
            <v>4638.0169683840004</v>
          </cell>
        </row>
        <row r="6111">
          <cell r="H6111">
            <v>1565.8736619534336</v>
          </cell>
        </row>
        <row r="6114">
          <cell r="H6114">
            <v>631.32982705920006</v>
          </cell>
        </row>
        <row r="6117">
          <cell r="H6117">
            <v>0</v>
          </cell>
        </row>
        <row r="6118">
          <cell r="H6118">
            <v>0</v>
          </cell>
        </row>
        <row r="6121">
          <cell r="H6121">
            <v>297125.36968103482</v>
          </cell>
        </row>
        <row r="6122">
          <cell r="H6122">
            <v>30663.619917632008</v>
          </cell>
        </row>
        <row r="6125">
          <cell r="H6125">
            <v>37912.550000000003</v>
          </cell>
        </row>
        <row r="6127">
          <cell r="H6127">
            <v>38074.397076351997</v>
          </cell>
        </row>
        <row r="6129">
          <cell r="H6129">
            <v>4040.6949526694407</v>
          </cell>
        </row>
        <row r="6131">
          <cell r="H6131">
            <v>34008.766064415999</v>
          </cell>
        </row>
        <row r="6133">
          <cell r="H6133">
            <v>53640.196064415999</v>
          </cell>
        </row>
        <row r="6135">
          <cell r="H6135">
            <v>1797.2338587840004</v>
          </cell>
        </row>
        <row r="6137">
          <cell r="H6137">
            <v>58374.94</v>
          </cell>
        </row>
        <row r="6139">
          <cell r="H6139">
            <v>28573.595640928004</v>
          </cell>
        </row>
        <row r="6141">
          <cell r="H6141">
            <v>6149.9200479109286</v>
          </cell>
        </row>
        <row r="6144">
          <cell r="H6144">
            <v>3889.4560579264007</v>
          </cell>
        </row>
        <row r="6147">
          <cell r="H6147">
            <v>157567.50120841005</v>
          </cell>
        </row>
        <row r="6148">
          <cell r="H6148">
            <v>35147.172710592</v>
          </cell>
        </row>
        <row r="6151">
          <cell r="H6151">
            <v>2309.9135472000003</v>
          </cell>
        </row>
        <row r="6153">
          <cell r="H6153">
            <v>38715</v>
          </cell>
        </row>
        <row r="6155">
          <cell r="H6155">
            <v>7237.7291145600002</v>
          </cell>
        </row>
        <row r="6157">
          <cell r="H6157">
            <v>39207.466666666667</v>
          </cell>
        </row>
        <row r="6160">
          <cell r="H6160">
            <v>3208.6254690000001</v>
          </cell>
        </row>
        <row r="6162">
          <cell r="H6162">
            <v>3429.7586293673603</v>
          </cell>
        </row>
        <row r="6164">
          <cell r="H6164">
            <v>10689.835071024003</v>
          </cell>
        </row>
        <row r="6166">
          <cell r="H6166">
            <v>17622</v>
          </cell>
        </row>
        <row r="6169">
          <cell r="H6169">
            <v>9433.0891630079986</v>
          </cell>
        </row>
        <row r="6170">
          <cell r="H6170">
            <v>9433.0891630079986</v>
          </cell>
        </row>
        <row r="6174">
          <cell r="H6174">
            <v>3003.1165643840004</v>
          </cell>
        </row>
        <row r="6175">
          <cell r="H6175">
            <v>79.592526720000009</v>
          </cell>
        </row>
        <row r="6178">
          <cell r="H6178">
            <v>2923.5240376640004</v>
          </cell>
        </row>
        <row r="6180">
          <cell r="H6180">
            <v>0</v>
          </cell>
        </row>
        <row r="6183">
          <cell r="H6183">
            <v>1297199.235440779</v>
          </cell>
        </row>
        <row r="6184">
          <cell r="H6184">
            <v>359557.49563485687</v>
          </cell>
        </row>
        <row r="6200">
          <cell r="H6200">
            <v>39564.914431875834</v>
          </cell>
        </row>
        <row r="6202">
          <cell r="H6202">
            <v>85010.962316826626</v>
          </cell>
        </row>
        <row r="6206">
          <cell r="H6206">
            <v>18467.369498592008</v>
          </cell>
        </row>
        <row r="6208">
          <cell r="H6208">
            <v>14576.519999999999</v>
          </cell>
        </row>
        <row r="6211">
          <cell r="H6211">
            <v>18467.369498592008</v>
          </cell>
        </row>
        <row r="6213">
          <cell r="H6213">
            <v>14576.52</v>
          </cell>
        </row>
        <row r="6215">
          <cell r="H6215">
            <v>11130.966414167042</v>
          </cell>
        </row>
        <row r="6217">
          <cell r="H6217">
            <v>13258.945287463679</v>
          </cell>
        </row>
        <row r="6219">
          <cell r="H6219">
            <v>8864.1</v>
          </cell>
        </row>
        <row r="6221">
          <cell r="H6221">
            <v>12172.465771200001</v>
          </cell>
        </row>
        <row r="6223">
          <cell r="H6223">
            <v>86108.400000000009</v>
          </cell>
        </row>
        <row r="6225">
          <cell r="H6225">
            <v>12172.465771200001</v>
          </cell>
        </row>
        <row r="6227">
          <cell r="H6227">
            <v>74289.600000000006</v>
          </cell>
        </row>
        <row r="6229">
          <cell r="H6229">
            <v>101144.83334336641</v>
          </cell>
        </row>
        <row r="6232">
          <cell r="H6232">
            <v>50206.2624</v>
          </cell>
        </row>
        <row r="6235">
          <cell r="H6235">
            <v>9066.7480758623988</v>
          </cell>
        </row>
        <row r="6237">
          <cell r="H6237">
            <v>11607.75</v>
          </cell>
        </row>
        <row r="6239">
          <cell r="H6239">
            <v>339035.36825975054</v>
          </cell>
        </row>
        <row r="6241">
          <cell r="H6241">
            <v>9462.4676531039986</v>
          </cell>
        </row>
        <row r="6244">
          <cell r="H6244">
            <v>8457.7110839212801</v>
          </cell>
        </row>
        <row r="6246">
          <cell r="H6246">
            <v>0</v>
          </cell>
        </row>
        <row r="6249">
          <cell r="H6249">
            <v>1135138.9195939295</v>
          </cell>
        </row>
        <row r="6250">
          <cell r="H6250">
            <v>676267.93599742441</v>
          </cell>
        </row>
        <row r="6260">
          <cell r="H6260">
            <v>74415.033327330544</v>
          </cell>
        </row>
        <row r="6262">
          <cell r="H6262">
            <v>77413.828806612495</v>
          </cell>
        </row>
        <row r="6266">
          <cell r="H6266">
            <v>103989.36253515263</v>
          </cell>
        </row>
        <row r="6269">
          <cell r="H6269">
            <v>34734.055069728012</v>
          </cell>
        </row>
        <row r="6271">
          <cell r="H6271">
            <v>27416.013333333332</v>
          </cell>
        </row>
        <row r="6274">
          <cell r="H6274">
            <v>34734.055069728012</v>
          </cell>
        </row>
        <row r="6276">
          <cell r="H6276">
            <v>27417.74</v>
          </cell>
        </row>
        <row r="6278">
          <cell r="H6278">
            <v>20935.499256591364</v>
          </cell>
        </row>
        <row r="6280">
          <cell r="H6280">
            <v>24937.874114469116</v>
          </cell>
        </row>
        <row r="6282">
          <cell r="H6282">
            <v>16671.899999999998</v>
          </cell>
        </row>
        <row r="6284">
          <cell r="H6284">
            <v>8557.1230630239988</v>
          </cell>
        </row>
        <row r="6287">
          <cell r="H6287">
            <v>7648.4990205356817</v>
          </cell>
        </row>
        <row r="6290">
          <cell r="H6290">
            <v>0</v>
          </cell>
        </row>
        <row r="6291">
          <cell r="H6291">
            <v>0</v>
          </cell>
        </row>
        <row r="6294">
          <cell r="H6294">
            <v>24376.467225148615</v>
          </cell>
        </row>
        <row r="6295">
          <cell r="H6295">
            <v>2611.0505991</v>
          </cell>
        </row>
        <row r="6298">
          <cell r="H6298">
            <v>6567.5022733990136</v>
          </cell>
        </row>
        <row r="6303">
          <cell r="H6303">
            <v>390.98210759999995</v>
          </cell>
        </row>
        <row r="6305">
          <cell r="H6305">
            <v>1486.77645752736</v>
          </cell>
        </row>
        <row r="6308">
          <cell r="H6308">
            <v>324.4759015680001</v>
          </cell>
        </row>
        <row r="6310">
          <cell r="H6310">
            <v>98.544533068799993</v>
          </cell>
        </row>
        <row r="6312">
          <cell r="H6312">
            <v>772.34496854784004</v>
          </cell>
        </row>
        <row r="6315">
          <cell r="H6315">
            <v>280.84067040000002</v>
          </cell>
        </row>
        <row r="6317">
          <cell r="H6317">
            <v>1201.1050641600004</v>
          </cell>
        </row>
        <row r="6321">
          <cell r="H6321">
            <v>1042.5</v>
          </cell>
        </row>
        <row r="6323">
          <cell r="H6323">
            <v>990</v>
          </cell>
        </row>
        <row r="6325">
          <cell r="H6325">
            <v>116.66979072000001</v>
          </cell>
        </row>
        <row r="6327">
          <cell r="H6327">
            <v>146.1</v>
          </cell>
        </row>
        <row r="6330">
          <cell r="H6330">
            <v>769.02230561759995</v>
          </cell>
        </row>
        <row r="6333">
          <cell r="H6333">
            <v>167.83236288000003</v>
          </cell>
        </row>
        <row r="6335">
          <cell r="H6335">
            <v>6303.0500432640001</v>
          </cell>
        </row>
        <row r="6338">
          <cell r="H6338">
            <v>280.84067040000002</v>
          </cell>
        </row>
        <row r="6340">
          <cell r="H6340">
            <v>545.98880649600005</v>
          </cell>
        </row>
        <row r="6343">
          <cell r="H6343">
            <v>280.84067040000002</v>
          </cell>
        </row>
        <row r="6346">
          <cell r="H6346">
            <v>851562.48545517481</v>
          </cell>
        </row>
        <row r="6347">
          <cell r="H6347">
            <v>91212.700928559992</v>
          </cell>
        </row>
        <row r="6352">
          <cell r="H6352">
            <v>229116.99895073887</v>
          </cell>
        </row>
        <row r="6356">
          <cell r="H6356">
            <v>13658.308292159998</v>
          </cell>
        </row>
        <row r="6358">
          <cell r="H6358">
            <v>51938.057582955786</v>
          </cell>
        </row>
        <row r="6361">
          <cell r="H6361">
            <v>11335.024828108802</v>
          </cell>
        </row>
        <row r="6363">
          <cell r="H6363">
            <v>3442.4890218700793</v>
          </cell>
        </row>
        <row r="6365">
          <cell r="H6365">
            <v>26980.584234604547</v>
          </cell>
        </row>
        <row r="6368">
          <cell r="H6368">
            <v>0</v>
          </cell>
        </row>
        <row r="6370">
          <cell r="H6370">
            <v>4533.3134784000003</v>
          </cell>
        </row>
        <row r="6372">
          <cell r="H6372">
            <v>145672</v>
          </cell>
        </row>
        <row r="6374">
          <cell r="H6374">
            <v>41958.603574656016</v>
          </cell>
        </row>
        <row r="6378">
          <cell r="H6378">
            <v>36418</v>
          </cell>
        </row>
        <row r="6380">
          <cell r="H6380">
            <v>34584</v>
          </cell>
        </row>
        <row r="6382">
          <cell r="H6382">
            <v>4075.6646891520004</v>
          </cell>
        </row>
        <row r="6384">
          <cell r="H6384">
            <v>5103.7600000000011</v>
          </cell>
        </row>
        <row r="6387">
          <cell r="H6387">
            <v>17909.675028605441</v>
          </cell>
        </row>
        <row r="6390">
          <cell r="H6390">
            <v>3908.6292510720009</v>
          </cell>
        </row>
        <row r="6392">
          <cell r="H6392">
            <v>9810.7007526400012</v>
          </cell>
        </row>
        <row r="6394">
          <cell r="H6394">
            <v>110093.27408901119</v>
          </cell>
        </row>
        <row r="6397">
          <cell r="H6397">
            <v>9810.7007526400012</v>
          </cell>
        </row>
        <row r="6400">
          <cell r="H6400">
            <v>9154.2196048632923</v>
          </cell>
        </row>
        <row r="6401">
          <cell r="H6401">
            <v>2200.6597207548002</v>
          </cell>
        </row>
        <row r="6405">
          <cell r="H6405">
            <v>3159.5090935960588</v>
          </cell>
        </row>
        <row r="6410">
          <cell r="H6410">
            <v>188.19272112479996</v>
          </cell>
        </row>
        <row r="6412">
          <cell r="H6412">
            <v>727.97360388218942</v>
          </cell>
        </row>
        <row r="6415">
          <cell r="H6415">
            <v>158.88130352640002</v>
          </cell>
        </row>
        <row r="6417">
          <cell r="H6417">
            <v>48.252840330239991</v>
          </cell>
        </row>
        <row r="6419">
          <cell r="H6419">
            <v>371.75537819436033</v>
          </cell>
        </row>
        <row r="6422">
          <cell r="H6422">
            <v>165.35757601920002</v>
          </cell>
        </row>
        <row r="6424">
          <cell r="H6424">
            <v>578.13190421568015</v>
          </cell>
        </row>
        <row r="6428">
          <cell r="H6428">
            <v>501.78999999999996</v>
          </cell>
        </row>
        <row r="6430">
          <cell r="H6430">
            <v>476.52</v>
          </cell>
        </row>
        <row r="6432">
          <cell r="H6432">
            <v>56.157059266560005</v>
          </cell>
        </row>
        <row r="6434">
          <cell r="H6434">
            <v>70.322800000000001</v>
          </cell>
        </row>
        <row r="6437">
          <cell r="H6437">
            <v>370.1560697706048</v>
          </cell>
        </row>
        <row r="6440">
          <cell r="H6440">
            <v>80.559534182400014</v>
          </cell>
        </row>
        <row r="6444">
          <cell r="H6444">
            <v>680034.61324839771</v>
          </cell>
        </row>
        <row r="6445">
          <cell r="H6445">
            <v>318307.10348909709</v>
          </cell>
        </row>
        <row r="6446">
          <cell r="H6446">
            <v>318307.10348909709</v>
          </cell>
        </row>
        <row r="6478">
          <cell r="H6478">
            <v>123070.90838586507</v>
          </cell>
        </row>
        <row r="6479">
          <cell r="H6479">
            <v>123070.90838586507</v>
          </cell>
        </row>
        <row r="6491">
          <cell r="H6491">
            <v>23222.779106599992</v>
          </cell>
        </row>
        <row r="6492">
          <cell r="H6492">
            <v>23222.779106599992</v>
          </cell>
        </row>
        <row r="6500">
          <cell r="H6500">
            <v>9581.7497611199997</v>
          </cell>
        </row>
        <row r="6501">
          <cell r="H6501">
            <v>9581.7497611199997</v>
          </cell>
        </row>
        <row r="6507">
          <cell r="H6507">
            <v>0</v>
          </cell>
        </row>
        <row r="6508">
          <cell r="H6508">
            <v>0</v>
          </cell>
        </row>
        <row r="6511">
          <cell r="H6511">
            <v>14280.930268969596</v>
          </cell>
        </row>
        <row r="6512">
          <cell r="H6512">
            <v>5548.9355377343982</v>
          </cell>
        </row>
        <row r="6520">
          <cell r="H6520">
            <v>4291.2</v>
          </cell>
        </row>
        <row r="6522">
          <cell r="H6522">
            <v>579.63179738880012</v>
          </cell>
        </row>
        <row r="6524">
          <cell r="H6524">
            <v>3861.1629338463995</v>
          </cell>
        </row>
        <row r="6527">
          <cell r="H6527">
            <v>35173.320990680382</v>
          </cell>
        </row>
        <row r="6528">
          <cell r="H6528">
            <v>18731.158110595523</v>
          </cell>
        </row>
        <row r="6536">
          <cell r="H6536">
            <v>14485.536</v>
          </cell>
        </row>
        <row r="6538">
          <cell r="H6538">
            <v>1956.6268800848643</v>
          </cell>
        </row>
        <row r="6541">
          <cell r="H6541">
            <v>0</v>
          </cell>
        </row>
        <row r="6542">
          <cell r="H6542">
            <v>0</v>
          </cell>
        </row>
        <row r="6545">
          <cell r="H6545">
            <v>156397.82124606555</v>
          </cell>
        </row>
        <row r="6546">
          <cell r="H6546">
            <v>156397.82124606555</v>
          </cell>
        </row>
        <row r="6553">
          <cell r="H6553">
            <v>1859275.7267840507</v>
          </cell>
        </row>
        <row r="6554">
          <cell r="H6554">
            <v>1859275.7267840507</v>
          </cell>
        </row>
        <row r="6555">
          <cell r="H6555">
            <v>447658.70609859249</v>
          </cell>
        </row>
        <row r="6556">
          <cell r="H6556">
            <v>4463.6815337587204</v>
          </cell>
        </row>
        <row r="6559">
          <cell r="H6559">
            <v>13960.228516416</v>
          </cell>
        </row>
        <row r="6562">
          <cell r="H6562">
            <v>15422.1562115712</v>
          </cell>
        </row>
        <row r="6566">
          <cell r="H6566">
            <v>23440.900222172157</v>
          </cell>
        </row>
        <row r="6570">
          <cell r="H6570">
            <v>11670.827149013761</v>
          </cell>
        </row>
        <row r="6573">
          <cell r="H6573">
            <v>14690.82233911219</v>
          </cell>
        </row>
        <row r="6576">
          <cell r="H6576">
            <v>22104.451474769667</v>
          </cell>
        </row>
        <row r="6588">
          <cell r="H6588">
            <v>3021.8966847593661</v>
          </cell>
        </row>
        <row r="6594">
          <cell r="H6594">
            <v>16633.066045818257</v>
          </cell>
        </row>
        <row r="6596">
          <cell r="H6596">
            <v>44455.754116402219</v>
          </cell>
        </row>
        <row r="6598">
          <cell r="H6598">
            <v>58737.646133505754</v>
          </cell>
        </row>
        <row r="6604">
          <cell r="H6604">
            <v>105194.67513133101</v>
          </cell>
        </row>
        <row r="6610">
          <cell r="H6610">
            <v>18558.719842362239</v>
          </cell>
        </row>
        <row r="6622">
          <cell r="H6622">
            <v>95303.880697599991</v>
          </cell>
        </row>
        <row r="6635">
          <cell r="H6635">
            <v>400522.81007978681</v>
          </cell>
        </row>
        <row r="6636">
          <cell r="H6636">
            <v>11270.478506311256</v>
          </cell>
        </row>
        <row r="6660">
          <cell r="H6660">
            <v>22150.439853973283</v>
          </cell>
        </row>
        <row r="6662">
          <cell r="H6662">
            <v>112791.5259323419</v>
          </cell>
        </row>
        <row r="6675">
          <cell r="H6675">
            <v>73086.982079649897</v>
          </cell>
        </row>
        <row r="6684">
          <cell r="H6684">
            <v>26013.285388602064</v>
          </cell>
        </row>
        <row r="6687">
          <cell r="H6687">
            <v>18934.09056091182</v>
          </cell>
        </row>
        <row r="6690">
          <cell r="H6690">
            <v>22436.246617482</v>
          </cell>
        </row>
        <row r="6692">
          <cell r="H6692">
            <v>113839.76114051463</v>
          </cell>
        </row>
        <row r="6715">
          <cell r="H6715">
            <v>377670.32313503115</v>
          </cell>
        </row>
        <row r="6716">
          <cell r="H6716">
            <v>12625.604046198527</v>
          </cell>
        </row>
        <row r="6718">
          <cell r="H6718">
            <v>24813.732098876164</v>
          </cell>
        </row>
        <row r="6720">
          <cell r="H6720">
            <v>78015.022857878386</v>
          </cell>
        </row>
        <row r="6722">
          <cell r="H6722">
            <v>21686.923666829949</v>
          </cell>
        </row>
        <row r="6724">
          <cell r="H6724">
            <v>73528.621033386051</v>
          </cell>
        </row>
        <row r="6749">
          <cell r="H6749">
            <v>22058.05472043089</v>
          </cell>
        </row>
        <row r="6760">
          <cell r="H6760">
            <v>25133.903278704005</v>
          </cell>
        </row>
        <row r="6764">
          <cell r="H6764">
            <v>119808.46143272714</v>
          </cell>
        </row>
        <row r="6801">
          <cell r="H6801">
            <v>58878.476067297903</v>
          </cell>
        </row>
        <row r="6802">
          <cell r="H6802">
            <v>4178.3115209471998</v>
          </cell>
        </row>
        <row r="6804">
          <cell r="H6804">
            <v>15552.603994636804</v>
          </cell>
        </row>
        <row r="6806">
          <cell r="H6806">
            <v>1532.04755768064</v>
          </cell>
        </row>
        <row r="6809">
          <cell r="H6809">
            <v>20900.672765777097</v>
          </cell>
        </row>
        <row r="6813">
          <cell r="H6813">
            <v>2638.6116273480002</v>
          </cell>
        </row>
        <row r="6815">
          <cell r="H6815">
            <v>14076.228600908162</v>
          </cell>
        </row>
        <row r="6820">
          <cell r="H6820">
            <v>5173.6837715539195</v>
          </cell>
        </row>
        <row r="6821">
          <cell r="H6821">
            <v>5173.6837715539195</v>
          </cell>
        </row>
        <row r="6825">
          <cell r="H6825">
            <v>165080.51563944705</v>
          </cell>
        </row>
        <row r="6826">
          <cell r="H6826">
            <v>64012.257197922976</v>
          </cell>
        </row>
        <row r="6854">
          <cell r="H6854">
            <v>33100.56077851008</v>
          </cell>
        </row>
        <row r="6859">
          <cell r="H6859">
            <v>11744.652438306</v>
          </cell>
        </row>
        <row r="6863">
          <cell r="H6863">
            <v>54003.358218601352</v>
          </cell>
        </row>
        <row r="6892">
          <cell r="H6892">
            <v>2219.6870061066243</v>
          </cell>
        </row>
        <row r="6898">
          <cell r="H6898">
            <v>404291.21199234168</v>
          </cell>
        </row>
        <row r="6899">
          <cell r="H6899">
            <v>39411.020133698206</v>
          </cell>
        </row>
        <row r="6943">
          <cell r="H6943">
            <v>161483.72427772131</v>
          </cell>
        </row>
        <row r="6945">
          <cell r="H6945">
            <v>203396.46758092215</v>
          </cell>
        </row>
        <row r="6992">
          <cell r="H6992">
            <v>270882.05459496309</v>
          </cell>
        </row>
        <row r="6993">
          <cell r="H6993">
            <v>270882.05459496309</v>
          </cell>
        </row>
        <row r="6994">
          <cell r="H6994">
            <v>33675.11538244797</v>
          </cell>
        </row>
        <row r="6995">
          <cell r="H6995">
            <v>5800.5133842539517</v>
          </cell>
        </row>
        <row r="7000">
          <cell r="H7000">
            <v>13672.019598399589</v>
          </cell>
        </row>
        <row r="7002">
          <cell r="H7002">
            <v>3474.049537796096</v>
          </cell>
        </row>
        <row r="7004">
          <cell r="H7004">
            <v>2596.2790512314878</v>
          </cell>
        </row>
        <row r="7006">
          <cell r="H7006">
            <v>8132.2538107668479</v>
          </cell>
        </row>
        <row r="7009">
          <cell r="H7009">
            <v>30041.342118143999</v>
          </cell>
        </row>
        <row r="7010">
          <cell r="H7010">
            <v>3640.3416806399996</v>
          </cell>
        </row>
        <row r="7014">
          <cell r="H7014">
            <v>6388.9783672319991</v>
          </cell>
        </row>
        <row r="7017">
          <cell r="H7017">
            <v>20012.022070272</v>
          </cell>
        </row>
        <row r="7020">
          <cell r="H7020">
            <v>103059.76147254941</v>
          </cell>
        </row>
        <row r="7021">
          <cell r="H7021">
            <v>14543.671204662165</v>
          </cell>
        </row>
        <row r="7026">
          <cell r="H7026">
            <v>32364.288771578576</v>
          </cell>
        </row>
        <row r="7028">
          <cell r="H7028">
            <v>13588.600397558974</v>
          </cell>
        </row>
        <row r="7030">
          <cell r="H7030">
            <v>42563.201098749698</v>
          </cell>
        </row>
        <row r="7033">
          <cell r="H7033">
            <v>74609.850473741753</v>
          </cell>
        </row>
        <row r="7034">
          <cell r="H7034">
            <v>3916.9504737417597</v>
          </cell>
        </row>
        <row r="7037">
          <cell r="H7037">
            <v>70692.899999999994</v>
          </cell>
        </row>
        <row r="7041">
          <cell r="H7041">
            <v>29495.985148079999</v>
          </cell>
        </row>
        <row r="7042">
          <cell r="H7042">
            <v>9519.9299395199996</v>
          </cell>
        </row>
        <row r="7045">
          <cell r="H7045">
            <v>176.05520855999995</v>
          </cell>
        </row>
        <row r="7047">
          <cell r="H7047">
            <v>19800</v>
          </cell>
        </row>
        <row r="7052">
          <cell r="H7052">
            <v>2219760.8089399999</v>
          </cell>
        </row>
        <row r="7053">
          <cell r="H7053">
            <v>1310226.3933999997</v>
          </cell>
        </row>
        <row r="7054">
          <cell r="H7054">
            <v>1310226.3933999997</v>
          </cell>
        </row>
        <row r="7055">
          <cell r="H7055">
            <v>0</v>
          </cell>
        </row>
        <row r="7057">
          <cell r="H7057">
            <v>48326.25</v>
          </cell>
        </row>
        <row r="7059">
          <cell r="H7059">
            <v>703.75199999999995</v>
          </cell>
        </row>
        <row r="7061">
          <cell r="H7061">
            <v>14382.144</v>
          </cell>
        </row>
        <row r="7063">
          <cell r="H7063">
            <v>365.5806</v>
          </cell>
        </row>
        <row r="7065">
          <cell r="H7065">
            <v>28168.560000000001</v>
          </cell>
        </row>
        <row r="7067">
          <cell r="H7067">
            <v>17889.12</v>
          </cell>
        </row>
        <row r="7069">
          <cell r="H7069">
            <v>364.05599999999998</v>
          </cell>
        </row>
        <row r="7071">
          <cell r="H7071">
            <v>42462.12</v>
          </cell>
        </row>
        <row r="7073">
          <cell r="H7073">
            <v>16912</v>
          </cell>
        </row>
        <row r="7075">
          <cell r="H7075">
            <v>23803.200000000001</v>
          </cell>
        </row>
        <row r="7077">
          <cell r="H7077">
            <v>611.71199999999999</v>
          </cell>
        </row>
        <row r="7079">
          <cell r="H7079">
            <v>62707.088000000003</v>
          </cell>
        </row>
        <row r="7081">
          <cell r="H7081">
            <v>411.642</v>
          </cell>
        </row>
        <row r="7083">
          <cell r="H7083">
            <v>365.904</v>
          </cell>
        </row>
        <row r="7085">
          <cell r="H7085">
            <v>268.88400000000001</v>
          </cell>
        </row>
        <row r="7087">
          <cell r="H7087">
            <v>360.36</v>
          </cell>
        </row>
        <row r="7089">
          <cell r="H7089">
            <v>435.86250000000001</v>
          </cell>
        </row>
        <row r="7091">
          <cell r="H7091">
            <v>364.05599999999998</v>
          </cell>
        </row>
        <row r="7093">
          <cell r="H7093">
            <v>364.05599999999998</v>
          </cell>
        </row>
        <row r="7095">
          <cell r="H7095">
            <v>362.20800000000003</v>
          </cell>
        </row>
        <row r="7097">
          <cell r="H7097">
            <v>362.20800000000003</v>
          </cell>
        </row>
        <row r="7099">
          <cell r="H7099">
            <v>358.512</v>
          </cell>
        </row>
        <row r="7101">
          <cell r="H7101">
            <v>360.36</v>
          </cell>
        </row>
        <row r="7103">
          <cell r="H7103">
            <v>362.20800000000003</v>
          </cell>
        </row>
        <row r="7105">
          <cell r="H7105">
            <v>356.66399999999999</v>
          </cell>
        </row>
        <row r="7107">
          <cell r="H7107">
            <v>10899.62</v>
          </cell>
        </row>
        <row r="7109">
          <cell r="H7109">
            <v>109550</v>
          </cell>
        </row>
        <row r="7111">
          <cell r="H7111">
            <v>15985.56</v>
          </cell>
        </row>
        <row r="7113">
          <cell r="H7113">
            <v>11558.12</v>
          </cell>
        </row>
        <row r="7115">
          <cell r="H7115">
            <v>11558.12</v>
          </cell>
        </row>
        <row r="7117">
          <cell r="H7117">
            <v>11558.12</v>
          </cell>
        </row>
        <row r="7119">
          <cell r="H7119">
            <v>11558.12</v>
          </cell>
        </row>
        <row r="7121">
          <cell r="H7121">
            <v>11558.12</v>
          </cell>
        </row>
        <row r="7123">
          <cell r="H7123">
            <v>10811.62</v>
          </cell>
        </row>
        <row r="7125">
          <cell r="H7125">
            <v>15126.5</v>
          </cell>
        </row>
        <row r="7127">
          <cell r="H7127">
            <v>16627</v>
          </cell>
        </row>
        <row r="7129">
          <cell r="H7129">
            <v>364.05599999999998</v>
          </cell>
        </row>
        <row r="7131">
          <cell r="H7131">
            <v>318.54899999999998</v>
          </cell>
        </row>
        <row r="7133">
          <cell r="H7133">
            <v>364.05599999999998</v>
          </cell>
        </row>
        <row r="7135">
          <cell r="H7135">
            <v>438.07499999999999</v>
          </cell>
        </row>
        <row r="7137">
          <cell r="H7137">
            <v>274.428</v>
          </cell>
        </row>
        <row r="7139">
          <cell r="H7139">
            <v>274.428</v>
          </cell>
        </row>
        <row r="7141">
          <cell r="H7141">
            <v>364.05599999999998</v>
          </cell>
        </row>
        <row r="7143">
          <cell r="H7143">
            <v>273.04199999999997</v>
          </cell>
        </row>
        <row r="7145">
          <cell r="H7145">
            <v>270.27</v>
          </cell>
        </row>
        <row r="7147">
          <cell r="H7147">
            <v>365.904</v>
          </cell>
        </row>
        <row r="7149">
          <cell r="H7149">
            <v>365.904</v>
          </cell>
        </row>
        <row r="7151">
          <cell r="H7151">
            <v>365.904</v>
          </cell>
        </row>
        <row r="7153">
          <cell r="H7153">
            <v>367.75200000000001</v>
          </cell>
        </row>
        <row r="7155">
          <cell r="H7155">
            <v>367.75200000000001</v>
          </cell>
        </row>
        <row r="7157">
          <cell r="H7157">
            <v>356.66399999999999</v>
          </cell>
        </row>
        <row r="7159">
          <cell r="H7159">
            <v>323.39999999999998</v>
          </cell>
        </row>
        <row r="7161">
          <cell r="H7161">
            <v>345.57600000000002</v>
          </cell>
        </row>
        <row r="7163">
          <cell r="H7163">
            <v>435.86250000000001</v>
          </cell>
        </row>
        <row r="7165">
          <cell r="H7165">
            <v>365.904</v>
          </cell>
        </row>
        <row r="7167">
          <cell r="H7167">
            <v>365.904</v>
          </cell>
        </row>
        <row r="7169">
          <cell r="H7169">
            <v>320.166</v>
          </cell>
        </row>
        <row r="7171">
          <cell r="H7171">
            <v>320.166</v>
          </cell>
        </row>
        <row r="7173">
          <cell r="H7173">
            <v>409.56299999999999</v>
          </cell>
        </row>
        <row r="7175">
          <cell r="H7175">
            <v>365.904</v>
          </cell>
        </row>
        <row r="7177">
          <cell r="H7177">
            <v>409.56299999999999</v>
          </cell>
        </row>
        <row r="7179">
          <cell r="H7179">
            <v>365.904</v>
          </cell>
        </row>
        <row r="7181">
          <cell r="H7181">
            <v>409.56299999999999</v>
          </cell>
        </row>
        <row r="7183">
          <cell r="H7183">
            <v>358.512</v>
          </cell>
        </row>
        <row r="7185">
          <cell r="H7185">
            <v>440.28750000000002</v>
          </cell>
        </row>
        <row r="7187">
          <cell r="H7187">
            <v>431.4375</v>
          </cell>
        </row>
        <row r="7189">
          <cell r="H7189">
            <v>464.625</v>
          </cell>
        </row>
        <row r="7191">
          <cell r="H7191">
            <v>408.72840000000002</v>
          </cell>
        </row>
        <row r="7193">
          <cell r="H7193">
            <v>10969.12</v>
          </cell>
        </row>
        <row r="7195">
          <cell r="H7195">
            <v>13708.12</v>
          </cell>
        </row>
        <row r="7197">
          <cell r="H7197">
            <v>11837.62</v>
          </cell>
        </row>
        <row r="7199">
          <cell r="H7199">
            <v>11470.12</v>
          </cell>
        </row>
        <row r="7201">
          <cell r="H7201">
            <v>11470.12</v>
          </cell>
        </row>
        <row r="7203">
          <cell r="H7203">
            <v>11470.12</v>
          </cell>
        </row>
        <row r="7205">
          <cell r="H7205">
            <v>11470.12</v>
          </cell>
        </row>
        <row r="7207">
          <cell r="H7207">
            <v>0</v>
          </cell>
        </row>
        <row r="7209">
          <cell r="H7209">
            <v>80645.440000000002</v>
          </cell>
        </row>
        <row r="7211">
          <cell r="H7211">
            <v>11470.12</v>
          </cell>
        </row>
        <row r="7213">
          <cell r="H7213">
            <v>72132.5</v>
          </cell>
        </row>
        <row r="7215">
          <cell r="H7215">
            <v>72132.5</v>
          </cell>
        </row>
        <row r="7217">
          <cell r="H7217">
            <v>11837.62</v>
          </cell>
        </row>
        <row r="7219">
          <cell r="H7219">
            <v>19611</v>
          </cell>
        </row>
        <row r="7221">
          <cell r="H7221">
            <v>354.81599999999997</v>
          </cell>
        </row>
        <row r="7223">
          <cell r="H7223">
            <v>364.05599999999998</v>
          </cell>
        </row>
        <row r="7225">
          <cell r="H7225">
            <v>365.904</v>
          </cell>
        </row>
        <row r="7227">
          <cell r="H7227">
            <v>364.05599999999998</v>
          </cell>
        </row>
        <row r="7229">
          <cell r="H7229">
            <v>364.05599999999998</v>
          </cell>
        </row>
        <row r="7231">
          <cell r="H7231">
            <v>365.904</v>
          </cell>
        </row>
        <row r="7233">
          <cell r="H7233">
            <v>365.904</v>
          </cell>
        </row>
        <row r="7235">
          <cell r="H7235">
            <v>365.904</v>
          </cell>
        </row>
        <row r="7237">
          <cell r="H7237">
            <v>365.904</v>
          </cell>
        </row>
        <row r="7239">
          <cell r="H7239">
            <v>273.04199999999997</v>
          </cell>
        </row>
        <row r="7241">
          <cell r="H7241">
            <v>273.04199999999997</v>
          </cell>
        </row>
        <row r="7243">
          <cell r="H7243">
            <v>362.20800000000003</v>
          </cell>
        </row>
        <row r="7245">
          <cell r="H7245">
            <v>367.75200000000001</v>
          </cell>
        </row>
        <row r="7247">
          <cell r="H7247">
            <v>365.904</v>
          </cell>
        </row>
        <row r="7249">
          <cell r="H7249">
            <v>364.05599999999998</v>
          </cell>
        </row>
        <row r="7251">
          <cell r="H7251">
            <v>364.05599999999998</v>
          </cell>
        </row>
        <row r="7253">
          <cell r="H7253">
            <v>13508.12</v>
          </cell>
        </row>
        <row r="7255">
          <cell r="H7255">
            <v>13508.12</v>
          </cell>
        </row>
        <row r="7257">
          <cell r="H7257">
            <v>13508.12</v>
          </cell>
        </row>
        <row r="7259">
          <cell r="H7259">
            <v>11470.12</v>
          </cell>
        </row>
        <row r="7261">
          <cell r="H7261">
            <v>13508.12</v>
          </cell>
        </row>
        <row r="7263">
          <cell r="H7263">
            <v>17905.12</v>
          </cell>
        </row>
        <row r="7265">
          <cell r="H7265">
            <v>13736.12</v>
          </cell>
        </row>
        <row r="7267">
          <cell r="H7267">
            <v>361.29239999999999</v>
          </cell>
        </row>
        <row r="7269">
          <cell r="H7269">
            <v>263.33999999999997</v>
          </cell>
        </row>
        <row r="7271">
          <cell r="H7271">
            <v>411.642</v>
          </cell>
        </row>
        <row r="7273">
          <cell r="H7273">
            <v>438.07499999999999</v>
          </cell>
        </row>
        <row r="7275">
          <cell r="H7275">
            <v>383.55900000000003</v>
          </cell>
        </row>
        <row r="7277">
          <cell r="H7277">
            <v>89537.5</v>
          </cell>
        </row>
        <row r="7279">
          <cell r="H7279">
            <v>26585.142</v>
          </cell>
        </row>
        <row r="7281">
          <cell r="H7281">
            <v>178750</v>
          </cell>
        </row>
        <row r="7283">
          <cell r="H7283">
            <v>50138.256000000001</v>
          </cell>
        </row>
        <row r="7285">
          <cell r="H7285">
            <v>451.35</v>
          </cell>
        </row>
        <row r="7289">
          <cell r="H7289">
            <v>909534.41554000007</v>
          </cell>
        </row>
        <row r="7290">
          <cell r="H7290">
            <v>909534.41554000007</v>
          </cell>
        </row>
        <row r="7291">
          <cell r="H7291">
            <v>0</v>
          </cell>
        </row>
        <row r="7293">
          <cell r="H7293">
            <v>12109.5612</v>
          </cell>
        </row>
        <row r="7295">
          <cell r="H7295">
            <v>10250.66</v>
          </cell>
        </row>
        <row r="7297">
          <cell r="H7297">
            <v>213.624</v>
          </cell>
        </row>
        <row r="7299">
          <cell r="H7299">
            <v>24840</v>
          </cell>
        </row>
        <row r="7301">
          <cell r="H7301">
            <v>214.4324</v>
          </cell>
        </row>
        <row r="7303">
          <cell r="H7303">
            <v>25116</v>
          </cell>
        </row>
        <row r="7305">
          <cell r="H7305">
            <v>221.536</v>
          </cell>
        </row>
        <row r="7307">
          <cell r="H7307">
            <v>25392</v>
          </cell>
        </row>
        <row r="7309">
          <cell r="H7309">
            <v>225.148</v>
          </cell>
        </row>
        <row r="7311">
          <cell r="H7311">
            <v>25806</v>
          </cell>
        </row>
        <row r="7313">
          <cell r="H7313">
            <v>213.624</v>
          </cell>
        </row>
        <row r="7315">
          <cell r="H7315">
            <v>22140</v>
          </cell>
        </row>
        <row r="7317">
          <cell r="H7317">
            <v>215.172</v>
          </cell>
        </row>
        <row r="7319">
          <cell r="H7319">
            <v>22140</v>
          </cell>
        </row>
        <row r="7321">
          <cell r="H7321">
            <v>271.62240000000003</v>
          </cell>
        </row>
        <row r="7323">
          <cell r="H7323">
            <v>23124</v>
          </cell>
        </row>
        <row r="7325">
          <cell r="H7325">
            <v>76.316400000000002</v>
          </cell>
        </row>
        <row r="7327">
          <cell r="H7327">
            <v>8874</v>
          </cell>
        </row>
        <row r="7329">
          <cell r="H7329">
            <v>193.29839999999999</v>
          </cell>
        </row>
        <row r="7331">
          <cell r="H7331">
            <v>20976</v>
          </cell>
        </row>
        <row r="7333">
          <cell r="H7333">
            <v>342.19400000000002</v>
          </cell>
        </row>
        <row r="7335">
          <cell r="H7335">
            <v>20976</v>
          </cell>
        </row>
        <row r="7337">
          <cell r="H7337">
            <v>268.0104</v>
          </cell>
        </row>
        <row r="7339">
          <cell r="H7339">
            <v>203.47200000000001</v>
          </cell>
        </row>
        <row r="7341">
          <cell r="H7341">
            <v>43200</v>
          </cell>
        </row>
        <row r="7343">
          <cell r="H7343">
            <v>340.13</v>
          </cell>
        </row>
        <row r="7345">
          <cell r="H7345">
            <v>39550</v>
          </cell>
        </row>
        <row r="7347">
          <cell r="H7347">
            <v>48112</v>
          </cell>
        </row>
        <row r="7349">
          <cell r="H7349">
            <v>48112</v>
          </cell>
        </row>
        <row r="7351">
          <cell r="H7351">
            <v>17133.245999999999</v>
          </cell>
        </row>
        <row r="7353">
          <cell r="H7353">
            <v>17234.0298</v>
          </cell>
        </row>
        <row r="7355">
          <cell r="H7355">
            <v>16839.508600000001</v>
          </cell>
        </row>
        <row r="7357">
          <cell r="H7357">
            <v>16792.131600000001</v>
          </cell>
        </row>
        <row r="7359">
          <cell r="H7359">
            <v>17206.465</v>
          </cell>
        </row>
        <row r="7361">
          <cell r="H7361">
            <v>16865.781299999999</v>
          </cell>
        </row>
        <row r="7363">
          <cell r="H7363">
            <v>17160.380099999998</v>
          </cell>
        </row>
        <row r="7365">
          <cell r="H7365">
            <v>16939.431</v>
          </cell>
        </row>
        <row r="7367">
          <cell r="H7367">
            <v>4703.2439999999997</v>
          </cell>
        </row>
        <row r="7369">
          <cell r="H7369">
            <v>11455.758599999999</v>
          </cell>
        </row>
        <row r="7371">
          <cell r="H7371">
            <v>278.08960000000002</v>
          </cell>
        </row>
        <row r="7373">
          <cell r="H7373">
            <v>32336</v>
          </cell>
        </row>
        <row r="7375">
          <cell r="H7375">
            <v>275.33760000000001</v>
          </cell>
        </row>
        <row r="7377">
          <cell r="H7377">
            <v>31648</v>
          </cell>
        </row>
        <row r="7379">
          <cell r="H7379">
            <v>282.94</v>
          </cell>
        </row>
        <row r="7381">
          <cell r="H7381">
            <v>32336</v>
          </cell>
        </row>
        <row r="7383">
          <cell r="H7383">
            <v>275.13119999999998</v>
          </cell>
        </row>
        <row r="7385">
          <cell r="H7385">
            <v>31992</v>
          </cell>
        </row>
        <row r="7387">
          <cell r="H7387">
            <v>270.59039999999999</v>
          </cell>
        </row>
        <row r="7389">
          <cell r="H7389">
            <v>31648</v>
          </cell>
        </row>
        <row r="7391">
          <cell r="H7391">
            <v>273.53160000000003</v>
          </cell>
        </row>
        <row r="7393">
          <cell r="H7393">
            <v>31992</v>
          </cell>
        </row>
        <row r="7395">
          <cell r="H7395">
            <v>282.94</v>
          </cell>
        </row>
        <row r="7397">
          <cell r="H7397">
            <v>32336</v>
          </cell>
        </row>
        <row r="7399">
          <cell r="H7399">
            <v>86.275199999999998</v>
          </cell>
        </row>
        <row r="7401">
          <cell r="H7401">
            <v>10032</v>
          </cell>
        </row>
        <row r="7403">
          <cell r="H7403">
            <v>241.53960000000001</v>
          </cell>
        </row>
        <row r="7405">
          <cell r="H7405">
            <v>295.35840000000002</v>
          </cell>
        </row>
        <row r="7407">
          <cell r="H7407">
            <v>299.00479999999999</v>
          </cell>
        </row>
        <row r="7409">
          <cell r="H7409">
            <v>299.98520000000002</v>
          </cell>
        </row>
        <row r="7411">
          <cell r="H7411">
            <v>297.1816</v>
          </cell>
        </row>
        <row r="7413">
          <cell r="H7413">
            <v>299.98520000000002</v>
          </cell>
        </row>
        <row r="7415">
          <cell r="H7415">
            <v>86.275199999999998</v>
          </cell>
        </row>
        <row r="7417">
          <cell r="H7417">
            <v>10032</v>
          </cell>
        </row>
        <row r="7419">
          <cell r="H7419">
            <v>8405.5411999999997</v>
          </cell>
        </row>
        <row r="7421">
          <cell r="H7421">
            <v>8303.0346000000009</v>
          </cell>
        </row>
        <row r="7423">
          <cell r="H7423">
            <v>269.21440000000001</v>
          </cell>
        </row>
        <row r="7425">
          <cell r="H7425">
            <v>269.21440000000001</v>
          </cell>
        </row>
        <row r="7427">
          <cell r="H7427">
            <v>269.21440000000001</v>
          </cell>
        </row>
        <row r="7429">
          <cell r="H7429">
            <v>266.25599999999997</v>
          </cell>
        </row>
        <row r="7431">
          <cell r="H7431">
            <v>261.8184</v>
          </cell>
        </row>
        <row r="7433">
          <cell r="H7433">
            <v>140.352</v>
          </cell>
        </row>
        <row r="7435">
          <cell r="H7435">
            <v>297.49302</v>
          </cell>
        </row>
        <row r="7437">
          <cell r="H7437">
            <v>270.84840000000003</v>
          </cell>
        </row>
        <row r="7439">
          <cell r="H7439">
            <v>87.72</v>
          </cell>
        </row>
        <row r="7441">
          <cell r="H7441">
            <v>113.52</v>
          </cell>
        </row>
        <row r="7443">
          <cell r="H7443">
            <v>113.52</v>
          </cell>
        </row>
        <row r="7445">
          <cell r="H7445">
            <v>113.52</v>
          </cell>
        </row>
        <row r="7447">
          <cell r="H7447">
            <v>113.52</v>
          </cell>
        </row>
        <row r="7449">
          <cell r="H7449">
            <v>113.52</v>
          </cell>
        </row>
        <row r="7451">
          <cell r="H7451">
            <v>133.95359999999999</v>
          </cell>
        </row>
        <row r="7453">
          <cell r="H7453">
            <v>133.95359999999999</v>
          </cell>
        </row>
        <row r="7455">
          <cell r="H7455">
            <v>87.72</v>
          </cell>
        </row>
        <row r="7457">
          <cell r="H7457">
            <v>11500</v>
          </cell>
        </row>
        <row r="7459">
          <cell r="H7459">
            <v>309.94400000000002</v>
          </cell>
        </row>
        <row r="7461">
          <cell r="H7461">
            <v>309.94400000000002</v>
          </cell>
        </row>
        <row r="7463">
          <cell r="H7463">
            <v>311.21679999999998</v>
          </cell>
        </row>
        <row r="7465">
          <cell r="H7465">
            <v>36188</v>
          </cell>
        </row>
        <row r="7467">
          <cell r="H7467">
            <v>197.59392</v>
          </cell>
        </row>
        <row r="7469">
          <cell r="H7469">
            <v>166.84</v>
          </cell>
        </row>
        <row r="7471">
          <cell r="H7471">
            <v>16544</v>
          </cell>
        </row>
        <row r="7476">
          <cell r="H7476">
            <v>2217591.0130000012</v>
          </cell>
        </row>
        <row r="7477">
          <cell r="H7477">
            <v>639331.65600000019</v>
          </cell>
        </row>
        <row r="7478">
          <cell r="H7478">
            <v>639331.65600000019</v>
          </cell>
        </row>
        <row r="7479">
          <cell r="H7479">
            <v>0</v>
          </cell>
        </row>
        <row r="7481">
          <cell r="H7481">
            <v>826.1880000000001</v>
          </cell>
        </row>
        <row r="7483">
          <cell r="H7483">
            <v>128</v>
          </cell>
        </row>
        <row r="7485">
          <cell r="H7485">
            <v>143.28</v>
          </cell>
        </row>
        <row r="7487">
          <cell r="H7487">
            <v>949.95</v>
          </cell>
        </row>
        <row r="7489">
          <cell r="H7489">
            <v>307.44200000000001</v>
          </cell>
        </row>
        <row r="7491">
          <cell r="H7491">
            <v>47.61</v>
          </cell>
        </row>
        <row r="7493">
          <cell r="H7493">
            <v>47.61</v>
          </cell>
        </row>
        <row r="7495">
          <cell r="H7495">
            <v>47.61</v>
          </cell>
        </row>
        <row r="7497">
          <cell r="H7497">
            <v>47.61</v>
          </cell>
        </row>
        <row r="7499">
          <cell r="H7499">
            <v>858.096</v>
          </cell>
        </row>
        <row r="7501">
          <cell r="H7501">
            <v>47.61</v>
          </cell>
        </row>
        <row r="7503">
          <cell r="H7503">
            <v>47.61</v>
          </cell>
        </row>
        <row r="7505">
          <cell r="H7505">
            <v>47.61</v>
          </cell>
        </row>
        <row r="7507">
          <cell r="H7507">
            <v>66.125</v>
          </cell>
        </row>
        <row r="7509">
          <cell r="H7509">
            <v>66.125</v>
          </cell>
        </row>
        <row r="7511">
          <cell r="H7511">
            <v>19306.751999999997</v>
          </cell>
        </row>
        <row r="7513">
          <cell r="H7513">
            <v>9003.84</v>
          </cell>
        </row>
        <row r="7515">
          <cell r="H7515">
            <v>5424</v>
          </cell>
        </row>
        <row r="7517">
          <cell r="H7517">
            <v>5424</v>
          </cell>
        </row>
        <row r="7519">
          <cell r="H7519">
            <v>964.08</v>
          </cell>
        </row>
        <row r="7521">
          <cell r="H7521">
            <v>404.4</v>
          </cell>
        </row>
        <row r="7523">
          <cell r="H7523">
            <v>5749.44</v>
          </cell>
        </row>
        <row r="7525">
          <cell r="H7525">
            <v>9112.32</v>
          </cell>
        </row>
        <row r="7527">
          <cell r="H7527">
            <v>7268.16</v>
          </cell>
        </row>
        <row r="7529">
          <cell r="H7529">
            <v>7268.16</v>
          </cell>
        </row>
        <row r="7531">
          <cell r="H7531">
            <v>330.34000000000003</v>
          </cell>
        </row>
        <row r="7533">
          <cell r="H7533">
            <v>330.34000000000003</v>
          </cell>
        </row>
        <row r="7535">
          <cell r="H7535">
            <v>437.79999999999995</v>
          </cell>
        </row>
        <row r="7537">
          <cell r="H7537">
            <v>266.65999999999997</v>
          </cell>
        </row>
        <row r="7539">
          <cell r="H7539">
            <v>330.34000000000003</v>
          </cell>
        </row>
        <row r="7541">
          <cell r="H7541">
            <v>858.096</v>
          </cell>
        </row>
        <row r="7543">
          <cell r="H7543">
            <v>1851.6480000000001</v>
          </cell>
        </row>
        <row r="7545">
          <cell r="H7545">
            <v>858.096</v>
          </cell>
        </row>
        <row r="7547">
          <cell r="H7547">
            <v>1851.6480000000001</v>
          </cell>
        </row>
        <row r="7549">
          <cell r="H7549">
            <v>858.096</v>
          </cell>
        </row>
        <row r="7551">
          <cell r="H7551">
            <v>1851.6480000000001</v>
          </cell>
        </row>
        <row r="7553">
          <cell r="H7553">
            <v>858.096</v>
          </cell>
        </row>
        <row r="7555">
          <cell r="H7555">
            <v>1851.6480000000001</v>
          </cell>
        </row>
        <row r="7557">
          <cell r="H7557">
            <v>858.096</v>
          </cell>
        </row>
        <row r="7559">
          <cell r="H7559">
            <v>1851.6480000000001</v>
          </cell>
        </row>
        <row r="7561">
          <cell r="H7561">
            <v>858.096</v>
          </cell>
        </row>
        <row r="7563">
          <cell r="H7563">
            <v>1851.6480000000001</v>
          </cell>
        </row>
        <row r="7565">
          <cell r="H7565">
            <v>858.096</v>
          </cell>
        </row>
        <row r="7567">
          <cell r="H7567">
            <v>1851.6480000000001</v>
          </cell>
        </row>
        <row r="7569">
          <cell r="H7569">
            <v>858.096</v>
          </cell>
        </row>
        <row r="7571">
          <cell r="H7571">
            <v>1851.6480000000001</v>
          </cell>
        </row>
        <row r="7573">
          <cell r="H7573">
            <v>715.08</v>
          </cell>
        </row>
        <row r="7575">
          <cell r="H7575">
            <v>111.04000000000002</v>
          </cell>
        </row>
        <row r="7577">
          <cell r="H7577">
            <v>63.48</v>
          </cell>
        </row>
        <row r="7579">
          <cell r="H7579">
            <v>63.48</v>
          </cell>
        </row>
        <row r="7581">
          <cell r="H7581">
            <v>63.48</v>
          </cell>
        </row>
        <row r="7583">
          <cell r="H7583">
            <v>63.48</v>
          </cell>
        </row>
        <row r="7585">
          <cell r="H7585">
            <v>63.48</v>
          </cell>
        </row>
        <row r="7587">
          <cell r="H7587">
            <v>63.48</v>
          </cell>
        </row>
        <row r="7589">
          <cell r="H7589">
            <v>63.48</v>
          </cell>
        </row>
        <row r="7591">
          <cell r="H7591">
            <v>858.096</v>
          </cell>
        </row>
        <row r="7593">
          <cell r="H7593">
            <v>858.096</v>
          </cell>
        </row>
        <row r="7595">
          <cell r="H7595">
            <v>63.48</v>
          </cell>
        </row>
        <row r="7597">
          <cell r="H7597">
            <v>63.48</v>
          </cell>
        </row>
        <row r="7599">
          <cell r="H7599">
            <v>63.48</v>
          </cell>
        </row>
        <row r="7601">
          <cell r="H7601">
            <v>63.48</v>
          </cell>
        </row>
        <row r="7603">
          <cell r="H7603">
            <v>63.48</v>
          </cell>
        </row>
        <row r="7605">
          <cell r="H7605">
            <v>63.48</v>
          </cell>
        </row>
        <row r="7607">
          <cell r="H7607">
            <v>964.08</v>
          </cell>
        </row>
        <row r="7609">
          <cell r="H7609">
            <v>643.572</v>
          </cell>
        </row>
        <row r="7611">
          <cell r="H7611">
            <v>643.572</v>
          </cell>
        </row>
        <row r="7613">
          <cell r="H7613">
            <v>527.44000000000005</v>
          </cell>
        </row>
        <row r="7615">
          <cell r="H7615">
            <v>194.32</v>
          </cell>
        </row>
        <row r="7617">
          <cell r="H7617">
            <v>1596</v>
          </cell>
        </row>
        <row r="7619">
          <cell r="H7619">
            <v>2916</v>
          </cell>
        </row>
        <row r="7621">
          <cell r="H7621">
            <v>2916</v>
          </cell>
        </row>
        <row r="7623">
          <cell r="H7623">
            <v>404.4</v>
          </cell>
        </row>
        <row r="7625">
          <cell r="H7625">
            <v>8961</v>
          </cell>
        </row>
        <row r="7627">
          <cell r="H7627">
            <v>768</v>
          </cell>
        </row>
        <row r="7629">
          <cell r="H7629">
            <v>8755.2000000000007</v>
          </cell>
        </row>
        <row r="7631">
          <cell r="H7631">
            <v>128</v>
          </cell>
        </row>
        <row r="7633">
          <cell r="H7633">
            <v>79.2</v>
          </cell>
        </row>
        <row r="7635">
          <cell r="H7635">
            <v>116</v>
          </cell>
        </row>
        <row r="7637">
          <cell r="H7637">
            <v>287.64</v>
          </cell>
        </row>
        <row r="7639">
          <cell r="H7639">
            <v>552.9</v>
          </cell>
        </row>
        <row r="7641">
          <cell r="H7641">
            <v>116</v>
          </cell>
        </row>
        <row r="7643">
          <cell r="H7643">
            <v>563.20000000000005</v>
          </cell>
        </row>
        <row r="7645">
          <cell r="H7645">
            <v>116</v>
          </cell>
        </row>
        <row r="7647">
          <cell r="H7647">
            <v>398</v>
          </cell>
        </row>
        <row r="7649">
          <cell r="H7649">
            <v>79.2</v>
          </cell>
        </row>
        <row r="7651">
          <cell r="H7651">
            <v>451.05</v>
          </cell>
        </row>
        <row r="7653">
          <cell r="H7653">
            <v>116</v>
          </cell>
        </row>
        <row r="7655">
          <cell r="H7655">
            <v>84.6</v>
          </cell>
        </row>
        <row r="7657">
          <cell r="H7657">
            <v>132.54</v>
          </cell>
        </row>
        <row r="7659">
          <cell r="H7659">
            <v>84.6</v>
          </cell>
        </row>
        <row r="7661">
          <cell r="H7661">
            <v>116</v>
          </cell>
        </row>
        <row r="7663">
          <cell r="H7663">
            <v>168.96</v>
          </cell>
        </row>
        <row r="7665">
          <cell r="H7665">
            <v>409.5</v>
          </cell>
        </row>
        <row r="7667">
          <cell r="H7667">
            <v>1168.2</v>
          </cell>
        </row>
        <row r="7669">
          <cell r="H7669">
            <v>2269.7999999999997</v>
          </cell>
        </row>
        <row r="7671">
          <cell r="H7671">
            <v>1341.44</v>
          </cell>
        </row>
        <row r="7673">
          <cell r="H7673">
            <v>116</v>
          </cell>
        </row>
        <row r="7675">
          <cell r="H7675">
            <v>471.03999999999996</v>
          </cell>
        </row>
        <row r="7677">
          <cell r="H7677">
            <v>1216.8</v>
          </cell>
        </row>
        <row r="7679">
          <cell r="H7679">
            <v>356.40000000000003</v>
          </cell>
        </row>
        <row r="7681">
          <cell r="H7681">
            <v>116</v>
          </cell>
        </row>
        <row r="7683">
          <cell r="H7683">
            <v>79.599999999999994</v>
          </cell>
        </row>
        <row r="7685">
          <cell r="H7685">
            <v>1170</v>
          </cell>
        </row>
        <row r="7687">
          <cell r="H7687">
            <v>421.95</v>
          </cell>
        </row>
        <row r="7689">
          <cell r="H7689">
            <v>421.95</v>
          </cell>
        </row>
        <row r="7691">
          <cell r="H7691">
            <v>451.05</v>
          </cell>
        </row>
        <row r="7693">
          <cell r="H7693">
            <v>863.28000000000009</v>
          </cell>
        </row>
        <row r="7695">
          <cell r="H7695">
            <v>116</v>
          </cell>
        </row>
        <row r="7697">
          <cell r="H7697">
            <v>116</v>
          </cell>
        </row>
        <row r="7699">
          <cell r="H7699">
            <v>629.7600000000001</v>
          </cell>
        </row>
        <row r="7701">
          <cell r="H7701">
            <v>300.39</v>
          </cell>
        </row>
        <row r="7703">
          <cell r="H7703">
            <v>303.62</v>
          </cell>
        </row>
        <row r="7705">
          <cell r="H7705">
            <v>912.6</v>
          </cell>
        </row>
        <row r="7707">
          <cell r="H7707">
            <v>9968.4</v>
          </cell>
        </row>
        <row r="7709">
          <cell r="H7709">
            <v>863.65999999999985</v>
          </cell>
        </row>
        <row r="7711">
          <cell r="H7711">
            <v>640</v>
          </cell>
        </row>
        <row r="7713">
          <cell r="H7713">
            <v>116</v>
          </cell>
        </row>
        <row r="7715">
          <cell r="H7715">
            <v>116</v>
          </cell>
        </row>
        <row r="7717">
          <cell r="H7717">
            <v>300.39</v>
          </cell>
        </row>
        <row r="7719">
          <cell r="H7719">
            <v>32.299999999999997</v>
          </cell>
        </row>
        <row r="7721">
          <cell r="H7721">
            <v>506.88000000000005</v>
          </cell>
        </row>
        <row r="7723">
          <cell r="H7723">
            <v>655.36000000000013</v>
          </cell>
        </row>
        <row r="7725">
          <cell r="H7725">
            <v>2854.7999999999997</v>
          </cell>
        </row>
        <row r="7727">
          <cell r="H7727">
            <v>421.95</v>
          </cell>
        </row>
        <row r="7729">
          <cell r="H7729">
            <v>1017.8999999999999</v>
          </cell>
        </row>
        <row r="7731">
          <cell r="H7731">
            <v>1088.1000000000001</v>
          </cell>
        </row>
        <row r="7733">
          <cell r="H7733">
            <v>451.05</v>
          </cell>
        </row>
        <row r="7735">
          <cell r="H7735">
            <v>404.4</v>
          </cell>
        </row>
        <row r="7737">
          <cell r="H7737">
            <v>7022.4</v>
          </cell>
        </row>
        <row r="7739">
          <cell r="H7739">
            <v>404.4</v>
          </cell>
        </row>
        <row r="7741">
          <cell r="H7741">
            <v>404.4</v>
          </cell>
        </row>
        <row r="7743">
          <cell r="H7743">
            <v>9968.4</v>
          </cell>
        </row>
        <row r="7745">
          <cell r="H7745">
            <v>6511.6799999999994</v>
          </cell>
        </row>
        <row r="7747">
          <cell r="H7747">
            <v>25544.16</v>
          </cell>
        </row>
        <row r="7749">
          <cell r="H7749">
            <v>25544.16</v>
          </cell>
        </row>
        <row r="7751">
          <cell r="H7751">
            <v>940.8</v>
          </cell>
        </row>
        <row r="7753">
          <cell r="H7753">
            <v>2523</v>
          </cell>
        </row>
        <row r="7755">
          <cell r="H7755">
            <v>4089</v>
          </cell>
        </row>
        <row r="7757">
          <cell r="H7757">
            <v>2523</v>
          </cell>
        </row>
        <row r="7759">
          <cell r="H7759">
            <v>404.4</v>
          </cell>
        </row>
        <row r="7761">
          <cell r="H7761">
            <v>18896.64</v>
          </cell>
        </row>
        <row r="7763">
          <cell r="H7763">
            <v>2610</v>
          </cell>
        </row>
        <row r="7765">
          <cell r="H7765">
            <v>2610</v>
          </cell>
        </row>
        <row r="7767">
          <cell r="H7767">
            <v>2610</v>
          </cell>
        </row>
        <row r="7769">
          <cell r="H7769">
            <v>34408.800000000003</v>
          </cell>
        </row>
        <row r="7771">
          <cell r="H7771">
            <v>34408.800000000003</v>
          </cell>
        </row>
        <row r="7773">
          <cell r="H7773">
            <v>18896.64</v>
          </cell>
        </row>
        <row r="7775">
          <cell r="H7775">
            <v>404.4</v>
          </cell>
        </row>
        <row r="7777">
          <cell r="H7777">
            <v>10305.6</v>
          </cell>
        </row>
        <row r="7779">
          <cell r="H7779">
            <v>10730.88</v>
          </cell>
        </row>
        <row r="7781">
          <cell r="H7781">
            <v>10497.6</v>
          </cell>
        </row>
        <row r="7783">
          <cell r="H7783">
            <v>404.4</v>
          </cell>
        </row>
        <row r="7785">
          <cell r="H7785">
            <v>2169.6</v>
          </cell>
        </row>
        <row r="7787">
          <cell r="H7787">
            <v>404.4</v>
          </cell>
        </row>
        <row r="7789">
          <cell r="H7789">
            <v>6703.2</v>
          </cell>
        </row>
        <row r="7791">
          <cell r="H7791">
            <v>24494.400000000001</v>
          </cell>
        </row>
        <row r="7793">
          <cell r="H7793">
            <v>24494.400000000001</v>
          </cell>
        </row>
        <row r="7795">
          <cell r="H7795">
            <v>6703.2</v>
          </cell>
        </row>
        <row r="7797">
          <cell r="H7797">
            <v>404.4</v>
          </cell>
        </row>
        <row r="7799">
          <cell r="H7799">
            <v>7341.5999999999995</v>
          </cell>
        </row>
        <row r="7801">
          <cell r="H7801">
            <v>9084.24</v>
          </cell>
        </row>
        <row r="7803">
          <cell r="H7803">
            <v>9181.92</v>
          </cell>
        </row>
        <row r="7805">
          <cell r="H7805">
            <v>9968.4</v>
          </cell>
        </row>
        <row r="7807">
          <cell r="H7807">
            <v>9968.4</v>
          </cell>
        </row>
        <row r="7809">
          <cell r="H7809">
            <v>12210</v>
          </cell>
        </row>
        <row r="7811">
          <cell r="H7811">
            <v>14929.920000000002</v>
          </cell>
        </row>
        <row r="7813">
          <cell r="H7813">
            <v>14929.920000000002</v>
          </cell>
        </row>
        <row r="7815">
          <cell r="H7815">
            <v>7980</v>
          </cell>
        </row>
        <row r="7817">
          <cell r="H7817">
            <v>5372.64</v>
          </cell>
        </row>
        <row r="7819">
          <cell r="H7819">
            <v>12210</v>
          </cell>
        </row>
        <row r="7821">
          <cell r="H7821">
            <v>12210</v>
          </cell>
        </row>
        <row r="7823">
          <cell r="H7823">
            <v>6681.5999999999995</v>
          </cell>
        </row>
        <row r="7825">
          <cell r="H7825">
            <v>11118.599999999999</v>
          </cell>
        </row>
        <row r="7827">
          <cell r="H7827">
            <v>11885.400000000001</v>
          </cell>
        </row>
        <row r="7829">
          <cell r="H7829">
            <v>7142.4000000000005</v>
          </cell>
        </row>
        <row r="7831">
          <cell r="H7831">
            <v>2820.48</v>
          </cell>
        </row>
        <row r="7833">
          <cell r="H7833">
            <v>9980.159999999998</v>
          </cell>
        </row>
        <row r="7835">
          <cell r="H7835">
            <v>366.15999999999997</v>
          </cell>
        </row>
        <row r="7839">
          <cell r="H7839">
            <v>246939.85499999998</v>
          </cell>
        </row>
        <row r="7840">
          <cell r="H7840">
            <v>246939.85499999998</v>
          </cell>
        </row>
        <row r="7841">
          <cell r="H7841">
            <v>0</v>
          </cell>
        </row>
        <row r="7843">
          <cell r="H7843">
            <v>5600</v>
          </cell>
        </row>
        <row r="7845">
          <cell r="H7845">
            <v>51.9</v>
          </cell>
        </row>
        <row r="7847">
          <cell r="H7847">
            <v>490</v>
          </cell>
        </row>
        <row r="7849">
          <cell r="H7849">
            <v>1123.5</v>
          </cell>
        </row>
        <row r="7851">
          <cell r="H7851">
            <v>51.9</v>
          </cell>
        </row>
        <row r="7853">
          <cell r="H7853">
            <v>500</v>
          </cell>
        </row>
        <row r="7855">
          <cell r="H7855">
            <v>9900</v>
          </cell>
        </row>
        <row r="7857">
          <cell r="H7857">
            <v>9900</v>
          </cell>
        </row>
        <row r="7859">
          <cell r="H7859">
            <v>9900</v>
          </cell>
        </row>
        <row r="7861">
          <cell r="H7861">
            <v>261</v>
          </cell>
        </row>
        <row r="7863">
          <cell r="H7863">
            <v>261</v>
          </cell>
        </row>
        <row r="7865">
          <cell r="H7865">
            <v>3500</v>
          </cell>
        </row>
        <row r="7867">
          <cell r="H7867">
            <v>33.81</v>
          </cell>
        </row>
        <row r="7869">
          <cell r="H7869">
            <v>33.32</v>
          </cell>
        </row>
        <row r="7871">
          <cell r="H7871">
            <v>140.13999999999999</v>
          </cell>
        </row>
        <row r="7873">
          <cell r="H7873">
            <v>39.200000000000003</v>
          </cell>
        </row>
        <row r="7875">
          <cell r="H7875">
            <v>37.484999999999999</v>
          </cell>
        </row>
        <row r="7877">
          <cell r="H7877">
            <v>11200</v>
          </cell>
        </row>
        <row r="7879">
          <cell r="H7879">
            <v>11200</v>
          </cell>
        </row>
        <row r="7881">
          <cell r="H7881">
            <v>20000</v>
          </cell>
        </row>
        <row r="7883">
          <cell r="H7883">
            <v>30000</v>
          </cell>
        </row>
        <row r="7885">
          <cell r="H7885">
            <v>60000</v>
          </cell>
        </row>
        <row r="7887">
          <cell r="H7887">
            <v>21691.8</v>
          </cell>
        </row>
        <row r="7889">
          <cell r="H7889">
            <v>13657.8</v>
          </cell>
        </row>
        <row r="7891">
          <cell r="H7891">
            <v>7740</v>
          </cell>
        </row>
        <row r="7893">
          <cell r="H7893">
            <v>7740</v>
          </cell>
        </row>
        <row r="7895">
          <cell r="H7895">
            <v>7740</v>
          </cell>
        </row>
        <row r="7897">
          <cell r="H7897">
            <v>147</v>
          </cell>
        </row>
        <row r="7899">
          <cell r="H7899">
            <v>14000</v>
          </cell>
        </row>
        <row r="7903">
          <cell r="H7903">
            <v>76916.982000000004</v>
          </cell>
        </row>
        <row r="7904">
          <cell r="H7904">
            <v>76916.982000000004</v>
          </cell>
        </row>
        <row r="7905">
          <cell r="H7905">
            <v>0</v>
          </cell>
        </row>
        <row r="7907">
          <cell r="H7907">
            <v>750.1</v>
          </cell>
        </row>
        <row r="7909">
          <cell r="H7909">
            <v>482.7</v>
          </cell>
        </row>
        <row r="7911">
          <cell r="H7911">
            <v>522.29999999999995</v>
          </cell>
        </row>
        <row r="7913">
          <cell r="H7913">
            <v>534.9</v>
          </cell>
        </row>
        <row r="7915">
          <cell r="H7915">
            <v>2416.7220000000002</v>
          </cell>
        </row>
        <row r="7917">
          <cell r="H7917">
            <v>2399.36</v>
          </cell>
        </row>
        <row r="7919">
          <cell r="H7919">
            <v>573.9</v>
          </cell>
        </row>
        <row r="7921">
          <cell r="H7921">
            <v>525</v>
          </cell>
        </row>
        <row r="7923">
          <cell r="H7923">
            <v>525</v>
          </cell>
        </row>
        <row r="7925">
          <cell r="H7925">
            <v>715</v>
          </cell>
        </row>
        <row r="7927">
          <cell r="H7927">
            <v>10440</v>
          </cell>
        </row>
        <row r="7929">
          <cell r="H7929">
            <v>1440</v>
          </cell>
        </row>
        <row r="7931">
          <cell r="H7931">
            <v>1620</v>
          </cell>
        </row>
        <row r="7933">
          <cell r="H7933">
            <v>4860</v>
          </cell>
        </row>
        <row r="7935">
          <cell r="H7935">
            <v>41472</v>
          </cell>
        </row>
        <row r="7937">
          <cell r="H7937">
            <v>900</v>
          </cell>
        </row>
        <row r="7939">
          <cell r="H7939">
            <v>720</v>
          </cell>
        </row>
        <row r="7941">
          <cell r="H7941">
            <v>2700</v>
          </cell>
        </row>
        <row r="7943">
          <cell r="H7943">
            <v>720</v>
          </cell>
        </row>
        <row r="7945">
          <cell r="H7945">
            <v>720</v>
          </cell>
        </row>
        <row r="7947">
          <cell r="H7947">
            <v>900</v>
          </cell>
        </row>
        <row r="7949">
          <cell r="H7949">
            <v>630</v>
          </cell>
        </row>
        <row r="7951">
          <cell r="H7951">
            <v>350</v>
          </cell>
        </row>
        <row r="7955">
          <cell r="H7955">
            <v>848220</v>
          </cell>
        </row>
        <row r="7956">
          <cell r="H7956">
            <v>848220</v>
          </cell>
        </row>
        <row r="7957">
          <cell r="H7957">
            <v>0</v>
          </cell>
        </row>
        <row r="7959">
          <cell r="H7959">
            <v>203920</v>
          </cell>
        </row>
        <row r="7961">
          <cell r="H7961">
            <v>429789</v>
          </cell>
        </row>
        <row r="7963">
          <cell r="H7963">
            <v>214511</v>
          </cell>
        </row>
        <row r="7967">
          <cell r="H7967">
            <v>103650</v>
          </cell>
        </row>
        <row r="7968">
          <cell r="H7968">
            <v>103650</v>
          </cell>
        </row>
        <row r="7969">
          <cell r="H7969">
            <v>0</v>
          </cell>
        </row>
        <row r="7971">
          <cell r="H7971">
            <v>700</v>
          </cell>
        </row>
        <row r="7973">
          <cell r="H7973">
            <v>39250</v>
          </cell>
        </row>
        <row r="7975">
          <cell r="H7975">
            <v>800</v>
          </cell>
        </row>
        <row r="7977">
          <cell r="H7977">
            <v>800</v>
          </cell>
        </row>
        <row r="7979">
          <cell r="H7979">
            <v>700</v>
          </cell>
        </row>
        <row r="7981">
          <cell r="H7981">
            <v>50000</v>
          </cell>
        </row>
        <row r="7983">
          <cell r="H7983">
            <v>800</v>
          </cell>
        </row>
        <row r="7985">
          <cell r="H7985">
            <v>10600</v>
          </cell>
        </row>
        <row r="7989">
          <cell r="H7989">
            <v>302532.51999999996</v>
          </cell>
        </row>
        <row r="7990">
          <cell r="H7990">
            <v>302532.51999999996</v>
          </cell>
        </row>
        <row r="7991">
          <cell r="H7991">
            <v>0</v>
          </cell>
        </row>
        <row r="7993">
          <cell r="H7993">
            <v>372.6</v>
          </cell>
        </row>
        <row r="7995">
          <cell r="H7995">
            <v>375.3</v>
          </cell>
        </row>
        <row r="7997">
          <cell r="H7997">
            <v>453.6</v>
          </cell>
        </row>
        <row r="7999">
          <cell r="H7999">
            <v>133.11000000000001</v>
          </cell>
        </row>
        <row r="8001">
          <cell r="H8001">
            <v>615.6</v>
          </cell>
        </row>
        <row r="8003">
          <cell r="H8003">
            <v>596.85</v>
          </cell>
        </row>
        <row r="8005">
          <cell r="H8005">
            <v>2568</v>
          </cell>
        </row>
        <row r="8007">
          <cell r="H8007">
            <v>2010</v>
          </cell>
        </row>
        <row r="8009">
          <cell r="H8009">
            <v>3492</v>
          </cell>
        </row>
        <row r="8011">
          <cell r="H8011">
            <v>648</v>
          </cell>
        </row>
        <row r="8013">
          <cell r="H8013">
            <v>593.25</v>
          </cell>
        </row>
        <row r="8015">
          <cell r="H8015">
            <v>29316</v>
          </cell>
        </row>
        <row r="8017">
          <cell r="H8017">
            <v>26922</v>
          </cell>
        </row>
        <row r="8019">
          <cell r="H8019">
            <v>1100</v>
          </cell>
        </row>
        <row r="8021">
          <cell r="H8021">
            <v>1100</v>
          </cell>
        </row>
        <row r="8023">
          <cell r="H8023">
            <v>1100</v>
          </cell>
        </row>
        <row r="8025">
          <cell r="H8025">
            <v>1100</v>
          </cell>
        </row>
        <row r="8027">
          <cell r="H8027">
            <v>1100</v>
          </cell>
        </row>
        <row r="8029">
          <cell r="H8029">
            <v>1100</v>
          </cell>
        </row>
        <row r="8031">
          <cell r="H8031">
            <v>1100</v>
          </cell>
        </row>
        <row r="8033">
          <cell r="H8033">
            <v>1100</v>
          </cell>
        </row>
        <row r="8035">
          <cell r="H8035">
            <v>133.11000000000001</v>
          </cell>
        </row>
        <row r="8037">
          <cell r="H8037">
            <v>133.11000000000001</v>
          </cell>
        </row>
        <row r="8039">
          <cell r="H8039">
            <v>421.29</v>
          </cell>
        </row>
        <row r="8041">
          <cell r="H8041">
            <v>515.16</v>
          </cell>
        </row>
        <row r="8043">
          <cell r="H8043">
            <v>521.52</v>
          </cell>
        </row>
        <row r="8045">
          <cell r="H8045">
            <v>523.23</v>
          </cell>
        </row>
        <row r="8047">
          <cell r="H8047">
            <v>518.34</v>
          </cell>
        </row>
        <row r="8049">
          <cell r="H8049">
            <v>523.23</v>
          </cell>
        </row>
        <row r="8051">
          <cell r="H8051">
            <v>4700</v>
          </cell>
        </row>
        <row r="8053">
          <cell r="H8053">
            <v>686</v>
          </cell>
        </row>
        <row r="8055">
          <cell r="H8055">
            <v>1816</v>
          </cell>
        </row>
        <row r="8057">
          <cell r="H8057">
            <v>24087</v>
          </cell>
        </row>
        <row r="8059">
          <cell r="H8059">
            <v>25410</v>
          </cell>
        </row>
        <row r="8061">
          <cell r="H8061">
            <v>12000</v>
          </cell>
        </row>
        <row r="8063">
          <cell r="H8063">
            <v>8160</v>
          </cell>
        </row>
        <row r="8065">
          <cell r="H8065">
            <v>45100</v>
          </cell>
        </row>
        <row r="8067">
          <cell r="H8067">
            <v>12264</v>
          </cell>
        </row>
        <row r="8069">
          <cell r="H8069">
            <v>2856</v>
          </cell>
        </row>
        <row r="8071">
          <cell r="H8071">
            <v>2898</v>
          </cell>
        </row>
        <row r="8073">
          <cell r="H8073">
            <v>638</v>
          </cell>
        </row>
        <row r="8075">
          <cell r="H8075">
            <v>638</v>
          </cell>
        </row>
        <row r="8077">
          <cell r="H8077">
            <v>638</v>
          </cell>
        </row>
        <row r="8079">
          <cell r="H8079">
            <v>638</v>
          </cell>
        </row>
        <row r="8081">
          <cell r="H8081">
            <v>638</v>
          </cell>
        </row>
        <row r="8083">
          <cell r="H8083">
            <v>638</v>
          </cell>
        </row>
        <row r="8085">
          <cell r="H8085">
            <v>638</v>
          </cell>
        </row>
        <row r="8087">
          <cell r="H8087">
            <v>638</v>
          </cell>
        </row>
        <row r="8089">
          <cell r="H8089">
            <v>638</v>
          </cell>
        </row>
        <row r="8091">
          <cell r="H8091">
            <v>638</v>
          </cell>
        </row>
        <row r="8093">
          <cell r="H8093">
            <v>638</v>
          </cell>
        </row>
        <row r="8095">
          <cell r="H8095">
            <v>638</v>
          </cell>
        </row>
        <row r="8097">
          <cell r="H8097">
            <v>638</v>
          </cell>
        </row>
        <row r="8099">
          <cell r="H8099">
            <v>638</v>
          </cell>
        </row>
        <row r="8101">
          <cell r="H8101">
            <v>638</v>
          </cell>
        </row>
        <row r="8103">
          <cell r="H8103">
            <v>638</v>
          </cell>
        </row>
        <row r="8105">
          <cell r="H8105">
            <v>638</v>
          </cell>
        </row>
        <row r="8107">
          <cell r="H8107">
            <v>638</v>
          </cell>
        </row>
        <row r="8109">
          <cell r="H8109">
            <v>638</v>
          </cell>
        </row>
        <row r="8111">
          <cell r="H8111">
            <v>638</v>
          </cell>
        </row>
        <row r="8113">
          <cell r="H8113">
            <v>638</v>
          </cell>
        </row>
        <row r="8115">
          <cell r="H8115">
            <v>638</v>
          </cell>
        </row>
        <row r="8117">
          <cell r="H8117">
            <v>638</v>
          </cell>
        </row>
        <row r="8119">
          <cell r="H8119">
            <v>638</v>
          </cell>
        </row>
        <row r="8121">
          <cell r="H8121">
            <v>638</v>
          </cell>
        </row>
        <row r="8123">
          <cell r="H8123">
            <v>638</v>
          </cell>
        </row>
        <row r="8125">
          <cell r="H8125">
            <v>10667.2</v>
          </cell>
        </row>
        <row r="8127">
          <cell r="H8127">
            <v>657</v>
          </cell>
        </row>
        <row r="8129">
          <cell r="H8129">
            <v>11250</v>
          </cell>
        </row>
        <row r="8131">
          <cell r="H8131">
            <v>2310</v>
          </cell>
        </row>
        <row r="8133">
          <cell r="H8133">
            <v>4222</v>
          </cell>
        </row>
        <row r="8135">
          <cell r="H8135">
            <v>4222</v>
          </cell>
        </row>
        <row r="8137">
          <cell r="H8137">
            <v>540.6</v>
          </cell>
        </row>
        <row r="8139">
          <cell r="H8139">
            <v>540.6</v>
          </cell>
        </row>
        <row r="8141">
          <cell r="H8141">
            <v>542.82000000000005</v>
          </cell>
        </row>
        <row r="8143">
          <cell r="H8143">
            <v>15015</v>
          </cell>
        </row>
        <row r="8145">
          <cell r="H8145">
            <v>15015</v>
          </cell>
        </row>
        <row r="8147">
          <cell r="H8147">
            <v>400</v>
          </cell>
        </row>
        <row r="8149">
          <cell r="H8149">
            <v>400</v>
          </cell>
        </row>
        <row r="8154">
          <cell r="H8154">
            <v>146429.19230810209</v>
          </cell>
        </row>
        <row r="8155">
          <cell r="H8155">
            <v>146429.19230810209</v>
          </cell>
        </row>
        <row r="8156">
          <cell r="H8156">
            <v>58587.968287679992</v>
          </cell>
        </row>
        <row r="8157">
          <cell r="H8157">
            <v>16369.22571576</v>
          </cell>
        </row>
        <row r="8161">
          <cell r="H8161">
            <v>26930.357999999997</v>
          </cell>
        </row>
        <row r="8165">
          <cell r="H8165">
            <v>3626.1</v>
          </cell>
        </row>
        <row r="8168">
          <cell r="H8168">
            <v>5240.151299375998</v>
          </cell>
        </row>
        <row r="8172">
          <cell r="H8172">
            <v>6422.1332725439988</v>
          </cell>
        </row>
        <row r="8177">
          <cell r="H8177">
            <v>73969.245567835198</v>
          </cell>
        </row>
        <row r="8178">
          <cell r="H8178">
            <v>1409.8739967312001</v>
          </cell>
        </row>
        <row r="8182">
          <cell r="H8182">
            <v>14503.705478328</v>
          </cell>
        </row>
        <row r="8184">
          <cell r="H8184">
            <v>47722.474800000004</v>
          </cell>
        </row>
        <row r="8188">
          <cell r="H8188">
            <v>4642.9569991727994</v>
          </cell>
        </row>
        <row r="8192">
          <cell r="H8192">
            <v>5690.2342936032001</v>
          </cell>
        </row>
        <row r="8197">
          <cell r="H8197">
            <v>13871.978452586882</v>
          </cell>
        </row>
        <row r="8198">
          <cell r="H8198">
            <v>1603.14204458688</v>
          </cell>
        </row>
        <row r="8202">
          <cell r="H8202">
            <v>1337.6044080000004</v>
          </cell>
        </row>
        <row r="8206">
          <cell r="H8206">
            <v>10931.232000000002</v>
          </cell>
        </row>
        <row r="8212">
          <cell r="H8212">
            <v>3021.1742221279997</v>
          </cell>
        </row>
        <row r="8213">
          <cell r="H8213">
            <v>193.67</v>
          </cell>
        </row>
        <row r="8214">
          <cell r="H8214">
            <v>193.67</v>
          </cell>
        </row>
        <row r="8215">
          <cell r="H8215">
            <v>193.67</v>
          </cell>
        </row>
        <row r="8219">
          <cell r="H8219">
            <v>2827.5042221279996</v>
          </cell>
        </row>
        <row r="8220">
          <cell r="H8220">
            <v>2827.5042221279996</v>
          </cell>
        </row>
        <row r="8221">
          <cell r="H8221">
            <v>2827.5042221279996</v>
          </cell>
        </row>
        <row r="8280">
          <cell r="H8280">
            <v>925548.02840050927</v>
          </cell>
        </row>
        <row r="8281">
          <cell r="H8281">
            <v>917210.7438861503</v>
          </cell>
        </row>
        <row r="8282">
          <cell r="H8282">
            <v>717758.45897875831</v>
          </cell>
        </row>
        <row r="8283">
          <cell r="H8283">
            <v>95149.654462625287</v>
          </cell>
        </row>
        <row r="8289">
          <cell r="H8289">
            <v>96666.762354272199</v>
          </cell>
        </row>
        <row r="8295">
          <cell r="H8295">
            <v>150904.48500000002</v>
          </cell>
        </row>
        <row r="8300">
          <cell r="H8300">
            <v>58128.134417615831</v>
          </cell>
        </row>
        <row r="8302">
          <cell r="H8302">
            <v>69407.011972771201</v>
          </cell>
        </row>
        <row r="8304">
          <cell r="H8304">
            <v>201205.98</v>
          </cell>
        </row>
        <row r="8306">
          <cell r="H8306">
            <v>46296.430771473781</v>
          </cell>
        </row>
        <row r="8309">
          <cell r="H8309">
            <v>199452.28490739196</v>
          </cell>
        </row>
        <row r="8310">
          <cell r="H8310">
            <v>199452.28490739196</v>
          </cell>
        </row>
        <row r="8318">
          <cell r="H8318">
            <v>8337.2845143589257</v>
          </cell>
        </row>
        <row r="8319">
          <cell r="H8319">
            <v>8337.2845143589257</v>
          </cell>
        </row>
        <row r="8320">
          <cell r="H8320">
            <v>6764.2500144199694</v>
          </cell>
        </row>
        <row r="8322">
          <cell r="H8322">
            <v>331.3919199389569</v>
          </cell>
        </row>
        <row r="8328">
          <cell r="H8328">
            <v>1241.64258</v>
          </cell>
        </row>
        <row r="8335">
          <cell r="H8335">
            <v>1597723.0665831238</v>
          </cell>
        </row>
        <row r="8336">
          <cell r="H8336">
            <v>96355.115685694836</v>
          </cell>
        </row>
        <row r="8337">
          <cell r="H8337">
            <v>82528.394225086842</v>
          </cell>
        </row>
        <row r="8338">
          <cell r="H8338">
            <v>65882.374200766833</v>
          </cell>
        </row>
        <row r="8339">
          <cell r="H8339">
            <v>3577.1526277213698</v>
          </cell>
        </row>
        <row r="8355">
          <cell r="H8355">
            <v>22837.601497292504</v>
          </cell>
        </row>
        <row r="8366">
          <cell r="H8366">
            <v>36073.270583400954</v>
          </cell>
        </row>
        <row r="8373">
          <cell r="H8373">
            <v>2031.1927464191999</v>
          </cell>
        </row>
        <row r="8377">
          <cell r="H8377">
            <v>1363.1567459328</v>
          </cell>
        </row>
        <row r="8382">
          <cell r="H8382">
            <v>16646.020024320002</v>
          </cell>
        </row>
        <row r="8383">
          <cell r="H8383">
            <v>12146.020024320002</v>
          </cell>
        </row>
        <row r="8389">
          <cell r="H8389">
            <v>4500</v>
          </cell>
        </row>
        <row r="8395">
          <cell r="H8395">
            <v>13826.721460608003</v>
          </cell>
        </row>
        <row r="8396">
          <cell r="H8396">
            <v>13826.721460608003</v>
          </cell>
        </row>
        <row r="8397">
          <cell r="H8397">
            <v>8333.9143050240018</v>
          </cell>
        </row>
        <row r="8402">
          <cell r="H8402">
            <v>5492.8071555840015</v>
          </cell>
        </row>
        <row r="8410">
          <cell r="H8410">
            <v>1501367.9508974287</v>
          </cell>
        </row>
        <row r="8411">
          <cell r="H8411">
            <v>21857.361032866302</v>
          </cell>
        </row>
        <row r="8412">
          <cell r="H8412">
            <v>21857.361032866302</v>
          </cell>
        </row>
        <row r="8413">
          <cell r="H8413">
            <v>15839.976578396141</v>
          </cell>
        </row>
        <row r="8418">
          <cell r="H8418">
            <v>6017.3844544701597</v>
          </cell>
        </row>
        <row r="8424">
          <cell r="H8424">
            <v>366774.82176245091</v>
          </cell>
        </row>
        <row r="8425">
          <cell r="H8425">
            <v>356089.92961706541</v>
          </cell>
        </row>
        <row r="8426">
          <cell r="H8426">
            <v>21690.084647623065</v>
          </cell>
        </row>
        <row r="8432">
          <cell r="H8432">
            <v>66822.438077783489</v>
          </cell>
        </row>
        <row r="8436">
          <cell r="H8436">
            <v>25056.172478413446</v>
          </cell>
        </row>
        <row r="8438">
          <cell r="H8438">
            <v>59295.232555861337</v>
          </cell>
        </row>
        <row r="8455">
          <cell r="H8455">
            <v>4227.5468710268415</v>
          </cell>
        </row>
        <row r="8459">
          <cell r="H8459">
            <v>43377.031015119632</v>
          </cell>
        </row>
        <row r="8464">
          <cell r="H8464">
            <v>84189.771924434855</v>
          </cell>
        </row>
        <row r="8469">
          <cell r="H8469">
            <v>4199.2412277074682</v>
          </cell>
        </row>
        <row r="8476">
          <cell r="H8476">
            <v>5028.5424088049203</v>
          </cell>
        </row>
        <row r="8485">
          <cell r="H8485">
            <v>6774.9440000000004</v>
          </cell>
        </row>
        <row r="8491">
          <cell r="H8491">
            <v>7939.4</v>
          </cell>
        </row>
        <row r="8495">
          <cell r="H8495">
            <v>5047.2959999999994</v>
          </cell>
        </row>
        <row r="8499">
          <cell r="H8499">
            <v>480.4</v>
          </cell>
        </row>
        <row r="8503">
          <cell r="H8503">
            <v>16306.729153096796</v>
          </cell>
        </row>
        <row r="8506">
          <cell r="H8506">
            <v>4737.4560000000001</v>
          </cell>
        </row>
        <row r="8509">
          <cell r="H8509">
            <v>917.64325719351996</v>
          </cell>
        </row>
        <row r="8513">
          <cell r="H8513">
            <v>10684.892145385522</v>
          </cell>
        </row>
        <row r="8514">
          <cell r="H8514">
            <v>10684.892145385522</v>
          </cell>
        </row>
        <row r="8525">
          <cell r="H8525">
            <v>662114.70325497899</v>
          </cell>
        </row>
        <row r="8526">
          <cell r="H8526">
            <v>564204.15444149228</v>
          </cell>
        </row>
        <row r="8527">
          <cell r="H8527">
            <v>8350.807842632028</v>
          </cell>
        </row>
        <row r="8531">
          <cell r="H8531">
            <v>6840.6477134131201</v>
          </cell>
        </row>
        <row r="8535">
          <cell r="H8535">
            <v>11065.49424782208</v>
          </cell>
        </row>
        <row r="8541">
          <cell r="H8541">
            <v>15245.4751488</v>
          </cell>
        </row>
        <row r="8545">
          <cell r="H8545">
            <v>21420</v>
          </cell>
        </row>
        <row r="8547">
          <cell r="H8547">
            <v>2761.8791816765952</v>
          </cell>
        </row>
        <row r="8562">
          <cell r="H8562">
            <v>46016.208424913006</v>
          </cell>
        </row>
        <row r="8593">
          <cell r="H8593">
            <v>47799.613598093907</v>
          </cell>
        </row>
        <row r="8603">
          <cell r="H8603">
            <v>922.35400000000004</v>
          </cell>
        </row>
        <row r="8609">
          <cell r="H8609">
            <v>3312.4649999999997</v>
          </cell>
        </row>
        <row r="8615">
          <cell r="H8615">
            <v>2982.9959999999996</v>
          </cell>
        </row>
        <row r="8619">
          <cell r="H8619">
            <v>38289.372000000003</v>
          </cell>
        </row>
        <row r="8626">
          <cell r="H8626">
            <v>20761.11</v>
          </cell>
        </row>
        <row r="8630">
          <cell r="H8630">
            <v>15393.294</v>
          </cell>
        </row>
        <row r="8640">
          <cell r="H8640">
            <v>11487.503999999999</v>
          </cell>
        </row>
        <row r="8645">
          <cell r="H8645">
            <v>2077.6530000000002</v>
          </cell>
        </row>
        <row r="8650">
          <cell r="H8650">
            <v>19237.107</v>
          </cell>
        </row>
        <row r="8659">
          <cell r="H8659">
            <v>12479.807999999999</v>
          </cell>
        </row>
        <row r="8663">
          <cell r="H8663">
            <v>26385.912</v>
          </cell>
        </row>
        <row r="8670">
          <cell r="H8670">
            <v>8890.5600000000013</v>
          </cell>
        </row>
        <row r="8674">
          <cell r="H8674">
            <v>5410.24</v>
          </cell>
        </row>
        <row r="8678">
          <cell r="H8678">
            <v>6125.9520000000002</v>
          </cell>
        </row>
        <row r="8684">
          <cell r="H8684">
            <v>92293.787999999986</v>
          </cell>
        </row>
        <row r="8688">
          <cell r="H8688">
            <v>2665.9990000000003</v>
          </cell>
        </row>
        <row r="8692">
          <cell r="H8692">
            <v>20333.61</v>
          </cell>
        </row>
        <row r="8699">
          <cell r="H8699">
            <v>878.92</v>
          </cell>
        </row>
        <row r="8705">
          <cell r="H8705">
            <v>53239.439867037312</v>
          </cell>
        </row>
        <row r="8713">
          <cell r="H8713">
            <v>11789.833487041817</v>
          </cell>
        </row>
        <row r="8718">
          <cell r="H8718">
            <v>5372.0100146025225</v>
          </cell>
        </row>
        <row r="8723">
          <cell r="H8723">
            <v>1165.5931262976001</v>
          </cell>
        </row>
        <row r="8725">
          <cell r="H8725">
            <v>15399.80217808698</v>
          </cell>
        </row>
        <row r="8733">
          <cell r="H8733">
            <v>12396.701619663845</v>
          </cell>
        </row>
        <row r="8742">
          <cell r="H8742">
            <v>2702.0401301187844</v>
          </cell>
        </row>
        <row r="8744">
          <cell r="H8744">
            <v>7892.9968335180565</v>
          </cell>
        </row>
        <row r="8752">
          <cell r="H8752">
            <v>1756.1776167936</v>
          </cell>
        </row>
        <row r="8754">
          <cell r="H8754">
            <v>1753.10396357632</v>
          </cell>
        </row>
        <row r="8758">
          <cell r="H8758">
            <v>534.93977671680011</v>
          </cell>
        </row>
        <row r="8760">
          <cell r="H8760">
            <v>625.73870876799992</v>
          </cell>
        </row>
        <row r="8764">
          <cell r="H8764">
            <v>147.00696191999998</v>
          </cell>
        </row>
        <row r="8767">
          <cell r="H8767">
            <v>7489.0710987840012</v>
          </cell>
        </row>
        <row r="8768">
          <cell r="H8768">
            <v>7489.0710987840012</v>
          </cell>
        </row>
        <row r="8773">
          <cell r="H8773">
            <v>90421.477714702691</v>
          </cell>
        </row>
        <row r="8774">
          <cell r="H8774">
            <v>33954.289773058365</v>
          </cell>
        </row>
        <row r="8780">
          <cell r="H8780">
            <v>8627.1445193223681</v>
          </cell>
        </row>
        <row r="8784">
          <cell r="H8784">
            <v>17496.99360650191</v>
          </cell>
        </row>
        <row r="8790">
          <cell r="H8790">
            <v>2901.2132558223366</v>
          </cell>
        </row>
        <row r="8792">
          <cell r="H8792">
            <v>3104.1623880586872</v>
          </cell>
        </row>
        <row r="8798">
          <cell r="H8798">
            <v>603.6233688576001</v>
          </cell>
        </row>
        <row r="8800">
          <cell r="H8800">
            <v>19664.923768992481</v>
          </cell>
        </row>
        <row r="8804">
          <cell r="H8804">
            <v>4069.1270340889519</v>
          </cell>
        </row>
        <row r="8812">
          <cell r="H8812">
            <v>51096.440425503999</v>
          </cell>
        </row>
        <row r="8813">
          <cell r="H8813">
            <v>51096.440425503999</v>
          </cell>
        </row>
        <row r="8814">
          <cell r="H8814">
            <v>291.59068096000004</v>
          </cell>
        </row>
        <row r="8816">
          <cell r="H8816">
            <v>834.25864447999993</v>
          </cell>
        </row>
        <row r="8822">
          <cell r="H8822">
            <v>5219.6009697920008</v>
          </cell>
        </row>
        <row r="8829">
          <cell r="H8829">
            <v>17709.254154239999</v>
          </cell>
        </row>
        <row r="8831">
          <cell r="H8831">
            <v>2465.331628032</v>
          </cell>
        </row>
        <row r="8844">
          <cell r="H8844">
            <v>15321.783552000003</v>
          </cell>
        </row>
        <row r="8848">
          <cell r="H8848">
            <v>408.75263999999999</v>
          </cell>
        </row>
        <row r="8852">
          <cell r="H8852">
            <v>35.996375999999998</v>
          </cell>
        </row>
        <row r="8856">
          <cell r="H8856">
            <v>759.80799999999999</v>
          </cell>
        </row>
        <row r="8860">
          <cell r="H8860">
            <v>1774.6538399999999</v>
          </cell>
        </row>
        <row r="8864">
          <cell r="H8864">
            <v>86.408319999999989</v>
          </cell>
        </row>
        <row r="8868">
          <cell r="H8868">
            <v>3916.6601599999999</v>
          </cell>
        </row>
        <row r="8873">
          <cell r="H8873">
            <v>494.67756799999995</v>
          </cell>
        </row>
        <row r="8877">
          <cell r="H8877">
            <v>472.06223999999997</v>
          </cell>
        </row>
        <row r="8881">
          <cell r="H8881">
            <v>319.50128000000001</v>
          </cell>
        </row>
        <row r="8885">
          <cell r="H8885">
            <v>226.556352</v>
          </cell>
        </row>
        <row r="8889">
          <cell r="H8889">
            <v>759.54401999999993</v>
          </cell>
        </row>
        <row r="8895">
          <cell r="H8895">
            <v>343026.71064818877</v>
          </cell>
        </row>
        <row r="8896">
          <cell r="H8896">
            <v>343026.71064818877</v>
          </cell>
        </row>
        <row r="8897">
          <cell r="H8897">
            <v>9417.1806453312001</v>
          </cell>
        </row>
        <row r="8902">
          <cell r="H8902">
            <v>186142.4937896496</v>
          </cell>
        </row>
        <row r="8909">
          <cell r="H8909">
            <v>4222.9828352879995</v>
          </cell>
        </row>
        <row r="8913">
          <cell r="H8913">
            <v>3428.5680000000002</v>
          </cell>
        </row>
        <row r="8918">
          <cell r="H8918">
            <v>121737.84480000001</v>
          </cell>
        </row>
        <row r="8926">
          <cell r="H8926">
            <v>18077.640577919999</v>
          </cell>
        </row>
        <row r="8937">
          <cell r="H8937">
            <v>56497.913773439053</v>
          </cell>
        </row>
        <row r="8938">
          <cell r="H8938">
            <v>56497.913773439053</v>
          </cell>
        </row>
        <row r="8939">
          <cell r="H8939">
            <v>56497.913773439053</v>
          </cell>
        </row>
        <row r="8953">
          <cell r="H8953">
            <v>16862497.447033394</v>
          </cell>
        </row>
        <row r="8954">
          <cell r="H8954">
            <v>895581.99039940804</v>
          </cell>
        </row>
        <row r="8955">
          <cell r="H8955">
            <v>240420.71399808</v>
          </cell>
        </row>
        <row r="8956">
          <cell r="H8956">
            <v>23262</v>
          </cell>
        </row>
        <row r="8957">
          <cell r="H8957">
            <v>23262</v>
          </cell>
        </row>
        <row r="8960">
          <cell r="H8960">
            <v>76973.599999999991</v>
          </cell>
        </row>
        <row r="8961">
          <cell r="H8961">
            <v>3880</v>
          </cell>
        </row>
        <row r="8963">
          <cell r="H8963">
            <v>20672.399999999998</v>
          </cell>
        </row>
        <row r="8965">
          <cell r="H8965">
            <v>18138</v>
          </cell>
        </row>
        <row r="8967">
          <cell r="H8967">
            <v>27997.200000000001</v>
          </cell>
        </row>
        <row r="8969">
          <cell r="H8969">
            <v>6286</v>
          </cell>
        </row>
        <row r="8972">
          <cell r="H8972">
            <v>15752</v>
          </cell>
        </row>
        <row r="8973">
          <cell r="H8973">
            <v>4450</v>
          </cell>
        </row>
        <row r="8975">
          <cell r="H8975">
            <v>4740</v>
          </cell>
        </row>
        <row r="8977">
          <cell r="H8977">
            <v>670</v>
          </cell>
        </row>
        <row r="8979">
          <cell r="H8979">
            <v>4176</v>
          </cell>
        </row>
        <row r="8981">
          <cell r="H8981">
            <v>1184</v>
          </cell>
        </row>
        <row r="8983">
          <cell r="H8983">
            <v>532</v>
          </cell>
        </row>
        <row r="8986">
          <cell r="H8986">
            <v>76109.354502239992</v>
          </cell>
        </row>
        <row r="8987">
          <cell r="H8987">
            <v>581.21629919999998</v>
          </cell>
        </row>
        <row r="8989">
          <cell r="H8989">
            <v>2109.2940727999999</v>
          </cell>
        </row>
        <row r="8991">
          <cell r="H8991">
            <v>579.36014448000003</v>
          </cell>
        </row>
        <row r="8993">
          <cell r="H8993">
            <v>386.60814959999999</v>
          </cell>
        </row>
        <row r="8995">
          <cell r="H8995">
            <v>2079.4352582400002</v>
          </cell>
        </row>
        <row r="8997">
          <cell r="H8997">
            <v>2845.4405779200001</v>
          </cell>
        </row>
        <row r="8999">
          <cell r="H8999">
            <v>556</v>
          </cell>
        </row>
        <row r="9001">
          <cell r="H9001">
            <v>1726</v>
          </cell>
        </row>
        <row r="9003">
          <cell r="H9003">
            <v>317</v>
          </cell>
        </row>
        <row r="9005">
          <cell r="H9005">
            <v>910</v>
          </cell>
        </row>
        <row r="9007">
          <cell r="H9007">
            <v>2088</v>
          </cell>
        </row>
        <row r="9009">
          <cell r="H9009">
            <v>498</v>
          </cell>
        </row>
        <row r="9011">
          <cell r="H9011">
            <v>2190</v>
          </cell>
        </row>
        <row r="9013">
          <cell r="H9013">
            <v>2760</v>
          </cell>
        </row>
        <row r="9015">
          <cell r="H9015">
            <v>4110</v>
          </cell>
        </row>
        <row r="9017">
          <cell r="H9017">
            <v>1740</v>
          </cell>
        </row>
        <row r="9019">
          <cell r="H9019">
            <v>2600</v>
          </cell>
        </row>
        <row r="9021">
          <cell r="H9021">
            <v>5650</v>
          </cell>
        </row>
        <row r="9023">
          <cell r="H9023">
            <v>5370</v>
          </cell>
        </row>
        <row r="9025">
          <cell r="H9025">
            <v>1490</v>
          </cell>
        </row>
        <row r="9027">
          <cell r="H9027">
            <v>26450</v>
          </cell>
        </row>
        <row r="9029">
          <cell r="H9029">
            <v>1380</v>
          </cell>
        </row>
        <row r="9031">
          <cell r="H9031">
            <v>3980</v>
          </cell>
        </row>
        <row r="9033">
          <cell r="H9033">
            <v>825</v>
          </cell>
        </row>
        <row r="9035">
          <cell r="H9035">
            <v>792</v>
          </cell>
        </row>
        <row r="9037">
          <cell r="H9037">
            <v>595</v>
          </cell>
        </row>
        <row r="9039">
          <cell r="H9039">
            <v>351</v>
          </cell>
        </row>
        <row r="9041">
          <cell r="H9041">
            <v>1150</v>
          </cell>
        </row>
        <row r="9044">
          <cell r="H9044">
            <v>44609.75949584</v>
          </cell>
        </row>
        <row r="9045">
          <cell r="H9045">
            <v>311.80700783999998</v>
          </cell>
        </row>
        <row r="9047">
          <cell r="H9047">
            <v>18297.952488000003</v>
          </cell>
        </row>
        <row r="9049">
          <cell r="H9049">
            <v>8000</v>
          </cell>
        </row>
        <row r="9051">
          <cell r="H9051">
            <v>8000</v>
          </cell>
        </row>
        <row r="9053">
          <cell r="H9053">
            <v>10000</v>
          </cell>
        </row>
        <row r="9056">
          <cell r="H9056">
            <v>3714</v>
          </cell>
        </row>
        <row r="9057">
          <cell r="H9057">
            <v>1518</v>
          </cell>
        </row>
        <row r="9059">
          <cell r="H9059">
            <v>1620</v>
          </cell>
        </row>
        <row r="9061">
          <cell r="H9061">
            <v>576</v>
          </cell>
        </row>
        <row r="9065">
          <cell r="H9065">
            <v>96493.555308176015</v>
          </cell>
        </row>
        <row r="9066">
          <cell r="H9066">
            <v>16086</v>
          </cell>
        </row>
        <row r="9067">
          <cell r="H9067">
            <v>16086</v>
          </cell>
        </row>
        <row r="9070">
          <cell r="H9070">
            <v>1559.57644368</v>
          </cell>
        </row>
        <row r="9071">
          <cell r="H9071">
            <v>1559.57644368</v>
          </cell>
        </row>
        <row r="9074">
          <cell r="H9074">
            <v>60760</v>
          </cell>
        </row>
        <row r="9075">
          <cell r="H9075">
            <v>49980</v>
          </cell>
        </row>
        <row r="9077">
          <cell r="H9077">
            <v>10780</v>
          </cell>
        </row>
        <row r="9080">
          <cell r="H9080">
            <v>13827.978864495999</v>
          </cell>
        </row>
        <row r="9081">
          <cell r="H9081">
            <v>1488.5088644959999</v>
          </cell>
        </row>
        <row r="9083">
          <cell r="H9083">
            <v>1339.47</v>
          </cell>
        </row>
        <row r="9085">
          <cell r="H9085">
            <v>3000</v>
          </cell>
        </row>
        <row r="9087">
          <cell r="H9087">
            <v>3000</v>
          </cell>
        </row>
        <row r="9089">
          <cell r="H9089">
            <v>5000</v>
          </cell>
        </row>
        <row r="9092">
          <cell r="H9092">
            <v>4260</v>
          </cell>
        </row>
        <row r="9093">
          <cell r="H9093">
            <v>4260</v>
          </cell>
        </row>
        <row r="9097">
          <cell r="H9097">
            <v>43158</v>
          </cell>
        </row>
        <row r="9098">
          <cell r="H9098">
            <v>29953</v>
          </cell>
        </row>
        <row r="9099">
          <cell r="H9099">
            <v>6380</v>
          </cell>
        </row>
        <row r="9101">
          <cell r="H9101">
            <v>11463</v>
          </cell>
        </row>
        <row r="9103">
          <cell r="H9103">
            <v>3850</v>
          </cell>
        </row>
        <row r="9105">
          <cell r="H9105">
            <v>8260</v>
          </cell>
        </row>
        <row r="9108">
          <cell r="H9108">
            <v>6545</v>
          </cell>
        </row>
        <row r="9109">
          <cell r="H9109">
            <v>3950</v>
          </cell>
        </row>
        <row r="9111">
          <cell r="H9111">
            <v>2595</v>
          </cell>
        </row>
        <row r="9114">
          <cell r="H9114">
            <v>3660</v>
          </cell>
        </row>
        <row r="9115">
          <cell r="H9115">
            <v>1540</v>
          </cell>
        </row>
        <row r="9117">
          <cell r="H9117">
            <v>672</v>
          </cell>
        </row>
        <row r="9119">
          <cell r="H9119">
            <v>1448</v>
          </cell>
        </row>
        <row r="9122">
          <cell r="H9122">
            <v>3000</v>
          </cell>
        </row>
        <row r="9123">
          <cell r="H9123">
            <v>3000</v>
          </cell>
        </row>
        <row r="9127">
          <cell r="H9127">
            <v>224007.37149315199</v>
          </cell>
        </row>
        <row r="9128">
          <cell r="H9128">
            <v>43089.914723839996</v>
          </cell>
        </row>
        <row r="9129">
          <cell r="H9129">
            <v>4630.478070528</v>
          </cell>
        </row>
        <row r="9131">
          <cell r="H9131">
            <v>7372.6558495999998</v>
          </cell>
        </row>
        <row r="9133">
          <cell r="H9133">
            <v>28771.541768447998</v>
          </cell>
        </row>
        <row r="9135">
          <cell r="H9135">
            <v>2315.239035264</v>
          </cell>
        </row>
        <row r="9138">
          <cell r="H9138">
            <v>56737.91815456</v>
          </cell>
        </row>
        <row r="9139">
          <cell r="H9139">
            <v>370.64036479999999</v>
          </cell>
        </row>
        <row r="9141">
          <cell r="H9141">
            <v>3364.1177897600001</v>
          </cell>
        </row>
        <row r="9143">
          <cell r="H9143">
            <v>53003.16</v>
          </cell>
        </row>
        <row r="9146">
          <cell r="H9146">
            <v>43658.206563839994</v>
          </cell>
        </row>
        <row r="9147">
          <cell r="H9147">
            <v>6691.8251379199992</v>
          </cell>
        </row>
        <row r="9149">
          <cell r="H9149">
            <v>6652.3850803199994</v>
          </cell>
        </row>
        <row r="9151">
          <cell r="H9151">
            <v>4739.430816</v>
          </cell>
        </row>
        <row r="9153">
          <cell r="H9153">
            <v>5527.0055296</v>
          </cell>
        </row>
        <row r="9155">
          <cell r="H9155">
            <v>8320</v>
          </cell>
        </row>
        <row r="9157">
          <cell r="H9157">
            <v>10037.56</v>
          </cell>
        </row>
        <row r="9159">
          <cell r="H9159">
            <v>1690</v>
          </cell>
        </row>
        <row r="9162">
          <cell r="H9162">
            <v>2156.0187019519999</v>
          </cell>
        </row>
        <row r="9163">
          <cell r="H9163">
            <v>361.01870195200001</v>
          </cell>
        </row>
        <row r="9165">
          <cell r="H9165">
            <v>580</v>
          </cell>
        </row>
        <row r="9167">
          <cell r="H9167">
            <v>1215</v>
          </cell>
        </row>
        <row r="9170">
          <cell r="H9170">
            <v>34268.979505280004</v>
          </cell>
        </row>
        <row r="9171">
          <cell r="H9171">
            <v>5352</v>
          </cell>
        </row>
        <row r="9173">
          <cell r="H9173">
            <v>343.8</v>
          </cell>
        </row>
        <row r="9175">
          <cell r="H9175">
            <v>825</v>
          </cell>
        </row>
        <row r="9177">
          <cell r="H9177">
            <v>2405.2295052800009</v>
          </cell>
        </row>
        <row r="9179">
          <cell r="H9179">
            <v>1900</v>
          </cell>
        </row>
        <row r="9181">
          <cell r="H9181">
            <v>160</v>
          </cell>
        </row>
        <row r="9183">
          <cell r="H9183">
            <v>2600</v>
          </cell>
        </row>
        <row r="9185">
          <cell r="H9185">
            <v>3080</v>
          </cell>
        </row>
        <row r="9187">
          <cell r="H9187">
            <v>1008</v>
          </cell>
        </row>
        <row r="9189">
          <cell r="H9189">
            <v>2172</v>
          </cell>
        </row>
        <row r="9191">
          <cell r="H9191">
            <v>397.95000000000005</v>
          </cell>
        </row>
        <row r="9193">
          <cell r="H9193">
            <v>14025</v>
          </cell>
        </row>
        <row r="9196">
          <cell r="H9196">
            <v>37048</v>
          </cell>
        </row>
        <row r="9197">
          <cell r="H9197">
            <v>7000</v>
          </cell>
        </row>
        <row r="9199">
          <cell r="H9199">
            <v>7000</v>
          </cell>
        </row>
        <row r="9201">
          <cell r="H9201">
            <v>9500</v>
          </cell>
        </row>
        <row r="9203">
          <cell r="H9203">
            <v>510</v>
          </cell>
        </row>
        <row r="9205">
          <cell r="H9205">
            <v>778</v>
          </cell>
        </row>
        <row r="9207">
          <cell r="H9207">
            <v>350</v>
          </cell>
        </row>
        <row r="9209">
          <cell r="H9209">
            <v>890</v>
          </cell>
        </row>
        <row r="9211">
          <cell r="H9211">
            <v>605</v>
          </cell>
        </row>
        <row r="9213">
          <cell r="H9213">
            <v>1580</v>
          </cell>
        </row>
        <row r="9215">
          <cell r="H9215">
            <v>935</v>
          </cell>
        </row>
        <row r="9217">
          <cell r="H9217">
            <v>1290</v>
          </cell>
        </row>
        <row r="9219">
          <cell r="H9219">
            <v>1035</v>
          </cell>
        </row>
        <row r="9221">
          <cell r="H9221">
            <v>1405</v>
          </cell>
        </row>
        <row r="9223">
          <cell r="H9223">
            <v>1930</v>
          </cell>
        </row>
        <row r="9225">
          <cell r="H9225">
            <v>2240</v>
          </cell>
        </row>
        <row r="9228">
          <cell r="H9228">
            <v>7048.3338436800004</v>
          </cell>
        </row>
        <row r="9229">
          <cell r="H9229">
            <v>2788.33384368</v>
          </cell>
        </row>
        <row r="9231">
          <cell r="H9231">
            <v>4260</v>
          </cell>
        </row>
        <row r="9235">
          <cell r="H9235">
            <v>269962.34959999996</v>
          </cell>
        </row>
        <row r="9236">
          <cell r="H9236">
            <v>11343.9</v>
          </cell>
        </row>
        <row r="9237">
          <cell r="H9237">
            <v>3675</v>
          </cell>
        </row>
        <row r="9239">
          <cell r="H9239">
            <v>6175</v>
          </cell>
        </row>
        <row r="9241">
          <cell r="H9241">
            <v>1298.8999999999999</v>
          </cell>
        </row>
        <row r="9243">
          <cell r="H9243">
            <v>195</v>
          </cell>
        </row>
        <row r="9246">
          <cell r="H9246">
            <v>46301.049599999998</v>
          </cell>
        </row>
        <row r="9247">
          <cell r="H9247">
            <v>19770.524799999999</v>
          </cell>
        </row>
        <row r="9249">
          <cell r="H9249">
            <v>10685.2624</v>
          </cell>
        </row>
        <row r="9251">
          <cell r="H9251">
            <v>15845.2624</v>
          </cell>
        </row>
        <row r="9254">
          <cell r="H9254">
            <v>40230</v>
          </cell>
        </row>
        <row r="9255">
          <cell r="H9255">
            <v>21910</v>
          </cell>
        </row>
        <row r="9257">
          <cell r="H9257">
            <v>9160</v>
          </cell>
        </row>
        <row r="9259">
          <cell r="H9259">
            <v>9160</v>
          </cell>
        </row>
        <row r="9262">
          <cell r="H9262">
            <v>99689.1</v>
          </cell>
        </row>
        <row r="9263">
          <cell r="H9263">
            <v>10820</v>
          </cell>
        </row>
        <row r="9265">
          <cell r="H9265">
            <v>9420</v>
          </cell>
        </row>
        <row r="9267">
          <cell r="H9267">
            <v>5000</v>
          </cell>
        </row>
        <row r="9269">
          <cell r="H9269">
            <v>5564.1</v>
          </cell>
        </row>
        <row r="9271">
          <cell r="H9271">
            <v>10700</v>
          </cell>
        </row>
        <row r="9273">
          <cell r="H9273">
            <v>9980</v>
          </cell>
        </row>
        <row r="9275">
          <cell r="H9275">
            <v>9060</v>
          </cell>
        </row>
        <row r="9277">
          <cell r="H9277">
            <v>19990</v>
          </cell>
        </row>
        <row r="9279">
          <cell r="H9279">
            <v>16470</v>
          </cell>
        </row>
        <row r="9281">
          <cell r="H9281">
            <v>2685</v>
          </cell>
        </row>
        <row r="9284">
          <cell r="H9284">
            <v>4485.3</v>
          </cell>
        </row>
        <row r="9285">
          <cell r="H9285">
            <v>520</v>
          </cell>
        </row>
        <row r="9287">
          <cell r="H9287">
            <v>245</v>
          </cell>
        </row>
        <row r="9289">
          <cell r="H9289">
            <v>1340</v>
          </cell>
        </row>
        <row r="9291">
          <cell r="H9291">
            <v>945</v>
          </cell>
        </row>
        <row r="9293">
          <cell r="H9293">
            <v>1217.3</v>
          </cell>
        </row>
        <row r="9295">
          <cell r="H9295">
            <v>218</v>
          </cell>
        </row>
        <row r="9298">
          <cell r="H9298">
            <v>33840</v>
          </cell>
        </row>
        <row r="9299">
          <cell r="H9299">
            <v>2050</v>
          </cell>
        </row>
        <row r="9301">
          <cell r="H9301">
            <v>14950</v>
          </cell>
        </row>
        <row r="9303">
          <cell r="H9303">
            <v>7890</v>
          </cell>
        </row>
        <row r="9305">
          <cell r="H9305">
            <v>8950</v>
          </cell>
        </row>
        <row r="9308">
          <cell r="H9308">
            <v>34073</v>
          </cell>
        </row>
        <row r="9309">
          <cell r="H9309">
            <v>1377</v>
          </cell>
        </row>
        <row r="9311">
          <cell r="H9311">
            <v>5940</v>
          </cell>
        </row>
        <row r="9313">
          <cell r="H9313">
            <v>4974</v>
          </cell>
        </row>
        <row r="9315">
          <cell r="H9315">
            <v>1778</v>
          </cell>
        </row>
        <row r="9317">
          <cell r="H9317">
            <v>1060</v>
          </cell>
        </row>
        <row r="9319">
          <cell r="H9319">
            <v>4760</v>
          </cell>
        </row>
        <row r="9321">
          <cell r="H9321">
            <v>5694</v>
          </cell>
        </row>
        <row r="9323">
          <cell r="H9323">
            <v>8490</v>
          </cell>
        </row>
        <row r="9327">
          <cell r="H9327">
            <v>21540</v>
          </cell>
        </row>
        <row r="9328">
          <cell r="H9328">
            <v>21540</v>
          </cell>
        </row>
        <row r="9329">
          <cell r="H9329">
            <v>8140</v>
          </cell>
        </row>
        <row r="9331">
          <cell r="H9331">
            <v>13400</v>
          </cell>
        </row>
        <row r="9336">
          <cell r="H9336">
            <v>1024692.8457669632</v>
          </cell>
        </row>
        <row r="9337">
          <cell r="H9337">
            <v>285578</v>
          </cell>
        </row>
        <row r="9338">
          <cell r="H9338">
            <v>56000</v>
          </cell>
        </row>
        <row r="9339">
          <cell r="H9339">
            <v>28000</v>
          </cell>
        </row>
        <row r="9341">
          <cell r="H9341">
            <v>28000</v>
          </cell>
        </row>
        <row r="9344">
          <cell r="H9344">
            <v>229578</v>
          </cell>
        </row>
        <row r="9345">
          <cell r="H9345">
            <v>210213</v>
          </cell>
        </row>
        <row r="9347">
          <cell r="H9347">
            <v>7865</v>
          </cell>
        </row>
        <row r="9349">
          <cell r="H9349">
            <v>11500</v>
          </cell>
        </row>
        <row r="9353">
          <cell r="H9353">
            <v>454342.93367256317</v>
          </cell>
        </row>
        <row r="9354">
          <cell r="H9354">
            <v>343216.21627544315</v>
          </cell>
        </row>
        <row r="9355">
          <cell r="H9355">
            <v>1486.2116705200001</v>
          </cell>
        </row>
        <row r="9357">
          <cell r="H9357">
            <v>12361.9113776752</v>
          </cell>
        </row>
        <row r="9359">
          <cell r="H9359">
            <v>101496.175913712</v>
          </cell>
        </row>
        <row r="9361">
          <cell r="H9361">
            <v>42500</v>
          </cell>
        </row>
        <row r="9363">
          <cell r="H9363">
            <v>30030</v>
          </cell>
        </row>
        <row r="9365">
          <cell r="H9365">
            <v>11400</v>
          </cell>
        </row>
        <row r="9367">
          <cell r="H9367">
            <v>14910</v>
          </cell>
        </row>
        <row r="9369">
          <cell r="H9369">
            <v>15610</v>
          </cell>
        </row>
        <row r="9371">
          <cell r="H9371">
            <v>39360</v>
          </cell>
        </row>
        <row r="9373">
          <cell r="H9373">
            <v>27200</v>
          </cell>
        </row>
        <row r="9375">
          <cell r="H9375">
            <v>17984</v>
          </cell>
        </row>
        <row r="9377">
          <cell r="H9377">
            <v>1302.0561195519999</v>
          </cell>
        </row>
        <row r="9379">
          <cell r="H9379">
            <v>11377.247483712001</v>
          </cell>
        </row>
        <row r="9381">
          <cell r="H9381">
            <v>13884.526037375999</v>
          </cell>
        </row>
        <row r="9383">
          <cell r="H9383">
            <v>2314.0876728959997</v>
          </cell>
        </row>
        <row r="9386">
          <cell r="H9386">
            <v>111126.71739712</v>
          </cell>
        </row>
        <row r="9387">
          <cell r="H9387">
            <v>42326.717397119995</v>
          </cell>
        </row>
        <row r="9389">
          <cell r="H9389">
            <v>4250</v>
          </cell>
        </row>
        <row r="9391">
          <cell r="H9391">
            <v>51000</v>
          </cell>
        </row>
        <row r="9393">
          <cell r="H9393">
            <v>13550</v>
          </cell>
        </row>
        <row r="9397">
          <cell r="H9397">
            <v>28198.137094400001</v>
          </cell>
        </row>
        <row r="9398">
          <cell r="H9398">
            <v>28198.137094400001</v>
          </cell>
        </row>
        <row r="9399">
          <cell r="H9399">
            <v>1985.5324032000001</v>
          </cell>
        </row>
        <row r="9401">
          <cell r="H9401">
            <v>16682.041977600002</v>
          </cell>
        </row>
        <row r="9403">
          <cell r="H9403">
            <v>9530.5627136000003</v>
          </cell>
        </row>
        <row r="9407">
          <cell r="H9407">
            <v>215756</v>
          </cell>
        </row>
        <row r="9408">
          <cell r="H9408">
            <v>215756</v>
          </cell>
        </row>
        <row r="9409">
          <cell r="H9409">
            <v>7640</v>
          </cell>
        </row>
        <row r="9411">
          <cell r="H9411">
            <v>15508</v>
          </cell>
        </row>
        <row r="9413">
          <cell r="H9413">
            <v>15602</v>
          </cell>
        </row>
        <row r="9415">
          <cell r="H9415">
            <v>8187</v>
          </cell>
        </row>
        <row r="9417">
          <cell r="H9417">
            <v>16788</v>
          </cell>
        </row>
        <row r="9419">
          <cell r="H9419">
            <v>15734</v>
          </cell>
        </row>
        <row r="9421">
          <cell r="H9421">
            <v>39560</v>
          </cell>
        </row>
        <row r="9423">
          <cell r="H9423">
            <v>14234</v>
          </cell>
        </row>
        <row r="9425">
          <cell r="H9425">
            <v>7100</v>
          </cell>
        </row>
        <row r="9427">
          <cell r="H9427">
            <v>6200</v>
          </cell>
        </row>
        <row r="9429">
          <cell r="H9429">
            <v>7900</v>
          </cell>
        </row>
        <row r="9431">
          <cell r="H9431">
            <v>8700</v>
          </cell>
        </row>
        <row r="9433">
          <cell r="H9433">
            <v>1380</v>
          </cell>
        </row>
        <row r="9435">
          <cell r="H9435">
            <v>300</v>
          </cell>
        </row>
        <row r="9437">
          <cell r="H9437">
            <v>1000</v>
          </cell>
        </row>
        <row r="9439">
          <cell r="H9439">
            <v>400</v>
          </cell>
        </row>
        <row r="9441">
          <cell r="H9441">
            <v>3348</v>
          </cell>
        </row>
        <row r="9443">
          <cell r="H9443">
            <v>3964</v>
          </cell>
        </row>
        <row r="9445">
          <cell r="H9445">
            <v>1740</v>
          </cell>
        </row>
        <row r="9447">
          <cell r="H9447">
            <v>20485</v>
          </cell>
        </row>
        <row r="9449">
          <cell r="H9449">
            <v>932</v>
          </cell>
        </row>
        <row r="9451">
          <cell r="H9451">
            <v>2821</v>
          </cell>
        </row>
        <row r="9453">
          <cell r="H9453">
            <v>1304</v>
          </cell>
        </row>
        <row r="9455">
          <cell r="H9455">
            <v>784</v>
          </cell>
        </row>
        <row r="9457">
          <cell r="H9457">
            <v>521</v>
          </cell>
        </row>
        <row r="9459">
          <cell r="H9459">
            <v>4985</v>
          </cell>
        </row>
        <row r="9461">
          <cell r="H9461">
            <v>5664</v>
          </cell>
        </row>
        <row r="9463">
          <cell r="H9463">
            <v>2975.0000000000005</v>
          </cell>
        </row>
        <row r="9467">
          <cell r="H9467">
            <v>39237.774999999994</v>
          </cell>
        </row>
        <row r="9468">
          <cell r="H9468">
            <v>24000</v>
          </cell>
        </row>
        <row r="9469">
          <cell r="H9469">
            <v>6000</v>
          </cell>
        </row>
        <row r="9471">
          <cell r="H9471">
            <v>3000</v>
          </cell>
        </row>
        <row r="9473">
          <cell r="H9473">
            <v>9000</v>
          </cell>
        </row>
        <row r="9475">
          <cell r="H9475">
            <v>6000</v>
          </cell>
        </row>
        <row r="9478">
          <cell r="H9478">
            <v>15237.775</v>
          </cell>
        </row>
        <row r="9479">
          <cell r="H9479">
            <v>368.72499999999997</v>
          </cell>
        </row>
        <row r="9481">
          <cell r="H9481">
            <v>14869.05</v>
          </cell>
        </row>
        <row r="9485">
          <cell r="H9485">
            <v>1580</v>
          </cell>
        </row>
        <row r="9486">
          <cell r="H9486">
            <v>1580</v>
          </cell>
        </row>
        <row r="9487">
          <cell r="H9487">
            <v>1580</v>
          </cell>
        </row>
        <row r="9492">
          <cell r="H9492">
            <v>3239096.6108670244</v>
          </cell>
        </row>
        <row r="9493">
          <cell r="H9493">
            <v>685584.55</v>
          </cell>
        </row>
        <row r="9494">
          <cell r="H9494">
            <v>683781.26</v>
          </cell>
        </row>
        <row r="9495">
          <cell r="H9495">
            <v>329371.26</v>
          </cell>
        </row>
        <row r="9497">
          <cell r="H9497">
            <v>354410</v>
          </cell>
        </row>
        <row r="9500">
          <cell r="H9500">
            <v>1803.29</v>
          </cell>
        </row>
        <row r="9501">
          <cell r="H9501">
            <v>1803.29</v>
          </cell>
        </row>
        <row r="9505">
          <cell r="H9505">
            <v>1269053.46</v>
          </cell>
        </row>
        <row r="9506">
          <cell r="H9506">
            <v>1269053.46</v>
          </cell>
        </row>
        <row r="9507">
          <cell r="H9507">
            <v>13669.44</v>
          </cell>
        </row>
        <row r="9509">
          <cell r="H9509">
            <v>22955.399999999998</v>
          </cell>
        </row>
        <row r="9511">
          <cell r="H9511">
            <v>145221.42000000001</v>
          </cell>
        </row>
        <row r="9513">
          <cell r="H9513">
            <v>433192</v>
          </cell>
        </row>
        <row r="9515">
          <cell r="H9515">
            <v>140672</v>
          </cell>
        </row>
        <row r="9517">
          <cell r="H9517">
            <v>1763</v>
          </cell>
        </row>
        <row r="9519">
          <cell r="H9519">
            <v>3526</v>
          </cell>
        </row>
        <row r="9521">
          <cell r="H9521">
            <v>615</v>
          </cell>
        </row>
        <row r="9523">
          <cell r="H9523">
            <v>18601.2</v>
          </cell>
        </row>
        <row r="9525">
          <cell r="H9525">
            <v>8244</v>
          </cell>
        </row>
        <row r="9527">
          <cell r="H9527">
            <v>3408</v>
          </cell>
        </row>
        <row r="9529">
          <cell r="H9529">
            <v>12060</v>
          </cell>
        </row>
        <row r="9531">
          <cell r="H9531">
            <v>20640</v>
          </cell>
        </row>
        <row r="9533">
          <cell r="H9533">
            <v>14770</v>
          </cell>
        </row>
        <row r="9535">
          <cell r="H9535">
            <v>9160</v>
          </cell>
        </row>
        <row r="9537">
          <cell r="H9537">
            <v>29970</v>
          </cell>
        </row>
        <row r="9539">
          <cell r="H9539">
            <v>17950</v>
          </cell>
        </row>
        <row r="9541">
          <cell r="H9541">
            <v>61516</v>
          </cell>
        </row>
        <row r="9543">
          <cell r="H9543">
            <v>74715</v>
          </cell>
        </row>
        <row r="9545">
          <cell r="H9545">
            <v>3195</v>
          </cell>
        </row>
        <row r="9547">
          <cell r="H9547">
            <v>1490</v>
          </cell>
        </row>
        <row r="9549">
          <cell r="H9549">
            <v>1320</v>
          </cell>
        </row>
        <row r="9551">
          <cell r="H9551">
            <v>1290</v>
          </cell>
        </row>
        <row r="9553">
          <cell r="H9553">
            <v>34470</v>
          </cell>
        </row>
        <row r="9555">
          <cell r="H9555">
            <v>24975</v>
          </cell>
        </row>
        <row r="9557">
          <cell r="H9557">
            <v>16659</v>
          </cell>
        </row>
        <row r="9559">
          <cell r="H9559">
            <v>19791</v>
          </cell>
        </row>
        <row r="9561">
          <cell r="H9561">
            <v>48141</v>
          </cell>
        </row>
        <row r="9563">
          <cell r="H9563">
            <v>48141</v>
          </cell>
        </row>
        <row r="9565">
          <cell r="H9565">
            <v>29783</v>
          </cell>
        </row>
        <row r="9567">
          <cell r="H9567">
            <v>7150</v>
          </cell>
        </row>
        <row r="9571">
          <cell r="H9571">
            <v>319107.90000000002</v>
          </cell>
        </row>
        <row r="9572">
          <cell r="H9572">
            <v>214029.5</v>
          </cell>
        </row>
        <row r="9573">
          <cell r="H9573">
            <v>17955</v>
          </cell>
        </row>
        <row r="9575">
          <cell r="H9575">
            <v>3854.9999999999995</v>
          </cell>
        </row>
        <row r="9577">
          <cell r="H9577">
            <v>9766.5</v>
          </cell>
        </row>
        <row r="9579">
          <cell r="H9579">
            <v>33098</v>
          </cell>
        </row>
        <row r="9581">
          <cell r="H9581">
            <v>7941</v>
          </cell>
        </row>
        <row r="9583">
          <cell r="H9583">
            <v>58551</v>
          </cell>
        </row>
        <row r="9585">
          <cell r="H9585">
            <v>47984</v>
          </cell>
        </row>
        <row r="9587">
          <cell r="H9587">
            <v>29239</v>
          </cell>
        </row>
        <row r="9589">
          <cell r="H9589">
            <v>1032</v>
          </cell>
        </row>
        <row r="9591">
          <cell r="H9591">
            <v>4608</v>
          </cell>
        </row>
        <row r="9594">
          <cell r="H9594">
            <v>105078.39999999999</v>
          </cell>
        </row>
        <row r="9595">
          <cell r="H9595">
            <v>10670.8</v>
          </cell>
        </row>
        <row r="9597">
          <cell r="H9597">
            <v>10389.6</v>
          </cell>
        </row>
        <row r="9599">
          <cell r="H9599">
            <v>20976</v>
          </cell>
        </row>
        <row r="9601">
          <cell r="H9601">
            <v>4248</v>
          </cell>
        </row>
        <row r="9603">
          <cell r="H9603">
            <v>29406</v>
          </cell>
        </row>
        <row r="9605">
          <cell r="H9605">
            <v>17712</v>
          </cell>
        </row>
        <row r="9607">
          <cell r="H9607">
            <v>11676</v>
          </cell>
        </row>
        <row r="9611">
          <cell r="H9611">
            <v>420774.59072755201</v>
          </cell>
        </row>
        <row r="9612">
          <cell r="H9612">
            <v>405692</v>
          </cell>
        </row>
        <row r="9613">
          <cell r="H9613">
            <v>2412</v>
          </cell>
        </row>
        <row r="9615">
          <cell r="H9615">
            <v>2613.6000000000004</v>
          </cell>
        </row>
        <row r="9617">
          <cell r="H9617">
            <v>9147.6</v>
          </cell>
        </row>
        <row r="9619">
          <cell r="H9619">
            <v>6969.6</v>
          </cell>
        </row>
        <row r="9621">
          <cell r="H9621">
            <v>3859.2</v>
          </cell>
        </row>
        <row r="9623">
          <cell r="H9623">
            <v>7872</v>
          </cell>
        </row>
        <row r="9625">
          <cell r="H9625">
            <v>8683.1999999999989</v>
          </cell>
        </row>
        <row r="9627">
          <cell r="H9627">
            <v>4791.6000000000004</v>
          </cell>
        </row>
        <row r="9629">
          <cell r="H9629">
            <v>22651.200000000001</v>
          </cell>
        </row>
        <row r="9631">
          <cell r="H9631">
            <v>22417.199999999997</v>
          </cell>
        </row>
        <row r="9633">
          <cell r="H9633">
            <v>12196.800000000001</v>
          </cell>
        </row>
        <row r="9635">
          <cell r="H9635">
            <v>7405.2000000000007</v>
          </cell>
        </row>
        <row r="9637">
          <cell r="H9637">
            <v>12070.8</v>
          </cell>
        </row>
        <row r="9639">
          <cell r="H9639">
            <v>26496</v>
          </cell>
        </row>
        <row r="9641">
          <cell r="H9641">
            <v>3696</v>
          </cell>
        </row>
        <row r="9643">
          <cell r="H9643">
            <v>18765</v>
          </cell>
        </row>
        <row r="9645">
          <cell r="H9645">
            <v>22490</v>
          </cell>
        </row>
        <row r="9647">
          <cell r="H9647">
            <v>26988</v>
          </cell>
        </row>
        <row r="9649">
          <cell r="H9649">
            <v>15743</v>
          </cell>
        </row>
        <row r="9651">
          <cell r="H9651">
            <v>48128</v>
          </cell>
        </row>
        <row r="9653">
          <cell r="H9653">
            <v>32808</v>
          </cell>
        </row>
        <row r="9655">
          <cell r="H9655">
            <v>38276</v>
          </cell>
        </row>
        <row r="9657">
          <cell r="H9657">
            <v>49212</v>
          </cell>
        </row>
        <row r="9660">
          <cell r="H9660">
            <v>2150</v>
          </cell>
        </row>
        <row r="9661">
          <cell r="H9661">
            <v>2150</v>
          </cell>
        </row>
        <row r="9664">
          <cell r="H9664">
            <v>12932.590727552</v>
          </cell>
        </row>
        <row r="9665">
          <cell r="H9665">
            <v>4367.0971751679999</v>
          </cell>
        </row>
        <row r="9667">
          <cell r="H9667">
            <v>8565.4935523839995</v>
          </cell>
        </row>
        <row r="9671">
          <cell r="H9671">
            <v>19036.420671071999</v>
          </cell>
        </row>
        <row r="9672">
          <cell r="H9672">
            <v>19036.420671071999</v>
          </cell>
        </row>
        <row r="9673">
          <cell r="H9673">
            <v>8775</v>
          </cell>
        </row>
        <row r="9675">
          <cell r="H9675">
            <v>3805.420671072</v>
          </cell>
        </row>
        <row r="9677">
          <cell r="H9677">
            <v>6456</v>
          </cell>
        </row>
        <row r="9681">
          <cell r="H9681">
            <v>497489.68946839997</v>
          </cell>
        </row>
        <row r="9682">
          <cell r="H9682">
            <v>444124.86911840003</v>
          </cell>
        </row>
        <row r="9683">
          <cell r="H9683">
            <v>19150</v>
          </cell>
        </row>
        <row r="9685">
          <cell r="H9685">
            <v>55706</v>
          </cell>
        </row>
        <row r="9687">
          <cell r="H9687">
            <v>94716</v>
          </cell>
        </row>
        <row r="9689">
          <cell r="H9689">
            <v>76950</v>
          </cell>
        </row>
        <row r="9691">
          <cell r="H9691">
            <v>8154</v>
          </cell>
        </row>
        <row r="9693">
          <cell r="H9693">
            <v>96708</v>
          </cell>
        </row>
        <row r="9695">
          <cell r="H9695">
            <v>3080</v>
          </cell>
        </row>
        <row r="9697">
          <cell r="H9697">
            <v>3375</v>
          </cell>
        </row>
        <row r="9699">
          <cell r="H9699">
            <v>665</v>
          </cell>
        </row>
        <row r="9701">
          <cell r="H9701">
            <v>10000</v>
          </cell>
        </row>
        <row r="9703">
          <cell r="H9703">
            <v>1205.5878374399999</v>
          </cell>
        </row>
        <row r="9705">
          <cell r="H9705">
            <v>1129.1211292799999</v>
          </cell>
        </row>
        <row r="9707">
          <cell r="H9707">
            <v>1400.03748864</v>
          </cell>
        </row>
        <row r="9709">
          <cell r="H9709">
            <v>1326.1226630399999</v>
          </cell>
        </row>
        <row r="9711">
          <cell r="H9711">
            <v>7000</v>
          </cell>
        </row>
        <row r="9713">
          <cell r="H9713">
            <v>31000</v>
          </cell>
        </row>
        <row r="9715">
          <cell r="H9715">
            <v>32560</v>
          </cell>
        </row>
        <row r="9718">
          <cell r="H9718">
            <v>53364.820350000002</v>
          </cell>
        </row>
        <row r="9719">
          <cell r="H9719">
            <v>9901.2000000000007</v>
          </cell>
        </row>
        <row r="9721">
          <cell r="H9721">
            <v>33450</v>
          </cell>
        </row>
        <row r="9723">
          <cell r="H9723">
            <v>824.34870000000001</v>
          </cell>
        </row>
        <row r="9725">
          <cell r="H9725">
            <v>1955.4299999999998</v>
          </cell>
        </row>
        <row r="9727">
          <cell r="H9727">
            <v>686.95725000000004</v>
          </cell>
        </row>
        <row r="9729">
          <cell r="H9729">
            <v>1629.5099999999998</v>
          </cell>
        </row>
        <row r="9731">
          <cell r="H9731">
            <v>732.75439999999992</v>
          </cell>
        </row>
        <row r="9733">
          <cell r="H9733">
            <v>1738.16</v>
          </cell>
        </row>
        <row r="9735">
          <cell r="H9735">
            <v>134.46</v>
          </cell>
        </row>
        <row r="9737">
          <cell r="H9737">
            <v>855</v>
          </cell>
        </row>
        <row r="9739">
          <cell r="H9739">
            <v>177</v>
          </cell>
        </row>
        <row r="9741">
          <cell r="H9741">
            <v>210</v>
          </cell>
        </row>
        <row r="9743">
          <cell r="H9743">
            <v>1070</v>
          </cell>
        </row>
        <row r="9747">
          <cell r="H9747">
            <v>28050</v>
          </cell>
        </row>
        <row r="9748">
          <cell r="H9748">
            <v>28050</v>
          </cell>
        </row>
        <row r="9749">
          <cell r="H9749">
            <v>5250</v>
          </cell>
        </row>
        <row r="9751">
          <cell r="H9751">
            <v>22800</v>
          </cell>
        </row>
        <row r="9756">
          <cell r="H9756">
            <v>5773893</v>
          </cell>
        </row>
        <row r="9757">
          <cell r="H9757">
            <v>4114976</v>
          </cell>
        </row>
        <row r="9758">
          <cell r="H9758">
            <v>4114976</v>
          </cell>
        </row>
        <row r="9759">
          <cell r="H9759">
            <v>42960</v>
          </cell>
        </row>
        <row r="9761">
          <cell r="H9761">
            <v>7200</v>
          </cell>
        </row>
        <row r="9763">
          <cell r="H9763">
            <v>4571</v>
          </cell>
        </row>
        <row r="9765">
          <cell r="H9765">
            <v>300</v>
          </cell>
        </row>
        <row r="9767">
          <cell r="H9767">
            <v>238275</v>
          </cell>
        </row>
        <row r="9769">
          <cell r="H9769">
            <v>8100</v>
          </cell>
        </row>
        <row r="9771">
          <cell r="H9771">
            <v>40220</v>
          </cell>
        </row>
        <row r="9773">
          <cell r="H9773">
            <v>600</v>
          </cell>
        </row>
        <row r="9775">
          <cell r="H9775">
            <v>130390</v>
          </cell>
        </row>
        <row r="9777">
          <cell r="H9777">
            <v>3900</v>
          </cell>
        </row>
        <row r="9779">
          <cell r="H9779">
            <v>145340</v>
          </cell>
        </row>
        <row r="9781">
          <cell r="H9781">
            <v>12900</v>
          </cell>
        </row>
        <row r="9783">
          <cell r="H9783">
            <v>3446</v>
          </cell>
        </row>
        <row r="9785">
          <cell r="H9785">
            <v>360</v>
          </cell>
        </row>
        <row r="9787">
          <cell r="H9787">
            <v>60400</v>
          </cell>
        </row>
        <row r="9789">
          <cell r="H9789">
            <v>4000</v>
          </cell>
        </row>
        <row r="9791">
          <cell r="H9791">
            <v>236817</v>
          </cell>
        </row>
        <row r="9793">
          <cell r="H9793">
            <v>10780</v>
          </cell>
        </row>
        <row r="9795">
          <cell r="H9795">
            <v>201000</v>
          </cell>
        </row>
        <row r="9797">
          <cell r="H9797">
            <v>6000</v>
          </cell>
        </row>
        <row r="9799">
          <cell r="H9799">
            <v>129100</v>
          </cell>
        </row>
        <row r="9801">
          <cell r="H9801">
            <v>6000</v>
          </cell>
        </row>
        <row r="9803">
          <cell r="H9803">
            <v>70500</v>
          </cell>
        </row>
        <row r="9805">
          <cell r="H9805">
            <v>900</v>
          </cell>
        </row>
        <row r="9807">
          <cell r="H9807">
            <v>302190</v>
          </cell>
        </row>
        <row r="9809">
          <cell r="H9809">
            <v>5250</v>
          </cell>
        </row>
        <row r="9811">
          <cell r="H9811">
            <v>223200</v>
          </cell>
        </row>
        <row r="9813">
          <cell r="H9813">
            <v>3600</v>
          </cell>
        </row>
        <row r="9815">
          <cell r="H9815">
            <v>569880</v>
          </cell>
        </row>
        <row r="9817">
          <cell r="H9817">
            <v>9000</v>
          </cell>
        </row>
        <row r="9819">
          <cell r="H9819">
            <v>470340</v>
          </cell>
        </row>
        <row r="9821">
          <cell r="H9821">
            <v>7800</v>
          </cell>
        </row>
        <row r="9823">
          <cell r="H9823">
            <v>15270</v>
          </cell>
        </row>
        <row r="9825">
          <cell r="H9825">
            <v>300</v>
          </cell>
        </row>
        <row r="9827">
          <cell r="H9827">
            <v>36800</v>
          </cell>
        </row>
        <row r="9829">
          <cell r="H9829">
            <v>1200</v>
          </cell>
        </row>
        <row r="9831">
          <cell r="H9831">
            <v>212670</v>
          </cell>
        </row>
        <row r="9833">
          <cell r="H9833">
            <v>10880</v>
          </cell>
        </row>
        <row r="9835">
          <cell r="H9835">
            <v>46270</v>
          </cell>
        </row>
        <row r="9837">
          <cell r="H9837">
            <v>2240</v>
          </cell>
        </row>
        <row r="9839">
          <cell r="H9839">
            <v>122829</v>
          </cell>
        </row>
        <row r="9841">
          <cell r="H9841">
            <v>6720</v>
          </cell>
        </row>
        <row r="9843">
          <cell r="H9843">
            <v>18540</v>
          </cell>
        </row>
        <row r="9845">
          <cell r="H9845">
            <v>960</v>
          </cell>
        </row>
        <row r="9847">
          <cell r="H9847">
            <v>144197</v>
          </cell>
        </row>
        <row r="9849">
          <cell r="H9849">
            <v>13120</v>
          </cell>
        </row>
        <row r="9851">
          <cell r="H9851">
            <v>35190</v>
          </cell>
        </row>
        <row r="9853">
          <cell r="H9853">
            <v>960</v>
          </cell>
        </row>
        <row r="9855">
          <cell r="H9855">
            <v>10551</v>
          </cell>
        </row>
        <row r="9857">
          <cell r="H9857">
            <v>960</v>
          </cell>
        </row>
        <row r="9859">
          <cell r="H9859">
            <v>480000</v>
          </cell>
        </row>
        <row r="9863">
          <cell r="H9863">
            <v>485980</v>
          </cell>
        </row>
        <row r="9864">
          <cell r="H9864">
            <v>485980</v>
          </cell>
        </row>
        <row r="9865">
          <cell r="H9865">
            <v>108500</v>
          </cell>
        </row>
        <row r="9867">
          <cell r="H9867">
            <v>17360</v>
          </cell>
        </row>
        <row r="9869">
          <cell r="H9869">
            <v>750</v>
          </cell>
        </row>
        <row r="9871">
          <cell r="H9871">
            <v>240</v>
          </cell>
        </row>
        <row r="9873">
          <cell r="H9873">
            <v>34500</v>
          </cell>
        </row>
        <row r="9875">
          <cell r="H9875">
            <v>1840</v>
          </cell>
        </row>
        <row r="9877">
          <cell r="H9877">
            <v>7000</v>
          </cell>
        </row>
        <row r="9879">
          <cell r="H9879">
            <v>800</v>
          </cell>
        </row>
        <row r="9881">
          <cell r="H9881">
            <v>159500</v>
          </cell>
        </row>
        <row r="9883">
          <cell r="H9883">
            <v>23200</v>
          </cell>
        </row>
        <row r="9885">
          <cell r="H9885">
            <v>8800</v>
          </cell>
        </row>
        <row r="9887">
          <cell r="H9887">
            <v>1280</v>
          </cell>
        </row>
        <row r="9889">
          <cell r="H9889">
            <v>250</v>
          </cell>
        </row>
        <row r="9891">
          <cell r="H9891">
            <v>80</v>
          </cell>
        </row>
        <row r="9893">
          <cell r="H9893">
            <v>2400</v>
          </cell>
        </row>
        <row r="9895">
          <cell r="H9895">
            <v>320</v>
          </cell>
        </row>
        <row r="9897">
          <cell r="H9897">
            <v>55800</v>
          </cell>
        </row>
        <row r="9899">
          <cell r="H9899">
            <v>7440</v>
          </cell>
        </row>
        <row r="9901">
          <cell r="H9901">
            <v>8800</v>
          </cell>
        </row>
        <row r="9903">
          <cell r="H9903">
            <v>1320</v>
          </cell>
        </row>
        <row r="9905">
          <cell r="H9905">
            <v>1200</v>
          </cell>
        </row>
        <row r="9907">
          <cell r="H9907">
            <v>150</v>
          </cell>
        </row>
        <row r="9909">
          <cell r="H9909">
            <v>4400</v>
          </cell>
        </row>
        <row r="9911">
          <cell r="H9911">
            <v>600</v>
          </cell>
        </row>
        <row r="9913">
          <cell r="H9913">
            <v>1800</v>
          </cell>
        </row>
        <row r="9915">
          <cell r="H9915">
            <v>150</v>
          </cell>
        </row>
        <row r="9917">
          <cell r="H9917">
            <v>37500</v>
          </cell>
        </row>
        <row r="9921">
          <cell r="H9921">
            <v>41006</v>
          </cell>
        </row>
        <row r="9922">
          <cell r="H9922">
            <v>41006</v>
          </cell>
        </row>
        <row r="9923">
          <cell r="H9923">
            <v>12500</v>
          </cell>
        </row>
        <row r="9925">
          <cell r="H9925">
            <v>7500</v>
          </cell>
        </row>
        <row r="9927">
          <cell r="H9927">
            <v>2250</v>
          </cell>
        </row>
        <row r="9929">
          <cell r="H9929">
            <v>2500</v>
          </cell>
        </row>
        <row r="9931">
          <cell r="H9931">
            <v>2896</v>
          </cell>
        </row>
        <row r="9933">
          <cell r="H9933">
            <v>10860</v>
          </cell>
        </row>
        <row r="9935">
          <cell r="H9935">
            <v>2500</v>
          </cell>
        </row>
        <row r="9939">
          <cell r="H9939">
            <v>486259</v>
          </cell>
        </row>
        <row r="9940">
          <cell r="H9940">
            <v>486259</v>
          </cell>
        </row>
        <row r="9941">
          <cell r="H9941">
            <v>1950</v>
          </cell>
        </row>
        <row r="9943">
          <cell r="H9943">
            <v>1950</v>
          </cell>
        </row>
        <row r="9945">
          <cell r="H9945">
            <v>97500</v>
          </cell>
        </row>
        <row r="9947">
          <cell r="H9947">
            <v>97500</v>
          </cell>
        </row>
        <row r="9949">
          <cell r="H9949">
            <v>49800</v>
          </cell>
        </row>
        <row r="9951">
          <cell r="H9951">
            <v>37350</v>
          </cell>
        </row>
        <row r="9953">
          <cell r="H9953">
            <v>2520</v>
          </cell>
        </row>
        <row r="9955">
          <cell r="H9955">
            <v>1008</v>
          </cell>
        </row>
        <row r="9957">
          <cell r="H9957">
            <v>3450</v>
          </cell>
        </row>
        <row r="9959">
          <cell r="H9959">
            <v>2250</v>
          </cell>
        </row>
        <row r="9961">
          <cell r="H9961">
            <v>7520</v>
          </cell>
        </row>
        <row r="9963">
          <cell r="H9963">
            <v>1504</v>
          </cell>
        </row>
        <row r="9965">
          <cell r="H9965">
            <v>21620</v>
          </cell>
        </row>
        <row r="9967">
          <cell r="H9967">
            <v>1692</v>
          </cell>
        </row>
        <row r="9969">
          <cell r="H9969">
            <v>9900</v>
          </cell>
        </row>
        <row r="9971">
          <cell r="H9971">
            <v>600</v>
          </cell>
        </row>
        <row r="9973">
          <cell r="H9973">
            <v>12600</v>
          </cell>
        </row>
        <row r="9975">
          <cell r="H9975">
            <v>750</v>
          </cell>
        </row>
        <row r="9977">
          <cell r="H9977">
            <v>56000</v>
          </cell>
        </row>
        <row r="9979">
          <cell r="H9979">
            <v>2500</v>
          </cell>
        </row>
        <row r="9981">
          <cell r="H9981">
            <v>900</v>
          </cell>
        </row>
        <row r="9983">
          <cell r="H9983">
            <v>325</v>
          </cell>
        </row>
        <row r="9985">
          <cell r="H9985">
            <v>9750</v>
          </cell>
        </row>
        <row r="9987">
          <cell r="H9987">
            <v>7500</v>
          </cell>
        </row>
        <row r="9989">
          <cell r="H9989">
            <v>510</v>
          </cell>
        </row>
        <row r="9991">
          <cell r="H9991">
            <v>330</v>
          </cell>
        </row>
        <row r="9993">
          <cell r="H9993">
            <v>2600</v>
          </cell>
        </row>
        <row r="9995">
          <cell r="H9995">
            <v>1500</v>
          </cell>
        </row>
        <row r="9997">
          <cell r="H9997">
            <v>13500</v>
          </cell>
        </row>
        <row r="9999">
          <cell r="H9999">
            <v>6000</v>
          </cell>
        </row>
        <row r="10001">
          <cell r="H10001">
            <v>3000</v>
          </cell>
        </row>
        <row r="10003">
          <cell r="H10003">
            <v>1080</v>
          </cell>
        </row>
        <row r="10005">
          <cell r="H10005">
            <v>29300</v>
          </cell>
        </row>
        <row r="10009">
          <cell r="H10009">
            <v>331750</v>
          </cell>
        </row>
        <row r="10010">
          <cell r="H10010">
            <v>331750</v>
          </cell>
        </row>
        <row r="10011">
          <cell r="H10011">
            <v>80000</v>
          </cell>
        </row>
        <row r="10013">
          <cell r="H10013">
            <v>10000</v>
          </cell>
        </row>
        <row r="10015">
          <cell r="H10015">
            <v>35000</v>
          </cell>
        </row>
        <row r="10017">
          <cell r="H10017">
            <v>5500</v>
          </cell>
        </row>
        <row r="10019">
          <cell r="H10019">
            <v>35000</v>
          </cell>
        </row>
        <row r="10021">
          <cell r="H10021">
            <v>5500</v>
          </cell>
        </row>
        <row r="10023">
          <cell r="H10023">
            <v>20000</v>
          </cell>
        </row>
        <row r="10025">
          <cell r="H10025">
            <v>5500</v>
          </cell>
        </row>
        <row r="10027">
          <cell r="H10027">
            <v>30000</v>
          </cell>
        </row>
        <row r="10029">
          <cell r="H10029">
            <v>5500</v>
          </cell>
        </row>
        <row r="10031">
          <cell r="H10031">
            <v>30000</v>
          </cell>
        </row>
        <row r="10033">
          <cell r="H10033">
            <v>5500</v>
          </cell>
        </row>
        <row r="10035">
          <cell r="H10035">
            <v>30000</v>
          </cell>
        </row>
        <row r="10037">
          <cell r="H10037">
            <v>5500</v>
          </cell>
        </row>
        <row r="10039">
          <cell r="H10039">
            <v>15000</v>
          </cell>
        </row>
        <row r="10041">
          <cell r="H10041">
            <v>4000</v>
          </cell>
        </row>
        <row r="10043">
          <cell r="H10043">
            <v>9750</v>
          </cell>
        </row>
        <row r="10047">
          <cell r="H10047">
            <v>44422</v>
          </cell>
        </row>
        <row r="10048">
          <cell r="H10048">
            <v>44422</v>
          </cell>
        </row>
        <row r="10049">
          <cell r="H10049">
            <v>1250</v>
          </cell>
        </row>
        <row r="10051">
          <cell r="H10051">
            <v>350</v>
          </cell>
        </row>
        <row r="10053">
          <cell r="H10053">
            <v>3250</v>
          </cell>
        </row>
        <row r="10055">
          <cell r="H10055">
            <v>1500</v>
          </cell>
        </row>
        <row r="10057">
          <cell r="H10057">
            <v>1116</v>
          </cell>
        </row>
        <row r="10059">
          <cell r="H10059">
            <v>540</v>
          </cell>
        </row>
        <row r="10061">
          <cell r="H10061">
            <v>6600</v>
          </cell>
        </row>
        <row r="10063">
          <cell r="H10063">
            <v>3300</v>
          </cell>
        </row>
        <row r="10065">
          <cell r="H10065">
            <v>450</v>
          </cell>
        </row>
        <row r="10067">
          <cell r="H10067">
            <v>225</v>
          </cell>
        </row>
        <row r="10069">
          <cell r="H10069">
            <v>135</v>
          </cell>
        </row>
        <row r="10071">
          <cell r="H10071">
            <v>225</v>
          </cell>
        </row>
        <row r="10073">
          <cell r="H10073">
            <v>925</v>
          </cell>
        </row>
        <row r="10075">
          <cell r="H10075">
            <v>1250</v>
          </cell>
        </row>
        <row r="10077">
          <cell r="H10077">
            <v>130.5</v>
          </cell>
        </row>
        <row r="10079">
          <cell r="H10079">
            <v>225</v>
          </cell>
        </row>
        <row r="10081">
          <cell r="H10081">
            <v>320</v>
          </cell>
        </row>
        <row r="10083">
          <cell r="H10083">
            <v>500</v>
          </cell>
        </row>
        <row r="10085">
          <cell r="H10085">
            <v>610.5</v>
          </cell>
        </row>
        <row r="10087">
          <cell r="H10087">
            <v>1320</v>
          </cell>
        </row>
        <row r="10089">
          <cell r="H10089">
            <v>2464</v>
          </cell>
        </row>
        <row r="10091">
          <cell r="H10091">
            <v>4480</v>
          </cell>
        </row>
        <row r="10093">
          <cell r="H10093">
            <v>1125</v>
          </cell>
        </row>
        <row r="10095">
          <cell r="H10095">
            <v>3000</v>
          </cell>
        </row>
        <row r="10097">
          <cell r="H10097">
            <v>72</v>
          </cell>
        </row>
        <row r="10099">
          <cell r="H10099">
            <v>90</v>
          </cell>
        </row>
        <row r="10101">
          <cell r="H10101">
            <v>1341</v>
          </cell>
        </row>
        <row r="10103">
          <cell r="H10103">
            <v>1350</v>
          </cell>
        </row>
        <row r="10105">
          <cell r="H10105">
            <v>378</v>
          </cell>
        </row>
        <row r="10107">
          <cell r="H10107">
            <v>900</v>
          </cell>
        </row>
        <row r="10109">
          <cell r="H10109">
            <v>5000</v>
          </cell>
        </row>
        <row r="10113">
          <cell r="H10113">
            <v>269500</v>
          </cell>
        </row>
        <row r="10114">
          <cell r="H10114">
            <v>269500</v>
          </cell>
        </row>
        <row r="10115">
          <cell r="H10115">
            <v>45000</v>
          </cell>
        </row>
        <row r="10117">
          <cell r="H10117">
            <v>18000</v>
          </cell>
        </row>
        <row r="10119">
          <cell r="H10119">
            <v>16000</v>
          </cell>
        </row>
        <row r="10121">
          <cell r="H10121">
            <v>12000</v>
          </cell>
        </row>
        <row r="10123">
          <cell r="H10123">
            <v>66000</v>
          </cell>
        </row>
        <row r="10125">
          <cell r="H10125">
            <v>112500</v>
          </cell>
        </row>
        <row r="10130">
          <cell r="H10130">
            <v>5179233</v>
          </cell>
        </row>
        <row r="10131">
          <cell r="H10131">
            <v>1006487</v>
          </cell>
        </row>
        <row r="10132">
          <cell r="H10132">
            <v>798437</v>
          </cell>
        </row>
        <row r="10133">
          <cell r="H10133">
            <v>10000</v>
          </cell>
        </row>
        <row r="10135">
          <cell r="H10135">
            <v>350</v>
          </cell>
        </row>
        <row r="10137">
          <cell r="H10137">
            <v>50000</v>
          </cell>
        </row>
        <row r="10139">
          <cell r="H10139">
            <v>700</v>
          </cell>
        </row>
        <row r="10141">
          <cell r="H10141">
            <v>10602</v>
          </cell>
        </row>
        <row r="10143">
          <cell r="H10143">
            <v>450</v>
          </cell>
        </row>
        <row r="10145">
          <cell r="H10145">
            <v>18000</v>
          </cell>
        </row>
        <row r="10147">
          <cell r="H10147">
            <v>350</v>
          </cell>
        </row>
        <row r="10149">
          <cell r="H10149">
            <v>10000</v>
          </cell>
        </row>
        <row r="10151">
          <cell r="H10151">
            <v>11250</v>
          </cell>
        </row>
        <row r="10153">
          <cell r="H10153">
            <v>250</v>
          </cell>
        </row>
        <row r="10155">
          <cell r="H10155">
            <v>450</v>
          </cell>
        </row>
        <row r="10157">
          <cell r="H10157">
            <v>1625</v>
          </cell>
        </row>
        <row r="10159">
          <cell r="H10159">
            <v>6250</v>
          </cell>
        </row>
        <row r="10161">
          <cell r="H10161">
            <v>5500</v>
          </cell>
        </row>
        <row r="10163">
          <cell r="H10163">
            <v>9900</v>
          </cell>
        </row>
        <row r="10165">
          <cell r="H10165">
            <v>1500</v>
          </cell>
        </row>
        <row r="10167">
          <cell r="H10167">
            <v>1500</v>
          </cell>
        </row>
        <row r="10169">
          <cell r="H10169">
            <v>3000</v>
          </cell>
        </row>
        <row r="10171">
          <cell r="H10171">
            <v>2700</v>
          </cell>
        </row>
        <row r="10173">
          <cell r="H10173">
            <v>0</v>
          </cell>
        </row>
        <row r="10175">
          <cell r="H10175">
            <v>29000</v>
          </cell>
        </row>
        <row r="10177">
          <cell r="H10177">
            <v>6000</v>
          </cell>
        </row>
        <row r="10179">
          <cell r="H10179">
            <v>7200</v>
          </cell>
        </row>
        <row r="10181">
          <cell r="H10181">
            <v>6000</v>
          </cell>
        </row>
        <row r="10183">
          <cell r="H10183">
            <v>37000</v>
          </cell>
        </row>
        <row r="10185">
          <cell r="H10185">
            <v>6000</v>
          </cell>
        </row>
        <row r="10187">
          <cell r="H10187">
            <v>2800</v>
          </cell>
        </row>
        <row r="10189">
          <cell r="H10189">
            <v>2000</v>
          </cell>
        </row>
        <row r="10191">
          <cell r="H10191">
            <v>2900</v>
          </cell>
        </row>
        <row r="10193">
          <cell r="H10193">
            <v>500</v>
          </cell>
        </row>
        <row r="10195">
          <cell r="H10195">
            <v>980</v>
          </cell>
        </row>
        <row r="10197">
          <cell r="H10197">
            <v>640</v>
          </cell>
        </row>
        <row r="10199">
          <cell r="H10199">
            <v>6800</v>
          </cell>
        </row>
        <row r="10201">
          <cell r="H10201">
            <v>700</v>
          </cell>
        </row>
        <row r="10203">
          <cell r="H10203">
            <v>3400</v>
          </cell>
        </row>
        <row r="10205">
          <cell r="H10205">
            <v>700</v>
          </cell>
        </row>
        <row r="10207">
          <cell r="H10207">
            <v>5000</v>
          </cell>
        </row>
        <row r="10209">
          <cell r="H10209">
            <v>5000</v>
          </cell>
        </row>
        <row r="10211">
          <cell r="H10211">
            <v>300</v>
          </cell>
        </row>
        <row r="10213">
          <cell r="H10213">
            <v>30000</v>
          </cell>
        </row>
        <row r="10215">
          <cell r="H10215">
            <v>700</v>
          </cell>
        </row>
        <row r="10217">
          <cell r="H10217">
            <v>3800</v>
          </cell>
        </row>
        <row r="10219">
          <cell r="H10219">
            <v>700</v>
          </cell>
        </row>
        <row r="10221">
          <cell r="H10221">
            <v>0</v>
          </cell>
        </row>
        <row r="10223">
          <cell r="H10223">
            <v>550</v>
          </cell>
        </row>
        <row r="10225">
          <cell r="H10225">
            <v>250</v>
          </cell>
        </row>
        <row r="10227">
          <cell r="H10227">
            <v>2500</v>
          </cell>
        </row>
        <row r="10229">
          <cell r="H10229">
            <v>1600</v>
          </cell>
        </row>
        <row r="10231">
          <cell r="H10231">
            <v>9000</v>
          </cell>
        </row>
        <row r="10233">
          <cell r="H10233">
            <v>3200</v>
          </cell>
        </row>
        <row r="10235">
          <cell r="H10235">
            <v>0</v>
          </cell>
        </row>
        <row r="10237">
          <cell r="H10237">
            <v>23000</v>
          </cell>
        </row>
        <row r="10239">
          <cell r="H10239">
            <v>750</v>
          </cell>
        </row>
        <row r="10241">
          <cell r="H10241">
            <v>10000</v>
          </cell>
        </row>
        <row r="10243">
          <cell r="H10243">
            <v>2500</v>
          </cell>
        </row>
        <row r="10245">
          <cell r="H10245">
            <v>13920</v>
          </cell>
        </row>
        <row r="10247">
          <cell r="H10247">
            <v>11520</v>
          </cell>
        </row>
        <row r="10249">
          <cell r="H10249">
            <v>0</v>
          </cell>
        </row>
        <row r="10251">
          <cell r="H10251">
            <v>300</v>
          </cell>
        </row>
        <row r="10253">
          <cell r="H10253">
            <v>360</v>
          </cell>
        </row>
        <row r="10255">
          <cell r="H10255">
            <v>4400</v>
          </cell>
        </row>
        <row r="10257">
          <cell r="H10257">
            <v>500</v>
          </cell>
        </row>
        <row r="10259">
          <cell r="H10259">
            <v>3700</v>
          </cell>
        </row>
        <row r="10261">
          <cell r="H10261">
            <v>500</v>
          </cell>
        </row>
        <row r="10263">
          <cell r="H10263">
            <v>2250</v>
          </cell>
        </row>
        <row r="10265">
          <cell r="H10265">
            <v>5250</v>
          </cell>
        </row>
        <row r="10267">
          <cell r="H10267">
            <v>4200</v>
          </cell>
        </row>
        <row r="10269">
          <cell r="H10269">
            <v>5000</v>
          </cell>
        </row>
        <row r="10271">
          <cell r="H10271">
            <v>750</v>
          </cell>
        </row>
        <row r="10273">
          <cell r="H10273">
            <v>1500</v>
          </cell>
        </row>
        <row r="10275">
          <cell r="H10275">
            <v>67500</v>
          </cell>
        </row>
        <row r="10277">
          <cell r="H10277">
            <v>67500</v>
          </cell>
        </row>
        <row r="10279">
          <cell r="H10279">
            <v>2500</v>
          </cell>
        </row>
        <row r="10281">
          <cell r="H10281">
            <v>2500</v>
          </cell>
        </row>
        <row r="10283">
          <cell r="H10283">
            <v>2500</v>
          </cell>
        </row>
        <row r="10285">
          <cell r="H10285">
            <v>2500</v>
          </cell>
        </row>
        <row r="10287">
          <cell r="H10287">
            <v>150</v>
          </cell>
        </row>
        <row r="10289">
          <cell r="H10289">
            <v>150</v>
          </cell>
        </row>
        <row r="10291">
          <cell r="H10291">
            <v>1500</v>
          </cell>
        </row>
        <row r="10293">
          <cell r="H10293">
            <v>500</v>
          </cell>
        </row>
        <row r="10295">
          <cell r="H10295">
            <v>2000</v>
          </cell>
        </row>
        <row r="10297">
          <cell r="H10297">
            <v>500</v>
          </cell>
        </row>
        <row r="10299">
          <cell r="H10299">
            <v>4375</v>
          </cell>
        </row>
        <row r="10301">
          <cell r="H10301">
            <v>4250</v>
          </cell>
        </row>
        <row r="10303">
          <cell r="H10303">
            <v>1750</v>
          </cell>
        </row>
        <row r="10305">
          <cell r="H10305">
            <v>1700</v>
          </cell>
        </row>
        <row r="10307">
          <cell r="H10307">
            <v>1750</v>
          </cell>
        </row>
        <row r="10309">
          <cell r="H10309">
            <v>1700</v>
          </cell>
        </row>
        <row r="10311">
          <cell r="H10311">
            <v>3825</v>
          </cell>
        </row>
        <row r="10313">
          <cell r="H10313">
            <v>15300</v>
          </cell>
        </row>
        <row r="10315">
          <cell r="H10315">
            <v>10950</v>
          </cell>
        </row>
        <row r="10317">
          <cell r="H10317">
            <v>27000</v>
          </cell>
        </row>
        <row r="10319">
          <cell r="H10319">
            <v>29450</v>
          </cell>
        </row>
        <row r="10321">
          <cell r="H10321">
            <v>17100</v>
          </cell>
        </row>
        <row r="10323">
          <cell r="H10323">
            <v>5250</v>
          </cell>
        </row>
        <row r="10325">
          <cell r="H10325">
            <v>6300</v>
          </cell>
        </row>
        <row r="10327">
          <cell r="H10327">
            <v>3750</v>
          </cell>
        </row>
        <row r="10329">
          <cell r="H10329">
            <v>4500</v>
          </cell>
        </row>
        <row r="10331">
          <cell r="H10331">
            <v>2500</v>
          </cell>
        </row>
        <row r="10333">
          <cell r="H10333">
            <v>2500</v>
          </cell>
        </row>
        <row r="10335">
          <cell r="H10335">
            <v>3000</v>
          </cell>
        </row>
        <row r="10337">
          <cell r="H10337">
            <v>6250</v>
          </cell>
        </row>
        <row r="10339">
          <cell r="H10339">
            <v>1500</v>
          </cell>
        </row>
        <row r="10341">
          <cell r="H10341">
            <v>1500</v>
          </cell>
        </row>
        <row r="10343">
          <cell r="H10343">
            <v>8750</v>
          </cell>
        </row>
        <row r="10345">
          <cell r="H10345">
            <v>8750</v>
          </cell>
        </row>
        <row r="10347">
          <cell r="H10347">
            <v>1500</v>
          </cell>
        </row>
        <row r="10349">
          <cell r="H10349">
            <v>1500</v>
          </cell>
        </row>
        <row r="10351">
          <cell r="H10351">
            <v>26250</v>
          </cell>
        </row>
        <row r="10353">
          <cell r="H10353">
            <v>8750</v>
          </cell>
        </row>
        <row r="10355">
          <cell r="H10355">
            <v>3500</v>
          </cell>
        </row>
        <row r="10357">
          <cell r="H10357">
            <v>1500</v>
          </cell>
        </row>
        <row r="10359">
          <cell r="H10359">
            <v>750</v>
          </cell>
        </row>
        <row r="10361">
          <cell r="H10361">
            <v>900</v>
          </cell>
        </row>
        <row r="10363">
          <cell r="H10363">
            <v>3750</v>
          </cell>
        </row>
        <row r="10365">
          <cell r="H10365">
            <v>540</v>
          </cell>
        </row>
        <row r="10367">
          <cell r="H10367">
            <v>13000</v>
          </cell>
        </row>
        <row r="10369">
          <cell r="H10369">
            <v>3000</v>
          </cell>
        </row>
        <row r="10372">
          <cell r="H10372">
            <v>208050</v>
          </cell>
        </row>
        <row r="10373">
          <cell r="H10373">
            <v>13300</v>
          </cell>
        </row>
        <row r="10375">
          <cell r="H10375">
            <v>33750</v>
          </cell>
        </row>
        <row r="10377">
          <cell r="H10377">
            <v>5000</v>
          </cell>
        </row>
        <row r="10379">
          <cell r="H10379">
            <v>10000</v>
          </cell>
        </row>
        <row r="10381">
          <cell r="H10381">
            <v>19000</v>
          </cell>
        </row>
        <row r="10383">
          <cell r="H10383">
            <v>1500</v>
          </cell>
        </row>
        <row r="10385">
          <cell r="H10385">
            <v>5500</v>
          </cell>
        </row>
        <row r="10387">
          <cell r="H10387">
            <v>12000</v>
          </cell>
        </row>
        <row r="10389">
          <cell r="H10389">
            <v>11200</v>
          </cell>
        </row>
        <row r="10391">
          <cell r="H10391">
            <v>2800</v>
          </cell>
        </row>
        <row r="10393">
          <cell r="H10393">
            <v>12000</v>
          </cell>
        </row>
        <row r="10395">
          <cell r="H10395">
            <v>1500</v>
          </cell>
        </row>
        <row r="10397">
          <cell r="H10397">
            <v>10000</v>
          </cell>
        </row>
        <row r="10399">
          <cell r="H10399">
            <v>15000</v>
          </cell>
        </row>
        <row r="10401">
          <cell r="H10401">
            <v>16000</v>
          </cell>
        </row>
        <row r="10403">
          <cell r="H10403">
            <v>2000</v>
          </cell>
        </row>
        <row r="10405">
          <cell r="H10405">
            <v>20000</v>
          </cell>
        </row>
        <row r="10407">
          <cell r="H10407">
            <v>10000</v>
          </cell>
        </row>
        <row r="10409">
          <cell r="H10409">
            <v>5000</v>
          </cell>
        </row>
        <row r="10411">
          <cell r="H10411">
            <v>2500</v>
          </cell>
        </row>
        <row r="10415">
          <cell r="H10415">
            <v>1545653</v>
          </cell>
        </row>
        <row r="10416">
          <cell r="H10416">
            <v>1034280</v>
          </cell>
        </row>
        <row r="10417">
          <cell r="H10417">
            <v>22000</v>
          </cell>
        </row>
        <row r="10419">
          <cell r="H10419">
            <v>2500</v>
          </cell>
        </row>
        <row r="10421">
          <cell r="H10421">
            <v>12000</v>
          </cell>
        </row>
        <row r="10423">
          <cell r="H10423">
            <v>900</v>
          </cell>
        </row>
        <row r="10425">
          <cell r="H10425">
            <v>4400</v>
          </cell>
        </row>
        <row r="10427">
          <cell r="H10427">
            <v>1000</v>
          </cell>
        </row>
        <row r="10429">
          <cell r="H10429">
            <v>1950</v>
          </cell>
        </row>
        <row r="10431">
          <cell r="H10431">
            <v>1000</v>
          </cell>
        </row>
        <row r="10433">
          <cell r="H10433">
            <v>1900</v>
          </cell>
        </row>
        <row r="10435">
          <cell r="H10435">
            <v>350</v>
          </cell>
        </row>
        <row r="10437">
          <cell r="H10437">
            <v>3000</v>
          </cell>
        </row>
        <row r="10439">
          <cell r="H10439">
            <v>700</v>
          </cell>
        </row>
        <row r="10441">
          <cell r="H10441">
            <v>25400</v>
          </cell>
        </row>
        <row r="10443">
          <cell r="H10443">
            <v>700</v>
          </cell>
        </row>
        <row r="10445">
          <cell r="H10445">
            <v>2100</v>
          </cell>
        </row>
        <row r="10447">
          <cell r="H10447">
            <v>350</v>
          </cell>
        </row>
        <row r="10449">
          <cell r="H10449">
            <v>6700</v>
          </cell>
        </row>
        <row r="10451">
          <cell r="H10451">
            <v>350</v>
          </cell>
        </row>
        <row r="10453">
          <cell r="H10453">
            <v>1080</v>
          </cell>
        </row>
        <row r="10455">
          <cell r="H10455">
            <v>350</v>
          </cell>
        </row>
        <row r="10457">
          <cell r="H10457">
            <v>90000</v>
          </cell>
        </row>
        <row r="10459">
          <cell r="H10459">
            <v>50000</v>
          </cell>
        </row>
        <row r="10461">
          <cell r="H10461">
            <v>3200</v>
          </cell>
        </row>
        <row r="10463">
          <cell r="H10463">
            <v>350</v>
          </cell>
        </row>
        <row r="10465">
          <cell r="H10465">
            <v>48000</v>
          </cell>
        </row>
        <row r="10467">
          <cell r="H10467">
            <v>2000</v>
          </cell>
        </row>
        <row r="10469">
          <cell r="H10469">
            <v>18000</v>
          </cell>
        </row>
        <row r="10471">
          <cell r="H10471">
            <v>500</v>
          </cell>
        </row>
        <row r="10473">
          <cell r="H10473">
            <v>54000</v>
          </cell>
        </row>
        <row r="10475">
          <cell r="H10475">
            <v>11250</v>
          </cell>
        </row>
        <row r="10477">
          <cell r="H10477">
            <v>1000</v>
          </cell>
        </row>
        <row r="10479">
          <cell r="H10479">
            <v>350</v>
          </cell>
        </row>
        <row r="10481">
          <cell r="H10481">
            <v>30800</v>
          </cell>
        </row>
        <row r="10483">
          <cell r="H10483">
            <v>5250</v>
          </cell>
        </row>
        <row r="10485">
          <cell r="H10485">
            <v>15000</v>
          </cell>
        </row>
        <row r="10487">
          <cell r="H10487">
            <v>3600</v>
          </cell>
        </row>
        <row r="10489">
          <cell r="H10489">
            <v>9100</v>
          </cell>
        </row>
        <row r="10491">
          <cell r="H10491">
            <v>350</v>
          </cell>
        </row>
        <row r="10493">
          <cell r="H10493">
            <v>15200</v>
          </cell>
        </row>
        <row r="10495">
          <cell r="H10495">
            <v>5600</v>
          </cell>
        </row>
        <row r="10497">
          <cell r="H10497">
            <v>32940</v>
          </cell>
        </row>
        <row r="10499">
          <cell r="H10499">
            <v>6300</v>
          </cell>
        </row>
        <row r="10501">
          <cell r="H10501">
            <v>1300</v>
          </cell>
        </row>
        <row r="10503">
          <cell r="H10503">
            <v>350</v>
          </cell>
        </row>
        <row r="10505">
          <cell r="H10505">
            <v>5120</v>
          </cell>
        </row>
        <row r="10507">
          <cell r="H10507">
            <v>700</v>
          </cell>
        </row>
        <row r="10509">
          <cell r="H10509">
            <v>92750</v>
          </cell>
        </row>
        <row r="10511">
          <cell r="H10511">
            <v>12250</v>
          </cell>
        </row>
        <row r="10513">
          <cell r="H10513">
            <v>840</v>
          </cell>
        </row>
        <row r="10515">
          <cell r="H10515">
            <v>350</v>
          </cell>
        </row>
        <row r="10517">
          <cell r="H10517">
            <v>33060</v>
          </cell>
        </row>
        <row r="10519">
          <cell r="H10519">
            <v>20300</v>
          </cell>
        </row>
        <row r="10521">
          <cell r="H10521">
            <v>2850</v>
          </cell>
        </row>
        <row r="10523">
          <cell r="H10523">
            <v>1750</v>
          </cell>
        </row>
        <row r="10525">
          <cell r="H10525">
            <v>900</v>
          </cell>
        </row>
        <row r="10527">
          <cell r="H10527">
            <v>1500</v>
          </cell>
        </row>
        <row r="10529">
          <cell r="H10529">
            <v>9600</v>
          </cell>
        </row>
        <row r="10531">
          <cell r="H10531">
            <v>14000</v>
          </cell>
        </row>
        <row r="10533">
          <cell r="H10533">
            <v>300</v>
          </cell>
        </row>
        <row r="10535">
          <cell r="H10535">
            <v>360</v>
          </cell>
        </row>
        <row r="10537">
          <cell r="H10537">
            <v>4400</v>
          </cell>
        </row>
        <row r="10539">
          <cell r="H10539">
            <v>500</v>
          </cell>
        </row>
        <row r="10541">
          <cell r="H10541">
            <v>3200</v>
          </cell>
        </row>
        <row r="10543">
          <cell r="H10543">
            <v>500</v>
          </cell>
        </row>
        <row r="10545">
          <cell r="H10545">
            <v>3000</v>
          </cell>
        </row>
        <row r="10547">
          <cell r="H10547">
            <v>500</v>
          </cell>
        </row>
        <row r="10549">
          <cell r="H10549">
            <v>3750</v>
          </cell>
        </row>
        <row r="10551">
          <cell r="H10551">
            <v>8750</v>
          </cell>
        </row>
        <row r="10553">
          <cell r="H10553">
            <v>4200</v>
          </cell>
        </row>
        <row r="10555">
          <cell r="H10555">
            <v>5000</v>
          </cell>
        </row>
        <row r="10557">
          <cell r="H10557">
            <v>6500</v>
          </cell>
        </row>
        <row r="10559">
          <cell r="H10559">
            <v>10000</v>
          </cell>
        </row>
        <row r="10561">
          <cell r="H10561">
            <v>28000</v>
          </cell>
        </row>
        <row r="10563">
          <cell r="H10563">
            <v>52500</v>
          </cell>
        </row>
        <row r="10565">
          <cell r="H10565">
            <v>18000</v>
          </cell>
        </row>
        <row r="10567">
          <cell r="H10567">
            <v>22500</v>
          </cell>
        </row>
        <row r="10569">
          <cell r="H10569">
            <v>875</v>
          </cell>
        </row>
        <row r="10571">
          <cell r="H10571">
            <v>850</v>
          </cell>
        </row>
        <row r="10573">
          <cell r="H10573">
            <v>23250</v>
          </cell>
        </row>
        <row r="10575">
          <cell r="H10575">
            <v>25500</v>
          </cell>
        </row>
        <row r="10577">
          <cell r="H10577">
            <v>875</v>
          </cell>
        </row>
        <row r="10579">
          <cell r="H10579">
            <v>850</v>
          </cell>
        </row>
        <row r="10581">
          <cell r="H10581">
            <v>5400</v>
          </cell>
        </row>
        <row r="10583">
          <cell r="H10583">
            <v>21600</v>
          </cell>
        </row>
        <row r="10585">
          <cell r="H10585">
            <v>13870</v>
          </cell>
        </row>
        <row r="10587">
          <cell r="H10587">
            <v>34200</v>
          </cell>
        </row>
        <row r="10589">
          <cell r="H10589">
            <v>10850</v>
          </cell>
        </row>
        <row r="10591">
          <cell r="H10591">
            <v>6300</v>
          </cell>
        </row>
        <row r="10593">
          <cell r="H10593">
            <v>5250</v>
          </cell>
        </row>
        <row r="10595">
          <cell r="H10595">
            <v>6300</v>
          </cell>
        </row>
        <row r="10597">
          <cell r="H10597">
            <v>5250</v>
          </cell>
        </row>
        <row r="10599">
          <cell r="H10599">
            <v>6300</v>
          </cell>
        </row>
        <row r="10601">
          <cell r="H10601">
            <v>2500</v>
          </cell>
        </row>
        <row r="10603">
          <cell r="H10603">
            <v>2500</v>
          </cell>
        </row>
        <row r="10605">
          <cell r="H10605">
            <v>300</v>
          </cell>
        </row>
        <row r="10607">
          <cell r="H10607">
            <v>360</v>
          </cell>
        </row>
        <row r="10610">
          <cell r="H10610">
            <v>511373</v>
          </cell>
        </row>
        <row r="10611">
          <cell r="H10611">
            <v>13300</v>
          </cell>
        </row>
        <row r="10613">
          <cell r="H10613">
            <v>51348</v>
          </cell>
        </row>
        <row r="10615">
          <cell r="H10615">
            <v>87525</v>
          </cell>
        </row>
        <row r="10617">
          <cell r="H10617">
            <v>14000</v>
          </cell>
        </row>
        <row r="10619">
          <cell r="H10619">
            <v>25000</v>
          </cell>
        </row>
        <row r="10621">
          <cell r="H10621">
            <v>38000</v>
          </cell>
        </row>
        <row r="10623">
          <cell r="H10623">
            <v>1500</v>
          </cell>
        </row>
        <row r="10625">
          <cell r="H10625">
            <v>5500</v>
          </cell>
        </row>
        <row r="10627">
          <cell r="H10627">
            <v>60000</v>
          </cell>
        </row>
        <row r="10629">
          <cell r="H10629">
            <v>28000</v>
          </cell>
        </row>
        <row r="10631">
          <cell r="H10631">
            <v>11200</v>
          </cell>
        </row>
        <row r="10633">
          <cell r="H10633">
            <v>12000</v>
          </cell>
        </row>
        <row r="10635">
          <cell r="H10635">
            <v>1500</v>
          </cell>
        </row>
        <row r="10637">
          <cell r="H10637">
            <v>50000</v>
          </cell>
        </row>
        <row r="10639">
          <cell r="H10639">
            <v>15000</v>
          </cell>
        </row>
        <row r="10641">
          <cell r="H10641">
            <v>15000</v>
          </cell>
        </row>
        <row r="10643">
          <cell r="H10643">
            <v>16000</v>
          </cell>
        </row>
        <row r="10645">
          <cell r="H10645">
            <v>2000</v>
          </cell>
        </row>
        <row r="10647">
          <cell r="H10647">
            <v>20000</v>
          </cell>
        </row>
        <row r="10649">
          <cell r="H10649">
            <v>25000</v>
          </cell>
        </row>
        <row r="10651">
          <cell r="H10651">
            <v>16000</v>
          </cell>
        </row>
        <row r="10653">
          <cell r="H10653">
            <v>3500</v>
          </cell>
        </row>
        <row r="10657">
          <cell r="H10657">
            <v>1609500</v>
          </cell>
        </row>
        <row r="10658">
          <cell r="H10658">
            <v>1405000</v>
          </cell>
        </row>
        <row r="10659">
          <cell r="H10659">
            <v>136000</v>
          </cell>
        </row>
        <row r="10661">
          <cell r="H10661">
            <v>15300</v>
          </cell>
        </row>
        <row r="10663">
          <cell r="H10663">
            <v>110460</v>
          </cell>
        </row>
        <row r="10665">
          <cell r="H10665">
            <v>6000</v>
          </cell>
        </row>
        <row r="10667">
          <cell r="H10667">
            <v>80000</v>
          </cell>
        </row>
        <row r="10669">
          <cell r="H10669">
            <v>7000</v>
          </cell>
        </row>
        <row r="10671">
          <cell r="H10671">
            <v>14000</v>
          </cell>
        </row>
        <row r="10673">
          <cell r="H10673">
            <v>2000</v>
          </cell>
        </row>
        <row r="10675">
          <cell r="H10675">
            <v>14000</v>
          </cell>
        </row>
        <row r="10677">
          <cell r="H10677">
            <v>1100</v>
          </cell>
        </row>
        <row r="10679">
          <cell r="H10679">
            <v>60000</v>
          </cell>
        </row>
        <row r="10681">
          <cell r="H10681">
            <v>2200</v>
          </cell>
        </row>
        <row r="10683">
          <cell r="H10683">
            <v>60000</v>
          </cell>
        </row>
        <row r="10685">
          <cell r="H10685">
            <v>3000</v>
          </cell>
        </row>
        <row r="10687">
          <cell r="H10687">
            <v>90000</v>
          </cell>
        </row>
        <row r="10689">
          <cell r="H10689">
            <v>3300</v>
          </cell>
        </row>
        <row r="10691">
          <cell r="H10691">
            <v>22200</v>
          </cell>
        </row>
        <row r="10693">
          <cell r="H10693">
            <v>550</v>
          </cell>
        </row>
        <row r="10695">
          <cell r="H10695">
            <v>1800</v>
          </cell>
        </row>
        <row r="10697">
          <cell r="H10697">
            <v>150</v>
          </cell>
        </row>
        <row r="10699">
          <cell r="H10699">
            <v>29300</v>
          </cell>
        </row>
        <row r="10701">
          <cell r="H10701">
            <v>550</v>
          </cell>
        </row>
        <row r="10703">
          <cell r="H10703">
            <v>14500</v>
          </cell>
        </row>
        <row r="10705">
          <cell r="H10705">
            <v>3000</v>
          </cell>
        </row>
        <row r="10707">
          <cell r="H10707">
            <v>18500</v>
          </cell>
        </row>
        <row r="10709">
          <cell r="H10709">
            <v>3000</v>
          </cell>
        </row>
        <row r="10711">
          <cell r="H10711">
            <v>2400</v>
          </cell>
        </row>
        <row r="10713">
          <cell r="H10713">
            <v>700</v>
          </cell>
        </row>
        <row r="10715">
          <cell r="H10715">
            <v>2600</v>
          </cell>
        </row>
        <row r="10717">
          <cell r="H10717">
            <v>1000</v>
          </cell>
        </row>
        <row r="10719">
          <cell r="H10719">
            <v>2800</v>
          </cell>
        </row>
        <row r="10721">
          <cell r="H10721">
            <v>2000</v>
          </cell>
        </row>
        <row r="10723">
          <cell r="H10723">
            <v>1450</v>
          </cell>
        </row>
        <row r="10725">
          <cell r="H10725">
            <v>250</v>
          </cell>
        </row>
        <row r="10727">
          <cell r="H10727">
            <v>490</v>
          </cell>
        </row>
        <row r="10729">
          <cell r="H10729">
            <v>320</v>
          </cell>
        </row>
        <row r="10731">
          <cell r="H10731">
            <v>3400</v>
          </cell>
        </row>
        <row r="10733">
          <cell r="H10733">
            <v>350</v>
          </cell>
        </row>
        <row r="10735">
          <cell r="H10735">
            <v>1700</v>
          </cell>
        </row>
        <row r="10737">
          <cell r="H10737">
            <v>350</v>
          </cell>
        </row>
        <row r="10739">
          <cell r="H10739">
            <v>35000</v>
          </cell>
        </row>
        <row r="10741">
          <cell r="H10741">
            <v>2500</v>
          </cell>
        </row>
        <row r="10743">
          <cell r="H10743">
            <v>35340</v>
          </cell>
        </row>
        <row r="10745">
          <cell r="H10745">
            <v>1500</v>
          </cell>
        </row>
        <row r="10747">
          <cell r="H10747">
            <v>2500</v>
          </cell>
        </row>
        <row r="10749">
          <cell r="H10749">
            <v>1700</v>
          </cell>
        </row>
        <row r="10751">
          <cell r="H10751">
            <v>14000</v>
          </cell>
        </row>
        <row r="10753">
          <cell r="H10753">
            <v>1400</v>
          </cell>
        </row>
        <row r="10755">
          <cell r="H10755">
            <v>600</v>
          </cell>
        </row>
        <row r="10757">
          <cell r="H10757">
            <v>14400</v>
          </cell>
        </row>
        <row r="10759">
          <cell r="H10759">
            <v>1350</v>
          </cell>
        </row>
        <row r="10761">
          <cell r="H10761">
            <v>600</v>
          </cell>
        </row>
        <row r="10763">
          <cell r="H10763">
            <v>3000</v>
          </cell>
        </row>
        <row r="10765">
          <cell r="H10765">
            <v>7200</v>
          </cell>
        </row>
        <row r="10767">
          <cell r="H10767">
            <v>1950</v>
          </cell>
        </row>
        <row r="10769">
          <cell r="H10769">
            <v>360</v>
          </cell>
        </row>
        <row r="10771">
          <cell r="H10771">
            <v>37000</v>
          </cell>
        </row>
        <row r="10773">
          <cell r="H10773">
            <v>350</v>
          </cell>
        </row>
        <row r="10775">
          <cell r="H10775">
            <v>14400</v>
          </cell>
        </row>
        <row r="10777">
          <cell r="H10777">
            <v>18000</v>
          </cell>
        </row>
        <row r="10779">
          <cell r="H10779">
            <v>1250</v>
          </cell>
        </row>
        <row r="10781">
          <cell r="H10781">
            <v>3000</v>
          </cell>
        </row>
        <row r="10783">
          <cell r="H10783">
            <v>1750</v>
          </cell>
        </row>
        <row r="10785">
          <cell r="H10785">
            <v>1700</v>
          </cell>
        </row>
        <row r="10787">
          <cell r="H10787">
            <v>1250</v>
          </cell>
        </row>
        <row r="10789">
          <cell r="H10789">
            <v>850</v>
          </cell>
        </row>
        <row r="10791">
          <cell r="H10791">
            <v>2475</v>
          </cell>
        </row>
        <row r="10793">
          <cell r="H10793">
            <v>9900</v>
          </cell>
        </row>
        <row r="10795">
          <cell r="H10795">
            <v>2555</v>
          </cell>
        </row>
        <row r="10797">
          <cell r="H10797">
            <v>6300</v>
          </cell>
        </row>
        <row r="10799">
          <cell r="H10799">
            <v>3100</v>
          </cell>
        </row>
        <row r="10801">
          <cell r="H10801">
            <v>1800</v>
          </cell>
        </row>
        <row r="10803">
          <cell r="H10803">
            <v>2500</v>
          </cell>
        </row>
        <row r="10805">
          <cell r="H10805">
            <v>2500</v>
          </cell>
        </row>
        <row r="10807">
          <cell r="H10807">
            <v>0</v>
          </cell>
        </row>
        <row r="10809">
          <cell r="H10809">
            <v>65000</v>
          </cell>
        </row>
        <row r="10811">
          <cell r="H10811">
            <v>1500</v>
          </cell>
        </row>
        <row r="10813">
          <cell r="H10813">
            <v>2500</v>
          </cell>
        </row>
        <row r="10815">
          <cell r="H10815">
            <v>2500</v>
          </cell>
        </row>
        <row r="10817">
          <cell r="H10817">
            <v>7000</v>
          </cell>
        </row>
        <row r="10819">
          <cell r="H10819">
            <v>700</v>
          </cell>
        </row>
        <row r="10821">
          <cell r="H10821">
            <v>114000</v>
          </cell>
        </row>
        <row r="10823">
          <cell r="H10823">
            <v>7500</v>
          </cell>
        </row>
        <row r="10825">
          <cell r="H10825">
            <v>6000</v>
          </cell>
        </row>
        <row r="10827">
          <cell r="H10827">
            <v>150000</v>
          </cell>
        </row>
        <row r="10829">
          <cell r="H10829">
            <v>45000</v>
          </cell>
        </row>
        <row r="10831">
          <cell r="H10831">
            <v>4500</v>
          </cell>
        </row>
        <row r="10833">
          <cell r="H10833">
            <v>25000</v>
          </cell>
        </row>
        <row r="10835">
          <cell r="H10835">
            <v>1500</v>
          </cell>
        </row>
        <row r="10837">
          <cell r="H10837">
            <v>20000</v>
          </cell>
        </row>
        <row r="10839">
          <cell r="H10839">
            <v>500</v>
          </cell>
        </row>
        <row r="10842">
          <cell r="H10842">
            <v>204500</v>
          </cell>
        </row>
        <row r="10843">
          <cell r="H10843">
            <v>9800</v>
          </cell>
        </row>
        <row r="10845">
          <cell r="H10845">
            <v>3700</v>
          </cell>
        </row>
        <row r="10847">
          <cell r="H10847">
            <v>1500</v>
          </cell>
        </row>
        <row r="10849">
          <cell r="H10849">
            <v>50000</v>
          </cell>
        </row>
        <row r="10851">
          <cell r="H10851">
            <v>15000</v>
          </cell>
        </row>
        <row r="10853">
          <cell r="H10853">
            <v>15000</v>
          </cell>
        </row>
        <row r="10855">
          <cell r="H10855">
            <v>12000</v>
          </cell>
        </row>
        <row r="10857">
          <cell r="H10857">
            <v>15000</v>
          </cell>
        </row>
        <row r="10859">
          <cell r="H10859">
            <v>16000</v>
          </cell>
        </row>
        <row r="10861">
          <cell r="H10861">
            <v>2000</v>
          </cell>
        </row>
        <row r="10863">
          <cell r="H10863">
            <v>20000</v>
          </cell>
        </row>
        <row r="10865">
          <cell r="H10865">
            <v>25000</v>
          </cell>
        </row>
        <row r="10867">
          <cell r="H10867">
            <v>16000</v>
          </cell>
        </row>
        <row r="10869">
          <cell r="H10869">
            <v>3500</v>
          </cell>
        </row>
        <row r="10873">
          <cell r="H10873">
            <v>1017593</v>
          </cell>
        </row>
        <row r="10874">
          <cell r="H10874">
            <v>682293</v>
          </cell>
        </row>
        <row r="10875">
          <cell r="H10875">
            <v>69102</v>
          </cell>
        </row>
        <row r="10877">
          <cell r="H10877">
            <v>2500</v>
          </cell>
        </row>
        <row r="10879">
          <cell r="H10879">
            <v>3095</v>
          </cell>
        </row>
        <row r="10881">
          <cell r="H10881">
            <v>250</v>
          </cell>
        </row>
        <row r="10883">
          <cell r="H10883">
            <v>7580</v>
          </cell>
        </row>
        <row r="10885">
          <cell r="H10885">
            <v>500</v>
          </cell>
        </row>
        <row r="10887">
          <cell r="H10887">
            <v>3568</v>
          </cell>
        </row>
        <row r="10889">
          <cell r="H10889">
            <v>350</v>
          </cell>
        </row>
        <row r="10891">
          <cell r="H10891">
            <v>12148</v>
          </cell>
        </row>
        <row r="10893">
          <cell r="H10893">
            <v>250</v>
          </cell>
        </row>
        <row r="10895">
          <cell r="H10895">
            <v>35712</v>
          </cell>
        </row>
        <row r="10897">
          <cell r="H10897">
            <v>3150</v>
          </cell>
        </row>
        <row r="10899">
          <cell r="H10899">
            <v>3968</v>
          </cell>
        </row>
        <row r="10901">
          <cell r="H10901">
            <v>350</v>
          </cell>
        </row>
        <row r="10903">
          <cell r="H10903">
            <v>500</v>
          </cell>
        </row>
        <row r="10905">
          <cell r="H10905">
            <v>1050</v>
          </cell>
        </row>
        <row r="10907">
          <cell r="H10907">
            <v>401</v>
          </cell>
        </row>
        <row r="10909">
          <cell r="H10909">
            <v>350</v>
          </cell>
        </row>
        <row r="10911">
          <cell r="H10911">
            <v>12000</v>
          </cell>
        </row>
        <row r="10913">
          <cell r="H10913">
            <v>350</v>
          </cell>
        </row>
        <row r="10915">
          <cell r="H10915">
            <v>3568</v>
          </cell>
        </row>
        <row r="10917">
          <cell r="H10917">
            <v>350</v>
          </cell>
        </row>
        <row r="10919">
          <cell r="H10919">
            <v>124100</v>
          </cell>
        </row>
        <row r="10921">
          <cell r="H10921">
            <v>18250</v>
          </cell>
        </row>
        <row r="10923">
          <cell r="H10923">
            <v>10950</v>
          </cell>
        </row>
        <row r="10925">
          <cell r="H10925">
            <v>18250</v>
          </cell>
        </row>
        <row r="10927">
          <cell r="H10927">
            <v>2500</v>
          </cell>
        </row>
        <row r="10929">
          <cell r="H10929">
            <v>2500</v>
          </cell>
        </row>
        <row r="10931">
          <cell r="H10931">
            <v>18000</v>
          </cell>
        </row>
        <row r="10933">
          <cell r="H10933">
            <v>4200</v>
          </cell>
        </row>
        <row r="10935">
          <cell r="H10935">
            <v>300</v>
          </cell>
        </row>
        <row r="10937">
          <cell r="H10937">
            <v>360</v>
          </cell>
        </row>
        <row r="10939">
          <cell r="H10939">
            <v>4400</v>
          </cell>
        </row>
        <row r="10941">
          <cell r="H10941">
            <v>500</v>
          </cell>
        </row>
        <row r="10943">
          <cell r="H10943">
            <v>6400</v>
          </cell>
        </row>
        <row r="10945">
          <cell r="H10945">
            <v>1000</v>
          </cell>
        </row>
        <row r="10947">
          <cell r="H10947">
            <v>3000</v>
          </cell>
        </row>
        <row r="10949">
          <cell r="H10949">
            <v>500</v>
          </cell>
        </row>
        <row r="10951">
          <cell r="H10951">
            <v>500</v>
          </cell>
        </row>
        <row r="10953">
          <cell r="H10953">
            <v>500</v>
          </cell>
        </row>
        <row r="10955">
          <cell r="H10955">
            <v>266</v>
          </cell>
        </row>
        <row r="10957">
          <cell r="H10957">
            <v>2500</v>
          </cell>
        </row>
        <row r="10959">
          <cell r="H10959">
            <v>2500</v>
          </cell>
        </row>
        <row r="10961">
          <cell r="H10961">
            <v>1500</v>
          </cell>
        </row>
        <row r="10963">
          <cell r="H10963">
            <v>1500</v>
          </cell>
        </row>
        <row r="10965">
          <cell r="H10965">
            <v>7150</v>
          </cell>
        </row>
        <row r="10967">
          <cell r="H10967">
            <v>16250</v>
          </cell>
        </row>
        <row r="10969">
          <cell r="H10969">
            <v>21850</v>
          </cell>
        </row>
        <row r="10971">
          <cell r="H10971">
            <v>28750</v>
          </cell>
        </row>
        <row r="10973">
          <cell r="H10973">
            <v>540</v>
          </cell>
        </row>
        <row r="10975">
          <cell r="H10975">
            <v>750</v>
          </cell>
        </row>
        <row r="10977">
          <cell r="H10977">
            <v>5600</v>
          </cell>
        </row>
        <row r="10979">
          <cell r="H10979">
            <v>8750</v>
          </cell>
        </row>
        <row r="10981">
          <cell r="H10981">
            <v>1600</v>
          </cell>
        </row>
        <row r="10983">
          <cell r="H10983">
            <v>2500</v>
          </cell>
        </row>
        <row r="10985">
          <cell r="H10985">
            <v>510</v>
          </cell>
        </row>
        <row r="10987">
          <cell r="H10987">
            <v>750</v>
          </cell>
        </row>
        <row r="10989">
          <cell r="H10989">
            <v>2500</v>
          </cell>
        </row>
        <row r="10991">
          <cell r="H10991">
            <v>1500</v>
          </cell>
        </row>
        <row r="10993">
          <cell r="H10993">
            <v>4800</v>
          </cell>
        </row>
        <row r="10995">
          <cell r="H10995">
            <v>9000</v>
          </cell>
        </row>
        <row r="10997">
          <cell r="H10997">
            <v>10000</v>
          </cell>
        </row>
        <row r="10999">
          <cell r="H10999">
            <v>10000</v>
          </cell>
        </row>
        <row r="11001">
          <cell r="H11001">
            <v>34000</v>
          </cell>
        </row>
        <row r="11003">
          <cell r="H11003">
            <v>25000</v>
          </cell>
        </row>
        <row r="11005">
          <cell r="H11005">
            <v>25000</v>
          </cell>
        </row>
        <row r="11007">
          <cell r="H11007">
            <v>7500</v>
          </cell>
        </row>
        <row r="11009">
          <cell r="H11009">
            <v>3750</v>
          </cell>
        </row>
        <row r="11011">
          <cell r="H11011">
            <v>3750</v>
          </cell>
        </row>
        <row r="11013">
          <cell r="H11013">
            <v>3500</v>
          </cell>
        </row>
        <row r="11015">
          <cell r="H11015">
            <v>3500</v>
          </cell>
        </row>
        <row r="11017">
          <cell r="H11017">
            <v>2500</v>
          </cell>
        </row>
        <row r="11019">
          <cell r="H11019">
            <v>2500</v>
          </cell>
        </row>
        <row r="11021">
          <cell r="H11021">
            <v>4950</v>
          </cell>
        </row>
        <row r="11023">
          <cell r="H11023">
            <v>19800</v>
          </cell>
        </row>
        <row r="11025">
          <cell r="H11025">
            <v>4015</v>
          </cell>
        </row>
        <row r="11027">
          <cell r="H11027">
            <v>9900</v>
          </cell>
        </row>
        <row r="11029">
          <cell r="H11029">
            <v>2500</v>
          </cell>
        </row>
        <row r="11031">
          <cell r="H11031">
            <v>2500</v>
          </cell>
        </row>
        <row r="11033">
          <cell r="H11033">
            <v>2500</v>
          </cell>
        </row>
        <row r="11035">
          <cell r="H11035">
            <v>550</v>
          </cell>
        </row>
        <row r="11037">
          <cell r="H11037">
            <v>2500</v>
          </cell>
        </row>
        <row r="11039">
          <cell r="H11039">
            <v>2500</v>
          </cell>
        </row>
        <row r="11041">
          <cell r="H11041">
            <v>550</v>
          </cell>
        </row>
        <row r="11043">
          <cell r="H11043">
            <v>300</v>
          </cell>
        </row>
        <row r="11045">
          <cell r="H11045">
            <v>360</v>
          </cell>
        </row>
        <row r="11048">
          <cell r="H11048">
            <v>335300</v>
          </cell>
        </row>
        <row r="11049">
          <cell r="H11049">
            <v>4500</v>
          </cell>
        </row>
        <row r="11051">
          <cell r="H11051">
            <v>4500</v>
          </cell>
        </row>
        <row r="11053">
          <cell r="H11053">
            <v>48400</v>
          </cell>
        </row>
        <row r="11055">
          <cell r="H11055">
            <v>82500</v>
          </cell>
        </row>
        <row r="11057">
          <cell r="H11057">
            <v>17500</v>
          </cell>
        </row>
        <row r="11059">
          <cell r="H11059">
            <v>23750</v>
          </cell>
        </row>
        <row r="11061">
          <cell r="H11061">
            <v>25000</v>
          </cell>
        </row>
        <row r="11063">
          <cell r="H11063">
            <v>5500</v>
          </cell>
        </row>
        <row r="11065">
          <cell r="H11065">
            <v>12500</v>
          </cell>
        </row>
        <row r="11067">
          <cell r="H11067">
            <v>22300</v>
          </cell>
        </row>
        <row r="11069">
          <cell r="H11069">
            <v>8400</v>
          </cell>
        </row>
        <row r="11071">
          <cell r="H11071">
            <v>10500</v>
          </cell>
        </row>
        <row r="11073">
          <cell r="H11073">
            <v>11200</v>
          </cell>
        </row>
        <row r="11075">
          <cell r="H11075">
            <v>20000</v>
          </cell>
        </row>
        <row r="11077">
          <cell r="H11077">
            <v>8000</v>
          </cell>
        </row>
        <row r="11079">
          <cell r="H11079">
            <v>2000</v>
          </cell>
        </row>
        <row r="11081">
          <cell r="H11081">
            <v>500</v>
          </cell>
        </row>
        <row r="11083">
          <cell r="H11083">
            <v>1500</v>
          </cell>
        </row>
        <row r="11085">
          <cell r="H11085">
            <v>1500</v>
          </cell>
        </row>
        <row r="11087">
          <cell r="H11087">
            <v>3000</v>
          </cell>
        </row>
        <row r="11089">
          <cell r="H11089">
            <v>2500</v>
          </cell>
        </row>
        <row r="11091">
          <cell r="H11091">
            <v>2500</v>
          </cell>
        </row>
        <row r="11093">
          <cell r="H11093">
            <v>1500</v>
          </cell>
        </row>
        <row r="11095">
          <cell r="H11095">
            <v>750</v>
          </cell>
        </row>
        <row r="11097">
          <cell r="H11097">
            <v>5500</v>
          </cell>
        </row>
        <row r="11099">
          <cell r="H11099">
            <v>4500</v>
          </cell>
        </row>
        <row r="11101">
          <cell r="H11101">
            <v>2500</v>
          </cell>
        </row>
        <row r="11103">
          <cell r="H11103">
            <v>2500</v>
          </cell>
        </row>
        <row r="11108">
          <cell r="H11108">
            <v>750000</v>
          </cell>
        </row>
        <row r="11109">
          <cell r="H11109">
            <v>750000</v>
          </cell>
        </row>
        <row r="11110">
          <cell r="H11110">
            <v>750000</v>
          </cell>
        </row>
        <row r="11111">
          <cell r="H11111">
            <v>750000</v>
          </cell>
        </row>
        <row r="11117">
          <cell r="H11117">
            <v>2576377.400808</v>
          </cell>
        </row>
        <row r="11118">
          <cell r="H11118">
            <v>2576377.400808</v>
          </cell>
        </row>
        <row r="11119">
          <cell r="H11119">
            <v>2576377.400808</v>
          </cell>
        </row>
        <row r="11120">
          <cell r="H11120">
            <v>2576377.400808</v>
          </cell>
        </row>
        <row r="11121">
          <cell r="H11121">
            <v>840684.93687360024</v>
          </cell>
        </row>
        <row r="11123">
          <cell r="H11123">
            <v>167417.04917280001</v>
          </cell>
        </row>
        <row r="11125">
          <cell r="H11125">
            <v>148975.4147616</v>
          </cell>
        </row>
        <row r="11127">
          <cell r="H11127">
            <v>1419300</v>
          </cell>
        </row>
        <row r="11134">
          <cell r="H11134">
            <v>11579181.824452728</v>
          </cell>
        </row>
        <row r="11135">
          <cell r="H11135">
            <v>5761023.1936226757</v>
          </cell>
        </row>
        <row r="11136">
          <cell r="H11136">
            <v>686487.50552476326</v>
          </cell>
        </row>
        <row r="11137">
          <cell r="H11137">
            <v>686487.50552476326</v>
          </cell>
        </row>
        <row r="11138">
          <cell r="H11138">
            <v>686487.50552476326</v>
          </cell>
        </row>
        <row r="11139">
          <cell r="H11139">
            <v>117576.37270426485</v>
          </cell>
        </row>
        <row r="11157">
          <cell r="H11157">
            <v>16063.187210730242</v>
          </cell>
        </row>
        <row r="11159">
          <cell r="H11159">
            <v>1604.5901948587841</v>
          </cell>
        </row>
        <row r="11164">
          <cell r="H11164">
            <v>6385.716428875392</v>
          </cell>
        </row>
        <row r="11170">
          <cell r="H11170">
            <v>3252.5377563302404</v>
          </cell>
        </row>
        <row r="11172">
          <cell r="H11172">
            <v>2963.04486702336</v>
          </cell>
        </row>
        <row r="11174">
          <cell r="H11174">
            <v>184693.96586619335</v>
          </cell>
        </row>
        <row r="11177">
          <cell r="H11177">
            <v>142332.09500867839</v>
          </cell>
        </row>
        <row r="11181">
          <cell r="H11181">
            <v>11965.895487808641</v>
          </cell>
        </row>
        <row r="11183">
          <cell r="H11183">
            <v>199650.1</v>
          </cell>
        </row>
        <row r="11189">
          <cell r="H11189">
            <v>294833.86929049314</v>
          </cell>
        </row>
        <row r="11190">
          <cell r="H11190">
            <v>64507.263773272309</v>
          </cell>
        </row>
        <row r="11191">
          <cell r="H11191">
            <v>64507.263773272309</v>
          </cell>
        </row>
        <row r="11192">
          <cell r="H11192">
            <v>6954.6919069555206</v>
          </cell>
        </row>
        <row r="11212">
          <cell r="H11212">
            <v>57552.571866316786</v>
          </cell>
        </row>
        <row r="11239">
          <cell r="H11239">
            <v>11623.36077440832</v>
          </cell>
        </row>
        <row r="11240">
          <cell r="H11240">
            <v>11623.36077440832</v>
          </cell>
        </row>
        <row r="11241">
          <cell r="H11241">
            <v>11623.36077440832</v>
          </cell>
        </row>
        <row r="11251">
          <cell r="H11251">
            <v>218703.2447428125</v>
          </cell>
        </row>
        <row r="11252">
          <cell r="H11252">
            <v>134675.41221373799</v>
          </cell>
        </row>
        <row r="11253">
          <cell r="H11253">
            <v>17893.822758739199</v>
          </cell>
        </row>
        <row r="11258">
          <cell r="H11258">
            <v>83702.050078723318</v>
          </cell>
        </row>
        <row r="11263">
          <cell r="H11263">
            <v>11342.581300999429</v>
          </cell>
        </row>
        <row r="11265">
          <cell r="H11265">
            <v>8741.0184290867201</v>
          </cell>
        </row>
        <row r="11269">
          <cell r="H11269">
            <v>12261.08</v>
          </cell>
        </row>
        <row r="11272">
          <cell r="H11272">
            <v>734.859646189312</v>
          </cell>
        </row>
        <row r="11275">
          <cell r="H11275">
            <v>743.54478010847993</v>
          </cell>
        </row>
        <row r="11276">
          <cell r="H11276">
            <v>225.51215904000003</v>
          </cell>
        </row>
        <row r="11279">
          <cell r="H11279">
            <v>494.81813410847985</v>
          </cell>
        </row>
        <row r="11282">
          <cell r="H11282">
            <v>23.214486959999999</v>
          </cell>
        </row>
        <row r="11284">
          <cell r="H11284">
            <v>0</v>
          </cell>
        </row>
        <row r="11287">
          <cell r="H11287">
            <v>18701.342314462079</v>
          </cell>
        </row>
        <row r="11288">
          <cell r="H11288">
            <v>3788.6042718720005</v>
          </cell>
        </row>
        <row r="11292">
          <cell r="H11292">
            <v>6871.9708373097601</v>
          </cell>
        </row>
        <row r="11295">
          <cell r="H11295">
            <v>360.32921064000004</v>
          </cell>
        </row>
        <row r="11297">
          <cell r="H11297">
            <v>7680.4379946403196</v>
          </cell>
        </row>
        <row r="11300">
          <cell r="H11300">
            <v>0</v>
          </cell>
        </row>
        <row r="11303">
          <cell r="H11303">
            <v>9621.0601115932805</v>
          </cell>
        </row>
        <row r="11304">
          <cell r="H11304">
            <v>4823.6275773504003</v>
          </cell>
        </row>
        <row r="11307">
          <cell r="H11307">
            <v>214.98633576</v>
          </cell>
        </row>
        <row r="11310">
          <cell r="H11310">
            <v>4582.4461984828804</v>
          </cell>
        </row>
        <row r="11313">
          <cell r="H11313">
            <v>0</v>
          </cell>
        </row>
        <row r="11316">
          <cell r="H11316">
            <v>0</v>
          </cell>
        </row>
        <row r="11317">
          <cell r="H11317">
            <v>0</v>
          </cell>
        </row>
        <row r="11320">
          <cell r="H11320">
            <v>8254.4259784896003</v>
          </cell>
        </row>
        <row r="11321">
          <cell r="H11321">
            <v>8254.4259784896003</v>
          </cell>
        </row>
        <row r="11324">
          <cell r="H11324">
            <v>0</v>
          </cell>
        </row>
        <row r="11327">
          <cell r="H11327">
            <v>6538.1905854720007</v>
          </cell>
        </row>
        <row r="11328">
          <cell r="H11328">
            <v>2256.3356175360009</v>
          </cell>
        </row>
        <row r="11331">
          <cell r="H11331">
            <v>1864.3525205760004</v>
          </cell>
        </row>
        <row r="11334">
          <cell r="H11334">
            <v>2417.5024473599997</v>
          </cell>
        </row>
        <row r="11337">
          <cell r="H11337">
            <v>16171.27893335808</v>
          </cell>
        </row>
        <row r="11338">
          <cell r="H11338">
            <v>1808.0752507776006</v>
          </cell>
        </row>
        <row r="11341">
          <cell r="H11341">
            <v>9398.3999987404786</v>
          </cell>
        </row>
        <row r="11344">
          <cell r="H11344">
            <v>4964.8036838399994</v>
          </cell>
        </row>
        <row r="11347">
          <cell r="H11347">
            <v>4295.5464139660789</v>
          </cell>
        </row>
        <row r="11348">
          <cell r="H11348">
            <v>870.21162547200004</v>
          </cell>
        </row>
        <row r="11351">
          <cell r="H11351">
            <v>1578.4358785977597</v>
          </cell>
        </row>
        <row r="11354">
          <cell r="H11354">
            <v>82.764692639999993</v>
          </cell>
        </row>
        <row r="11356">
          <cell r="H11356">
            <v>1764.1342172563195</v>
          </cell>
        </row>
        <row r="11359">
          <cell r="H11359">
            <v>0</v>
          </cell>
        </row>
        <row r="11362">
          <cell r="H11362">
            <v>2671.62033063744</v>
          </cell>
        </row>
        <row r="11363">
          <cell r="H11363">
            <v>541.22918169599996</v>
          </cell>
        </row>
        <row r="11366">
          <cell r="H11366">
            <v>981.7101196156799</v>
          </cell>
        </row>
        <row r="11369">
          <cell r="H11369">
            <v>51.475601519999998</v>
          </cell>
        </row>
        <row r="11371">
          <cell r="H11371">
            <v>1097.2054278057599</v>
          </cell>
        </row>
        <row r="11374">
          <cell r="H11374">
            <v>0</v>
          </cell>
        </row>
        <row r="11377">
          <cell r="H11377">
            <v>2568.0937237804796</v>
          </cell>
        </row>
        <row r="11378">
          <cell r="H11378">
            <v>912.66097305599999</v>
          </cell>
        </row>
        <row r="11381">
          <cell r="H11381">
            <v>1655.4327507244798</v>
          </cell>
        </row>
        <row r="11385">
          <cell r="H11385">
            <v>14462.729357207039</v>
          </cell>
        </row>
        <row r="11386">
          <cell r="H11386">
            <v>11830.985158487039</v>
          </cell>
        </row>
        <row r="11389">
          <cell r="H11389">
            <v>2631.7441987200004</v>
          </cell>
        </row>
        <row r="11394">
          <cell r="H11394">
            <v>372826.22838657693</v>
          </cell>
        </row>
        <row r="11395">
          <cell r="H11395">
            <v>245369.25381890943</v>
          </cell>
        </row>
        <row r="11396">
          <cell r="H11396">
            <v>235518.69258129472</v>
          </cell>
        </row>
        <row r="11397">
          <cell r="H11397">
            <v>71408.432266463205</v>
          </cell>
        </row>
        <row r="11404">
          <cell r="H11404">
            <v>2730.5003235456006</v>
          </cell>
        </row>
        <row r="11407">
          <cell r="H11407">
            <v>161379.75999128592</v>
          </cell>
        </row>
        <row r="11414">
          <cell r="H11414">
            <v>9850.5612376147201</v>
          </cell>
        </row>
        <row r="11415">
          <cell r="H11415">
            <v>9850.5612376147201</v>
          </cell>
        </row>
        <row r="11421">
          <cell r="H11421">
            <v>70775.175443085449</v>
          </cell>
        </row>
        <row r="11422">
          <cell r="H11422">
            <v>70775.175443085449</v>
          </cell>
        </row>
        <row r="11423">
          <cell r="H11423">
            <v>32449.613598113323</v>
          </cell>
        </row>
        <row r="11429">
          <cell r="H11429">
            <v>26303.321588674396</v>
          </cell>
        </row>
        <row r="11435">
          <cell r="H11435">
            <v>12022.240256297724</v>
          </cell>
        </row>
        <row r="11443">
          <cell r="H11443">
            <v>10087.480350545533</v>
          </cell>
        </row>
        <row r="11444">
          <cell r="H11444">
            <v>10087.480350545533</v>
          </cell>
        </row>
        <row r="11445">
          <cell r="H11445">
            <v>10087.480350545533</v>
          </cell>
        </row>
        <row r="11451">
          <cell r="H11451">
            <v>46594.318774036481</v>
          </cell>
        </row>
        <row r="11452">
          <cell r="H11452">
            <v>46594.318774036481</v>
          </cell>
        </row>
        <row r="11453">
          <cell r="H11453">
            <v>46594.318774036481</v>
          </cell>
        </row>
        <row r="11459">
          <cell r="H11459">
            <v>2435312.1722520129</v>
          </cell>
        </row>
        <row r="11460">
          <cell r="H11460">
            <v>1606305.3223159879</v>
          </cell>
        </row>
        <row r="11461">
          <cell r="H11461">
            <v>51174.340883049197</v>
          </cell>
        </row>
        <row r="11462">
          <cell r="H11462">
            <v>24151.340883049201</v>
          </cell>
        </row>
        <row r="11473">
          <cell r="H11473">
            <v>27023</v>
          </cell>
        </row>
        <row r="11479">
          <cell r="H11479">
            <v>554092.99299838999</v>
          </cell>
        </row>
        <row r="11480">
          <cell r="H11480">
            <v>102889.858459656</v>
          </cell>
        </row>
        <row r="11484">
          <cell r="H11484">
            <v>117664.5</v>
          </cell>
        </row>
        <row r="11486">
          <cell r="H11486">
            <v>6492.6541600128012</v>
          </cell>
        </row>
        <row r="11488">
          <cell r="H11488">
            <v>45635.492553805314</v>
          </cell>
        </row>
        <row r="11491">
          <cell r="H11491">
            <v>9959.5453741056026</v>
          </cell>
        </row>
        <row r="11493">
          <cell r="H11493">
            <v>3024.7508173209599</v>
          </cell>
        </row>
        <row r="11495">
          <cell r="H11495">
            <v>17187.250033417931</v>
          </cell>
        </row>
        <row r="11498">
          <cell r="H11498">
            <v>7644.9250519680018</v>
          </cell>
        </row>
        <row r="11500">
          <cell r="H11500">
            <v>31224.984220359835</v>
          </cell>
        </row>
        <row r="11509">
          <cell r="H11509">
            <v>27101.733499999998</v>
          </cell>
        </row>
        <row r="11512">
          <cell r="H11512">
            <v>25736.831999999999</v>
          </cell>
        </row>
        <row r="11514">
          <cell r="H11514">
            <v>2596.2917428224005</v>
          </cell>
        </row>
        <row r="11516">
          <cell r="H11516">
            <v>3251.212</v>
          </cell>
        </row>
        <row r="11519">
          <cell r="H11519">
            <v>22817.746276902657</v>
          </cell>
        </row>
        <row r="11522">
          <cell r="H11522">
            <v>4979.7726870528013</v>
          </cell>
        </row>
        <row r="11524">
          <cell r="H11524">
            <v>6249.6410519680012</v>
          </cell>
        </row>
        <row r="11526">
          <cell r="H11526">
            <v>70131.936814717439</v>
          </cell>
        </row>
        <row r="11529">
          <cell r="H11529">
            <v>45453.394878657782</v>
          </cell>
        </row>
        <row r="11534">
          <cell r="H11534">
            <v>4050.4713756224</v>
          </cell>
        </row>
        <row r="11540">
          <cell r="H11540">
            <v>0</v>
          </cell>
        </row>
        <row r="11541">
          <cell r="H11541">
            <v>0</v>
          </cell>
        </row>
        <row r="11544">
          <cell r="H11544">
            <v>219527.66523846998</v>
          </cell>
        </row>
        <row r="11545">
          <cell r="H11545">
            <v>41488.840469351999</v>
          </cell>
        </row>
        <row r="11548">
          <cell r="H11548">
            <v>47446.5</v>
          </cell>
        </row>
        <row r="11550">
          <cell r="H11550">
            <v>2618.0684539776003</v>
          </cell>
        </row>
        <row r="11552">
          <cell r="H11552">
            <v>18401.849304200703</v>
          </cell>
        </row>
        <row r="11555">
          <cell r="H11555">
            <v>4016.041963315201</v>
          </cell>
        </row>
        <row r="11557">
          <cell r="H11557">
            <v>1219.6868184883199</v>
          </cell>
        </row>
        <row r="11559">
          <cell r="H11559">
            <v>6930.5088511026179</v>
          </cell>
        </row>
        <row r="11562">
          <cell r="H11562">
            <v>3082.7049490560007</v>
          </cell>
        </row>
        <row r="11564">
          <cell r="H11564">
            <v>15800.288890644879</v>
          </cell>
        </row>
        <row r="11576">
          <cell r="H11576">
            <v>13713.879000000001</v>
          </cell>
        </row>
        <row r="11579">
          <cell r="H11579">
            <v>13023.252</v>
          </cell>
        </row>
        <row r="11581">
          <cell r="H11581">
            <v>1046.9169220608001</v>
          </cell>
        </row>
        <row r="11583">
          <cell r="H11583">
            <v>1311.0039999999999</v>
          </cell>
        </row>
        <row r="11586">
          <cell r="H11586">
            <v>9200.9246521003515</v>
          </cell>
        </row>
        <row r="11589">
          <cell r="H11589">
            <v>2008.0209816576005</v>
          </cell>
        </row>
        <row r="11591">
          <cell r="H11591">
            <v>2520.0769490560001</v>
          </cell>
        </row>
        <row r="11593">
          <cell r="H11593">
            <v>28279.684527444479</v>
          </cell>
        </row>
        <row r="11596">
          <cell r="H11596">
            <v>4899.3395569574395</v>
          </cell>
        </row>
        <row r="11599">
          <cell r="H11599">
            <v>2520.0769490560001</v>
          </cell>
        </row>
        <row r="11602">
          <cell r="H11602">
            <v>64989.95709975074</v>
          </cell>
        </row>
        <row r="11603">
          <cell r="H11603">
            <v>9370.4364804479992</v>
          </cell>
        </row>
        <row r="11606">
          <cell r="H11606">
            <v>10716</v>
          </cell>
        </row>
        <row r="11608">
          <cell r="H11608">
            <v>5571.6841779199995</v>
          </cell>
        </row>
        <row r="11610">
          <cell r="H11610">
            <v>591.30223626240013</v>
          </cell>
        </row>
        <row r="11612">
          <cell r="H11612">
            <v>11551.666091264</v>
          </cell>
        </row>
        <row r="11614">
          <cell r="H11614">
            <v>3117.1037454366719</v>
          </cell>
        </row>
        <row r="11617">
          <cell r="H11617">
            <v>680.28051087360018</v>
          </cell>
        </row>
        <row r="11619">
          <cell r="H11619">
            <v>206.60371070975998</v>
          </cell>
        </row>
        <row r="11621">
          <cell r="H11621">
            <v>1565.2858029236224</v>
          </cell>
        </row>
        <row r="11624">
          <cell r="H11624">
            <v>696.24242534400014</v>
          </cell>
        </row>
        <row r="11626">
          <cell r="H11626">
            <v>2733.5629860533668</v>
          </cell>
        </row>
        <row r="11635">
          <cell r="H11635">
            <v>2112.7999999999997</v>
          </cell>
        </row>
        <row r="11637">
          <cell r="H11637">
            <v>2006.3999999999999</v>
          </cell>
        </row>
        <row r="11639">
          <cell r="H11639">
            <v>236.45077585920001</v>
          </cell>
        </row>
        <row r="11641">
          <cell r="H11641">
            <v>296.096</v>
          </cell>
        </row>
        <row r="11644">
          <cell r="H11644">
            <v>2078.0691636244478</v>
          </cell>
        </row>
        <row r="11647">
          <cell r="H11647">
            <v>453.52034058240008</v>
          </cell>
        </row>
        <row r="11649">
          <cell r="H11649">
            <v>569.17042534400002</v>
          </cell>
        </row>
        <row r="11651">
          <cell r="H11651">
            <v>6387.0907105075194</v>
          </cell>
        </row>
        <row r="11654">
          <cell r="H11654">
            <v>3718.7995255257597</v>
          </cell>
        </row>
        <row r="11658">
          <cell r="H11658">
            <v>331.391991072</v>
          </cell>
        </row>
        <row r="11663">
          <cell r="H11663">
            <v>86237.624491007999</v>
          </cell>
        </row>
        <row r="11664">
          <cell r="H11664">
            <v>86237.624491007999</v>
          </cell>
        </row>
        <row r="11671">
          <cell r="H11671">
            <v>630282.74160532025</v>
          </cell>
        </row>
        <row r="11672">
          <cell r="H11672">
            <v>222072.11350866422</v>
          </cell>
        </row>
        <row r="11677">
          <cell r="H11677">
            <v>24436.325971073275</v>
          </cell>
        </row>
        <row r="11679">
          <cell r="H11679">
            <v>11405.930415264003</v>
          </cell>
        </row>
        <row r="11681">
          <cell r="H11681">
            <v>9002.84</v>
          </cell>
        </row>
        <row r="11684">
          <cell r="H11684">
            <v>11405.930415264003</v>
          </cell>
        </row>
        <row r="11686">
          <cell r="H11686">
            <v>9002.84</v>
          </cell>
        </row>
        <row r="11688">
          <cell r="H11688">
            <v>6874.775987143681</v>
          </cell>
        </row>
        <row r="11690">
          <cell r="H11690">
            <v>8189.0713964505585</v>
          </cell>
        </row>
        <row r="11692">
          <cell r="H11692">
            <v>5474.7</v>
          </cell>
        </row>
        <row r="11694">
          <cell r="H11694">
            <v>7518.0332304000003</v>
          </cell>
        </row>
        <row r="11696">
          <cell r="H11696">
            <v>90202.2</v>
          </cell>
        </row>
        <row r="11698">
          <cell r="H11698">
            <v>5599.8607519007992</v>
          </cell>
        </row>
        <row r="11700">
          <cell r="H11700">
            <v>4379.76</v>
          </cell>
        </row>
        <row r="11702">
          <cell r="H11702">
            <v>209397.11088679684</v>
          </cell>
        </row>
        <row r="11704">
          <cell r="H11704">
            <v>2809.8016027839994</v>
          </cell>
        </row>
        <row r="11707">
          <cell r="H11707">
            <v>2511.4474395788802</v>
          </cell>
        </row>
        <row r="11709">
          <cell r="H11709">
            <v>0</v>
          </cell>
        </row>
        <row r="11713">
          <cell r="H11713">
            <v>829006.84993602592</v>
          </cell>
        </row>
        <row r="11714">
          <cell r="H11714">
            <v>81719.154278804926</v>
          </cell>
        </row>
        <row r="11715">
          <cell r="H11715">
            <v>2684.4503675428568</v>
          </cell>
        </row>
        <row r="11718">
          <cell r="H11718">
            <v>172.27200000000002</v>
          </cell>
        </row>
        <row r="11721">
          <cell r="H11721">
            <v>1245.3345279360003</v>
          </cell>
        </row>
        <row r="11723">
          <cell r="H11723">
            <v>2127.7553827328002</v>
          </cell>
        </row>
        <row r="11725">
          <cell r="H11725">
            <v>9312</v>
          </cell>
        </row>
        <row r="11727">
          <cell r="H11727">
            <v>1133.3045657279997</v>
          </cell>
        </row>
        <row r="11729">
          <cell r="H11729">
            <v>6518.4</v>
          </cell>
        </row>
        <row r="11731">
          <cell r="H11731">
            <v>2863.4387293881596</v>
          </cell>
        </row>
        <row r="11735">
          <cell r="H11735">
            <v>1618.5311999999999</v>
          </cell>
        </row>
        <row r="11738">
          <cell r="H11738">
            <v>1783.1312771840003</v>
          </cell>
        </row>
        <row r="11740">
          <cell r="H11740">
            <v>5490.2</v>
          </cell>
        </row>
        <row r="11742">
          <cell r="H11742">
            <v>4697.7881432000004</v>
          </cell>
        </row>
        <row r="11745">
          <cell r="H11745">
            <v>753.68999999999994</v>
          </cell>
        </row>
        <row r="11748">
          <cell r="H11748">
            <v>4626.6905079360004</v>
          </cell>
        </row>
        <row r="11751">
          <cell r="H11751">
            <v>35890</v>
          </cell>
        </row>
        <row r="11753">
          <cell r="H11753">
            <v>378.59564394112004</v>
          </cell>
        </row>
        <row r="11756">
          <cell r="H11756">
            <v>423.57193321599999</v>
          </cell>
        </row>
        <row r="11759">
          <cell r="H11759">
            <v>326867.4716640712</v>
          </cell>
        </row>
        <row r="11760">
          <cell r="H11760">
            <v>150698.86262545391</v>
          </cell>
        </row>
        <row r="11765">
          <cell r="H11765">
            <v>176168.60903861732</v>
          </cell>
        </row>
        <row r="11768">
          <cell r="H11768">
            <v>0</v>
          </cell>
        </row>
        <row r="11769">
          <cell r="H11769">
            <v>0</v>
          </cell>
        </row>
        <row r="11772">
          <cell r="H11772">
            <v>0</v>
          </cell>
        </row>
        <row r="11773">
          <cell r="H11773">
            <v>0</v>
          </cell>
        </row>
        <row r="11776">
          <cell r="H11776">
            <v>118198.94037922879</v>
          </cell>
        </row>
        <row r="11777">
          <cell r="H11777">
            <v>118198.94037922879</v>
          </cell>
        </row>
        <row r="11786">
          <cell r="H11786">
            <v>48107.382061678465</v>
          </cell>
        </row>
        <row r="11787">
          <cell r="H11787">
            <v>28367.570415382401</v>
          </cell>
        </row>
        <row r="11796">
          <cell r="H11796">
            <v>2549.9556462960641</v>
          </cell>
        </row>
        <row r="11798">
          <cell r="H11798">
            <v>17189.856</v>
          </cell>
        </row>
        <row r="11801">
          <cell r="H11801">
            <v>0</v>
          </cell>
        </row>
        <row r="11802">
          <cell r="H11802">
            <v>0</v>
          </cell>
        </row>
        <row r="11805">
          <cell r="H11805">
            <v>52370.271783144555</v>
          </cell>
        </row>
        <row r="11806">
          <cell r="H11806">
            <v>2698.2877405714285</v>
          </cell>
        </row>
        <row r="11809">
          <cell r="H11809">
            <v>173.16000000000003</v>
          </cell>
        </row>
        <row r="11812">
          <cell r="H11812">
            <v>1251.7537780800003</v>
          </cell>
        </row>
        <row r="11814">
          <cell r="H11814">
            <v>2138.7231939840003</v>
          </cell>
        </row>
        <row r="11817">
          <cell r="H11817">
            <v>9360</v>
          </cell>
        </row>
        <row r="11819">
          <cell r="H11819">
            <v>1139.1463418399999</v>
          </cell>
        </row>
        <row r="11821">
          <cell r="H11821">
            <v>6552</v>
          </cell>
        </row>
        <row r="11823">
          <cell r="H11823">
            <v>4682.7908507235306</v>
          </cell>
        </row>
        <row r="11826">
          <cell r="H11826">
            <v>2646.8769600000001</v>
          </cell>
        </row>
        <row r="11829">
          <cell r="H11829">
            <v>1792.3226755200003</v>
          </cell>
        </row>
        <row r="11831">
          <cell r="H11831">
            <v>5518.5</v>
          </cell>
        </row>
        <row r="11833">
          <cell r="H11833">
            <v>4722.0035459999999</v>
          </cell>
        </row>
        <row r="11836">
          <cell r="H11836">
            <v>757.57499999999993</v>
          </cell>
        </row>
        <row r="11839">
          <cell r="H11839">
            <v>3584.6453510400006</v>
          </cell>
        </row>
        <row r="11843">
          <cell r="H11843">
            <v>4212</v>
          </cell>
        </row>
        <row r="11845">
          <cell r="H11845">
            <v>538.27052430560013</v>
          </cell>
        </row>
        <row r="11848">
          <cell r="H11848">
            <v>602.21582107999996</v>
          </cell>
        </row>
        <row r="11851">
          <cell r="H11851">
            <v>14731.521542492434</v>
          </cell>
        </row>
        <row r="11852">
          <cell r="H11852">
            <v>816.40500868571428</v>
          </cell>
        </row>
        <row r="11855">
          <cell r="H11855">
            <v>52.39200000000001</v>
          </cell>
        </row>
        <row r="11858">
          <cell r="H11858">
            <v>378.73575849600013</v>
          </cell>
        </row>
        <row r="11860">
          <cell r="H11860">
            <v>647.1008638208001</v>
          </cell>
        </row>
        <row r="11863">
          <cell r="H11863">
            <v>2832</v>
          </cell>
        </row>
        <row r="11865">
          <cell r="H11865">
            <v>344.66479060799998</v>
          </cell>
        </row>
        <row r="11867">
          <cell r="H11867">
            <v>1982.4</v>
          </cell>
        </row>
        <row r="11869">
          <cell r="H11869">
            <v>780.93783528767995</v>
          </cell>
        </row>
        <row r="11873">
          <cell r="H11873">
            <v>441.41759999999999</v>
          </cell>
        </row>
        <row r="11876">
          <cell r="H11876">
            <v>542.29250182400017</v>
          </cell>
        </row>
        <row r="11878">
          <cell r="H11878">
            <v>1669.7</v>
          </cell>
        </row>
        <row r="11880">
          <cell r="H11880">
            <v>1428.7087652</v>
          </cell>
        </row>
        <row r="11883">
          <cell r="H11883">
            <v>229.21499999999997</v>
          </cell>
        </row>
        <row r="11886">
          <cell r="H11886">
            <v>1084.5850036480003</v>
          </cell>
        </row>
        <row r="11890">
          <cell r="H11890">
            <v>1274.4000000000001</v>
          </cell>
        </row>
        <row r="11892">
          <cell r="H11892">
            <v>106.93159409024001</v>
          </cell>
        </row>
        <row r="11895">
          <cell r="H11895">
            <v>119.63482083199997</v>
          </cell>
        </row>
        <row r="11898">
          <cell r="H11898">
            <v>30826.6930559424</v>
          </cell>
        </row>
        <row r="11899">
          <cell r="H11899">
            <v>619.22826787199995</v>
          </cell>
        </row>
        <row r="11902">
          <cell r="H11902">
            <v>994.28</v>
          </cell>
        </row>
        <row r="11904">
          <cell r="H11904">
            <v>974.2882236160001</v>
          </cell>
        </row>
        <row r="11906">
          <cell r="H11906">
            <v>2999.7999999999997</v>
          </cell>
        </row>
        <row r="11908">
          <cell r="H11908">
            <v>2566.8326968000001</v>
          </cell>
        </row>
        <row r="11911">
          <cell r="H11911">
            <v>411.81</v>
          </cell>
        </row>
        <row r="11914">
          <cell r="H11914">
            <v>2527.9855352640002</v>
          </cell>
        </row>
        <row r="11916">
          <cell r="H11916">
            <v>19610</v>
          </cell>
        </row>
        <row r="11918">
          <cell r="H11918">
            <v>57.80086167040001</v>
          </cell>
        </row>
        <row r="11920">
          <cell r="H11920">
            <v>64.667470719999997</v>
          </cell>
        </row>
        <row r="11923">
          <cell r="H11923">
            <v>1097.8833443641599</v>
          </cell>
        </row>
        <row r="11924">
          <cell r="H11924">
            <v>52.575985007999989</v>
          </cell>
        </row>
        <row r="11927">
          <cell r="H11927">
            <v>84.42</v>
          </cell>
        </row>
        <row r="11929">
          <cell r="H11929">
            <v>254.70000000000002</v>
          </cell>
        </row>
        <row r="11931">
          <cell r="H11931">
            <v>82.722585024000011</v>
          </cell>
        </row>
        <row r="11933">
          <cell r="H11933">
            <v>217.93862519999999</v>
          </cell>
        </row>
        <row r="11936">
          <cell r="H11936">
            <v>34.964999999999996</v>
          </cell>
        </row>
        <row r="11939">
          <cell r="H11939">
            <v>165.44517004800002</v>
          </cell>
        </row>
        <row r="11943">
          <cell r="H11943">
            <v>194.4</v>
          </cell>
        </row>
        <row r="11945">
          <cell r="H11945">
            <v>5.0575753961600007</v>
          </cell>
        </row>
        <row r="11947">
          <cell r="H11947">
            <v>5.658403687999999</v>
          </cell>
        </row>
        <row r="11950">
          <cell r="H11950">
            <v>81035.527704697233</v>
          </cell>
        </row>
        <row r="11951">
          <cell r="H11951">
            <v>15601.6</v>
          </cell>
        </row>
        <row r="11955">
          <cell r="H11955">
            <v>1625.93897585328</v>
          </cell>
        </row>
        <row r="11959">
          <cell r="H11959">
            <v>7452.018</v>
          </cell>
        </row>
        <row r="11961">
          <cell r="H11961">
            <v>2481.2958619503938</v>
          </cell>
        </row>
        <row r="11965">
          <cell r="H11965">
            <v>1783.5971999999999</v>
          </cell>
        </row>
        <row r="11969">
          <cell r="H11969">
            <v>1878.1819</v>
          </cell>
        </row>
        <row r="11973">
          <cell r="H11973">
            <v>360.11759009587206</v>
          </cell>
        </row>
        <row r="11975">
          <cell r="H11975">
            <v>263.21376000000004</v>
          </cell>
        </row>
        <row r="11978">
          <cell r="H11978">
            <v>7323.1792405980477</v>
          </cell>
        </row>
        <row r="11982">
          <cell r="H11982">
            <v>3201.3504011838227</v>
          </cell>
        </row>
        <row r="11985">
          <cell r="H11985">
            <v>634.59213904655996</v>
          </cell>
        </row>
        <row r="11989">
          <cell r="H11989">
            <v>3649.9679999999998</v>
          </cell>
        </row>
        <row r="11991">
          <cell r="H11991">
            <v>2768.0570090476795</v>
          </cell>
        </row>
        <row r="11995">
          <cell r="H11995">
            <v>1564.6176</v>
          </cell>
        </row>
        <row r="11998">
          <cell r="H11998">
            <v>998.46160123968014</v>
          </cell>
        </row>
        <row r="12002">
          <cell r="H12002">
            <v>3074.2289999999998</v>
          </cell>
        </row>
        <row r="12006">
          <cell r="H12006">
            <v>2630.519206164</v>
          </cell>
        </row>
        <row r="12009">
          <cell r="H12009">
            <v>422.02754999999996</v>
          </cell>
        </row>
        <row r="12012">
          <cell r="H12012">
            <v>2590.7081952427202</v>
          </cell>
        </row>
        <row r="12016">
          <cell r="H12016">
            <v>20096.55</v>
          </cell>
        </row>
        <row r="12018">
          <cell r="H12018">
            <v>299.84196991520002</v>
          </cell>
        </row>
        <row r="12021">
          <cell r="H12021">
            <v>335.46250435999997</v>
          </cell>
        </row>
        <row r="12024">
          <cell r="H12024">
            <v>54785.068930759546</v>
          </cell>
        </row>
        <row r="12025">
          <cell r="H12025">
            <v>3133.8697764932449</v>
          </cell>
        </row>
        <row r="12028">
          <cell r="H12028">
            <v>14363.467999999999</v>
          </cell>
        </row>
        <row r="12030">
          <cell r="H12030">
            <v>1169.675718572543</v>
          </cell>
        </row>
        <row r="12034">
          <cell r="H12034">
            <v>840.78257999999994</v>
          </cell>
        </row>
        <row r="12036">
          <cell r="H12036">
            <v>885.36953499999993</v>
          </cell>
        </row>
        <row r="12038">
          <cell r="H12038">
            <v>169.75965051502465</v>
          </cell>
        </row>
        <row r="12040">
          <cell r="H12040">
            <v>124.0791262</v>
          </cell>
        </row>
        <row r="12043">
          <cell r="H12043">
            <v>585.45209142043848</v>
          </cell>
        </row>
        <row r="12045">
          <cell r="H12045">
            <v>3624.4630533624631</v>
          </cell>
        </row>
        <row r="12049">
          <cell r="H12049">
            <v>7039.6996877730417</v>
          </cell>
        </row>
        <row r="12052">
          <cell r="H12052">
            <v>4276.2902850316941</v>
          </cell>
        </row>
        <row r="12055">
          <cell r="H12055">
            <v>1603.4490302288643</v>
          </cell>
        </row>
        <row r="12057">
          <cell r="H12057">
            <v>1802.5868949999999</v>
          </cell>
        </row>
        <row r="12059">
          <cell r="H12059">
            <v>1542.4158213578201</v>
          </cell>
        </row>
        <row r="12062">
          <cell r="H12062">
            <v>247.45896000000002</v>
          </cell>
        </row>
        <row r="12065">
          <cell r="H12065">
            <v>1519.0724703701737</v>
          </cell>
        </row>
        <row r="12067">
          <cell r="H12067">
            <v>11783.695249999999</v>
          </cell>
        </row>
        <row r="12069">
          <cell r="H12069">
            <v>34.680517002240009</v>
          </cell>
        </row>
        <row r="12071">
          <cell r="H12071">
            <v>38.800482431999995</v>
          </cell>
        </row>
        <row r="12074">
          <cell r="H12074">
            <v>9375.766003883351</v>
          </cell>
        </row>
        <row r="12075">
          <cell r="H12075">
            <v>405.47442562704003</v>
          </cell>
        </row>
        <row r="12078">
          <cell r="H12078">
            <v>1858.374</v>
          </cell>
        </row>
        <row r="12080">
          <cell r="H12080">
            <v>405.24594312890883</v>
          </cell>
        </row>
        <row r="12084">
          <cell r="H12084">
            <v>291.29759999999999</v>
          </cell>
        </row>
        <row r="12086">
          <cell r="H12086">
            <v>306.74519999999995</v>
          </cell>
        </row>
        <row r="12088">
          <cell r="H12088">
            <v>58.814942112460805</v>
          </cell>
        </row>
        <row r="12090">
          <cell r="H12090">
            <v>42.988463999999993</v>
          </cell>
        </row>
        <row r="12093">
          <cell r="H12093">
            <v>83.549810874240023</v>
          </cell>
        </row>
        <row r="12095">
          <cell r="H12095">
            <v>905.18184556344704</v>
          </cell>
        </row>
        <row r="12099">
          <cell r="H12099">
            <v>1757.162088470822</v>
          </cell>
        </row>
        <row r="12102">
          <cell r="H12102">
            <v>610.26896955974382</v>
          </cell>
        </row>
        <row r="12105">
          <cell r="H12105">
            <v>228.83038990156805</v>
          </cell>
        </row>
        <row r="12107">
          <cell r="H12107">
            <v>257.24700000000001</v>
          </cell>
        </row>
        <row r="12109">
          <cell r="H12109">
            <v>220.11801145199999</v>
          </cell>
        </row>
        <row r="12112">
          <cell r="H12112">
            <v>35.31465</v>
          </cell>
        </row>
        <row r="12115">
          <cell r="H12115">
            <v>216.78668410896003</v>
          </cell>
        </row>
        <row r="12117">
          <cell r="H12117">
            <v>1681.65</v>
          </cell>
        </row>
        <row r="12119">
          <cell r="H12119">
            <v>5.0575753961600007</v>
          </cell>
        </row>
        <row r="12121">
          <cell r="H12121">
            <v>5.658403687999999</v>
          </cell>
        </row>
        <row r="12124">
          <cell r="H12124">
            <v>9891.1691869591286</v>
          </cell>
        </row>
        <row r="12125">
          <cell r="H12125">
            <v>1568</v>
          </cell>
        </row>
        <row r="12128">
          <cell r="H12128">
            <v>188.59275610559999</v>
          </cell>
        </row>
        <row r="12130">
          <cell r="H12130">
            <v>864.36</v>
          </cell>
        </row>
        <row r="12132">
          <cell r="H12132">
            <v>231.38022854016003</v>
          </cell>
        </row>
        <row r="12136">
          <cell r="H12136">
            <v>166.32</v>
          </cell>
        </row>
        <row r="12138">
          <cell r="H12138">
            <v>175.14000000000001</v>
          </cell>
        </row>
        <row r="12140">
          <cell r="H12140">
            <v>33.581125186560001</v>
          </cell>
        </row>
        <row r="12142">
          <cell r="H12142">
            <v>24.544799999999999</v>
          </cell>
        </row>
        <row r="12145">
          <cell r="H12145">
            <v>849.41598482495999</v>
          </cell>
        </row>
        <row r="12148">
          <cell r="H12148">
            <v>3713.2481869572089</v>
          </cell>
        </row>
        <row r="12151">
          <cell r="H12151">
            <v>73.606379011199991</v>
          </cell>
        </row>
        <row r="12153">
          <cell r="H12153">
            <v>423.36</v>
          </cell>
        </row>
        <row r="12155">
          <cell r="H12155">
            <v>278.19668432639992</v>
          </cell>
        </row>
        <row r="12157">
          <cell r="H12157">
            <v>157.24799999999999</v>
          </cell>
        </row>
        <row r="12160">
          <cell r="H12160">
            <v>115.81161903360002</v>
          </cell>
        </row>
        <row r="12162">
          <cell r="H12162">
            <v>356.58</v>
          </cell>
        </row>
        <row r="12164">
          <cell r="H12164">
            <v>305.11407528000001</v>
          </cell>
        </row>
        <row r="12167">
          <cell r="H12167">
            <v>48.951000000000001</v>
          </cell>
        </row>
        <row r="12170">
          <cell r="H12170">
            <v>115.81161903360002</v>
          </cell>
        </row>
        <row r="12172">
          <cell r="H12172">
            <v>136.08000000000001</v>
          </cell>
        </row>
        <row r="12174">
          <cell r="H12174">
            <v>31.067963147840008</v>
          </cell>
        </row>
        <row r="12177">
          <cell r="H12177">
            <v>34.758765511999989</v>
          </cell>
        </row>
        <row r="12182">
          <cell r="H12182">
            <v>291370.68208018696</v>
          </cell>
        </row>
        <row r="12183">
          <cell r="H12183">
            <v>291370.68208018696</v>
          </cell>
        </row>
        <row r="12184">
          <cell r="H12184">
            <v>51634.11210268487</v>
          </cell>
        </row>
        <row r="12185">
          <cell r="H12185">
            <v>15723.874357289284</v>
          </cell>
        </row>
        <row r="12190">
          <cell r="H12190">
            <v>21130.893391089481</v>
          </cell>
        </row>
        <row r="12192">
          <cell r="H12192">
            <v>4012.6987421458552</v>
          </cell>
        </row>
        <row r="12194">
          <cell r="H12194">
            <v>10766.64561216025</v>
          </cell>
        </row>
        <row r="12200">
          <cell r="H12200">
            <v>49265.801653457616</v>
          </cell>
        </row>
        <row r="12201">
          <cell r="H12201">
            <v>28381.133200601013</v>
          </cell>
        </row>
        <row r="12208">
          <cell r="H12208">
            <v>5389.4815475319356</v>
          </cell>
        </row>
        <row r="12210">
          <cell r="H12210">
            <v>15495.18690532467</v>
          </cell>
        </row>
        <row r="12218">
          <cell r="H12218">
            <v>190470.76832404447</v>
          </cell>
        </row>
        <row r="12219">
          <cell r="H12219">
            <v>27793.754440984332</v>
          </cell>
        </row>
        <row r="12251">
          <cell r="H12251">
            <v>72219.144373380012</v>
          </cell>
        </row>
        <row r="12253">
          <cell r="H12253">
            <v>90457.869509680138</v>
          </cell>
        </row>
        <row r="12287">
          <cell r="H12287">
            <v>52127.735973002753</v>
          </cell>
        </row>
        <row r="12288">
          <cell r="H12288">
            <v>52127.735973002753</v>
          </cell>
        </row>
        <row r="12289">
          <cell r="H12289">
            <v>9159.1326798182399</v>
          </cell>
        </row>
        <row r="12290">
          <cell r="H12290">
            <v>1577.6452823039997</v>
          </cell>
        </row>
        <row r="12296">
          <cell r="H12296">
            <v>3718.5910059110402</v>
          </cell>
        </row>
        <row r="12298">
          <cell r="H12298">
            <v>944.8910800896</v>
          </cell>
        </row>
        <row r="12300">
          <cell r="H12300">
            <v>706.15024058879987</v>
          </cell>
        </row>
        <row r="12302">
          <cell r="H12302">
            <v>2211.8550709248002</v>
          </cell>
        </row>
        <row r="12305">
          <cell r="H12305">
            <v>9978.072740723841</v>
          </cell>
        </row>
        <row r="12306">
          <cell r="H12306">
            <v>1408.0956140159999</v>
          </cell>
        </row>
        <row r="12312">
          <cell r="H12312">
            <v>3133.4553260902403</v>
          </cell>
        </row>
        <row r="12314">
          <cell r="H12314">
            <v>1315.6251506207998</v>
          </cell>
        </row>
        <row r="12316">
          <cell r="H12316">
            <v>4120.8966499968001</v>
          </cell>
        </row>
        <row r="12319">
          <cell r="H12319">
            <v>30036.489241651201</v>
          </cell>
        </row>
        <row r="12320">
          <cell r="H12320">
            <v>11156.205924864</v>
          </cell>
        </row>
        <row r="12324">
          <cell r="H12324">
            <v>18880.283316787201</v>
          </cell>
        </row>
        <row r="12327">
          <cell r="H12327">
            <v>2954.0413108094717</v>
          </cell>
        </row>
        <row r="12328">
          <cell r="H12328">
            <v>352.23845558719995</v>
          </cell>
        </row>
        <row r="12334">
          <cell r="H12334">
            <v>880.48738965907182</v>
          </cell>
        </row>
        <row r="12336">
          <cell r="H12336">
            <v>1721.3154655632</v>
          </cell>
        </row>
        <row r="12341">
          <cell r="H12341">
            <v>798889.67499999993</v>
          </cell>
        </row>
        <row r="12342">
          <cell r="H12342">
            <v>419687.64620000002</v>
          </cell>
        </row>
        <row r="12343">
          <cell r="H12343">
            <v>419687.64620000002</v>
          </cell>
        </row>
        <row r="12344">
          <cell r="H12344">
            <v>0</v>
          </cell>
        </row>
        <row r="12346">
          <cell r="H12346">
            <v>738.66800000000001</v>
          </cell>
        </row>
        <row r="12348">
          <cell r="H12348">
            <v>786.65599999999995</v>
          </cell>
        </row>
        <row r="12350">
          <cell r="H12350">
            <v>940.75519999999995</v>
          </cell>
        </row>
        <row r="12352">
          <cell r="H12352">
            <v>727.26</v>
          </cell>
        </row>
        <row r="12354">
          <cell r="H12354">
            <v>367.75200000000001</v>
          </cell>
        </row>
        <row r="12356">
          <cell r="H12356">
            <v>365.904</v>
          </cell>
        </row>
        <row r="12358">
          <cell r="H12358">
            <v>318.54899999999998</v>
          </cell>
        </row>
        <row r="12360">
          <cell r="H12360">
            <v>318.54899999999998</v>
          </cell>
        </row>
        <row r="12362">
          <cell r="H12362">
            <v>273.04199999999997</v>
          </cell>
        </row>
        <row r="12364">
          <cell r="H12364">
            <v>273.04199999999997</v>
          </cell>
        </row>
        <row r="12366">
          <cell r="H12366">
            <v>278.58600000000001</v>
          </cell>
        </row>
        <row r="12368">
          <cell r="H12368">
            <v>951.39</v>
          </cell>
        </row>
        <row r="12370">
          <cell r="H12370">
            <v>29913.84</v>
          </cell>
        </row>
        <row r="12372">
          <cell r="H12372">
            <v>29978.84</v>
          </cell>
        </row>
        <row r="12374">
          <cell r="H12374">
            <v>35053.839999999997</v>
          </cell>
        </row>
        <row r="12376">
          <cell r="H12376">
            <v>29210.240000000002</v>
          </cell>
        </row>
        <row r="12378">
          <cell r="H12378">
            <v>13195.06</v>
          </cell>
        </row>
        <row r="12380">
          <cell r="H12380">
            <v>30460.240000000002</v>
          </cell>
        </row>
        <row r="12382">
          <cell r="H12382">
            <v>30460.240000000002</v>
          </cell>
        </row>
        <row r="12384">
          <cell r="H12384">
            <v>30460.240000000002</v>
          </cell>
        </row>
        <row r="12386">
          <cell r="H12386">
            <v>126750</v>
          </cell>
        </row>
        <row r="12388">
          <cell r="H12388">
            <v>8111.62</v>
          </cell>
        </row>
        <row r="12390">
          <cell r="H12390">
            <v>7969.62</v>
          </cell>
        </row>
        <row r="12392">
          <cell r="H12392">
            <v>7899.62</v>
          </cell>
        </row>
        <row r="12394">
          <cell r="H12394">
            <v>8111.62</v>
          </cell>
        </row>
        <row r="12396">
          <cell r="H12396">
            <v>7749.62</v>
          </cell>
        </row>
        <row r="12398">
          <cell r="H12398">
            <v>7969.62</v>
          </cell>
        </row>
        <row r="12400">
          <cell r="H12400">
            <v>7899.62</v>
          </cell>
        </row>
        <row r="12402">
          <cell r="H12402">
            <v>409.56299999999999</v>
          </cell>
        </row>
        <row r="12404">
          <cell r="H12404">
            <v>367.75200000000001</v>
          </cell>
        </row>
        <row r="12406">
          <cell r="H12406">
            <v>275.81400000000002</v>
          </cell>
        </row>
        <row r="12408">
          <cell r="H12408">
            <v>275.81400000000002</v>
          </cell>
        </row>
        <row r="12410">
          <cell r="H12410">
            <v>274.428</v>
          </cell>
        </row>
        <row r="12412">
          <cell r="H12412">
            <v>274.428</v>
          </cell>
        </row>
        <row r="12414">
          <cell r="H12414">
            <v>275.81400000000002</v>
          </cell>
        </row>
        <row r="12418">
          <cell r="H12418">
            <v>379202.02879999997</v>
          </cell>
        </row>
        <row r="12419">
          <cell r="H12419">
            <v>379202.02879999997</v>
          </cell>
        </row>
        <row r="12420">
          <cell r="H12420">
            <v>0</v>
          </cell>
        </row>
        <row r="12422">
          <cell r="H12422">
            <v>148.14359999999999</v>
          </cell>
        </row>
        <row r="12424">
          <cell r="H12424">
            <v>150.44040000000001</v>
          </cell>
        </row>
        <row r="12426">
          <cell r="H12426">
            <v>156.1824</v>
          </cell>
        </row>
        <row r="12428">
          <cell r="H12428">
            <v>313.2</v>
          </cell>
        </row>
        <row r="12430">
          <cell r="H12430">
            <v>156.6</v>
          </cell>
        </row>
        <row r="12432">
          <cell r="H12432">
            <v>29400</v>
          </cell>
        </row>
        <row r="12434">
          <cell r="H12434">
            <v>8820</v>
          </cell>
        </row>
        <row r="12436">
          <cell r="H12436">
            <v>10080</v>
          </cell>
        </row>
        <row r="12438">
          <cell r="H12438">
            <v>33600</v>
          </cell>
        </row>
        <row r="12440">
          <cell r="H12440">
            <v>36400</v>
          </cell>
        </row>
        <row r="12442">
          <cell r="H12442">
            <v>36400</v>
          </cell>
        </row>
        <row r="12444">
          <cell r="H12444">
            <v>11760</v>
          </cell>
        </row>
        <row r="12446">
          <cell r="H12446">
            <v>11760</v>
          </cell>
        </row>
        <row r="12448">
          <cell r="H12448">
            <v>39200</v>
          </cell>
        </row>
        <row r="12450">
          <cell r="H12450">
            <v>11760</v>
          </cell>
        </row>
        <row r="12452">
          <cell r="H12452">
            <v>39200</v>
          </cell>
        </row>
        <row r="12454">
          <cell r="H12454">
            <v>11760</v>
          </cell>
        </row>
        <row r="12456">
          <cell r="H12456">
            <v>39200</v>
          </cell>
        </row>
        <row r="12458">
          <cell r="H12458">
            <v>39200</v>
          </cell>
        </row>
        <row r="12460">
          <cell r="H12460">
            <v>19600</v>
          </cell>
        </row>
        <row r="12462">
          <cell r="H12462">
            <v>52.631999999999998</v>
          </cell>
        </row>
        <row r="12464">
          <cell r="H12464">
            <v>52.631999999999998</v>
          </cell>
        </row>
        <row r="12466">
          <cell r="H12466">
            <v>32.198399999999999</v>
          </cell>
        </row>
        <row r="12471">
          <cell r="H12471">
            <v>550524.81999999995</v>
          </cell>
        </row>
        <row r="12472">
          <cell r="H12472">
            <v>181372.41999999998</v>
          </cell>
        </row>
        <row r="12473">
          <cell r="H12473">
            <v>181372.41999999998</v>
          </cell>
        </row>
        <row r="12474">
          <cell r="H12474">
            <v>0</v>
          </cell>
        </row>
        <row r="12476">
          <cell r="H12476">
            <v>3080.88</v>
          </cell>
        </row>
        <row r="12478">
          <cell r="H12478">
            <v>3080.88</v>
          </cell>
        </row>
        <row r="12480">
          <cell r="H12480">
            <v>2334</v>
          </cell>
        </row>
        <row r="12482">
          <cell r="H12482">
            <v>2987.5200000000004</v>
          </cell>
        </row>
        <row r="12484">
          <cell r="H12484">
            <v>111.43999999999998</v>
          </cell>
        </row>
        <row r="12486">
          <cell r="H12486">
            <v>107.46</v>
          </cell>
        </row>
        <row r="12488">
          <cell r="H12488">
            <v>74.059999999999988</v>
          </cell>
        </row>
        <row r="12490">
          <cell r="H12490">
            <v>74.059999999999988</v>
          </cell>
        </row>
        <row r="12492">
          <cell r="H12492">
            <v>74.059999999999988</v>
          </cell>
        </row>
        <row r="12494">
          <cell r="H12494">
            <v>404.4</v>
          </cell>
        </row>
        <row r="12496">
          <cell r="H12496">
            <v>36863.040000000001</v>
          </cell>
        </row>
        <row r="12498">
          <cell r="H12498">
            <v>29237.760000000002</v>
          </cell>
        </row>
        <row r="12500">
          <cell r="H12500">
            <v>24003.84</v>
          </cell>
        </row>
        <row r="12502">
          <cell r="H12502">
            <v>404.4</v>
          </cell>
        </row>
        <row r="12504">
          <cell r="H12504">
            <v>404.4</v>
          </cell>
        </row>
        <row r="12506">
          <cell r="H12506">
            <v>404.4</v>
          </cell>
        </row>
        <row r="12508">
          <cell r="H12508">
            <v>8554.56</v>
          </cell>
        </row>
        <row r="12510">
          <cell r="H12510">
            <v>3952.8</v>
          </cell>
        </row>
        <row r="12512">
          <cell r="H12512">
            <v>3492</v>
          </cell>
        </row>
        <row r="12514">
          <cell r="H12514">
            <v>878.4</v>
          </cell>
        </row>
        <row r="12516">
          <cell r="H12516">
            <v>26399.519999999997</v>
          </cell>
        </row>
        <row r="12518">
          <cell r="H12518">
            <v>26399.519999999997</v>
          </cell>
        </row>
        <row r="12520">
          <cell r="H12520">
            <v>1800</v>
          </cell>
        </row>
        <row r="12522">
          <cell r="H12522">
            <v>1800</v>
          </cell>
        </row>
        <row r="12524">
          <cell r="H12524">
            <v>373.76</v>
          </cell>
        </row>
        <row r="12526">
          <cell r="H12526">
            <v>660.48</v>
          </cell>
        </row>
        <row r="12528">
          <cell r="H12528">
            <v>686.08</v>
          </cell>
        </row>
        <row r="12530">
          <cell r="H12530">
            <v>116</v>
          </cell>
        </row>
        <row r="12532">
          <cell r="H12532">
            <v>116</v>
          </cell>
        </row>
        <row r="12534">
          <cell r="H12534">
            <v>116</v>
          </cell>
        </row>
        <row r="12536">
          <cell r="H12536">
            <v>169.2</v>
          </cell>
        </row>
        <row r="12538">
          <cell r="H12538">
            <v>87.42</v>
          </cell>
        </row>
        <row r="12540">
          <cell r="H12540">
            <v>160.74</v>
          </cell>
        </row>
        <row r="12542">
          <cell r="H12542">
            <v>188.94</v>
          </cell>
        </row>
        <row r="12544">
          <cell r="H12544">
            <v>138.18</v>
          </cell>
        </row>
        <row r="12546">
          <cell r="H12546">
            <v>138.18</v>
          </cell>
        </row>
        <row r="12548">
          <cell r="H12548">
            <v>247.35</v>
          </cell>
        </row>
        <row r="12550">
          <cell r="H12550">
            <v>315.25</v>
          </cell>
        </row>
        <row r="12552">
          <cell r="H12552">
            <v>234</v>
          </cell>
        </row>
        <row r="12554">
          <cell r="H12554">
            <v>701.44</v>
          </cell>
        </row>
        <row r="12558">
          <cell r="H12558">
            <v>257502.39999999997</v>
          </cell>
        </row>
        <row r="12559">
          <cell r="H12559">
            <v>257502.39999999997</v>
          </cell>
        </row>
        <row r="12560">
          <cell r="H12560">
            <v>0</v>
          </cell>
        </row>
        <row r="12562">
          <cell r="H12562">
            <v>6720</v>
          </cell>
        </row>
        <row r="12564">
          <cell r="H12564">
            <v>6720</v>
          </cell>
        </row>
        <row r="12566">
          <cell r="H12566">
            <v>6720</v>
          </cell>
        </row>
        <row r="12568">
          <cell r="H12568">
            <v>7800</v>
          </cell>
        </row>
        <row r="12570">
          <cell r="H12570">
            <v>7800</v>
          </cell>
        </row>
        <row r="12572">
          <cell r="H12572">
            <v>7800</v>
          </cell>
        </row>
        <row r="12574">
          <cell r="H12574">
            <v>7800</v>
          </cell>
        </row>
        <row r="12576">
          <cell r="H12576">
            <v>7800</v>
          </cell>
        </row>
        <row r="12578">
          <cell r="H12578">
            <v>7800</v>
          </cell>
        </row>
        <row r="12580">
          <cell r="H12580">
            <v>6720</v>
          </cell>
        </row>
        <row r="12582">
          <cell r="H12582">
            <v>7800</v>
          </cell>
        </row>
        <row r="12584">
          <cell r="H12584">
            <v>7800</v>
          </cell>
        </row>
        <row r="12586">
          <cell r="H12586">
            <v>7800</v>
          </cell>
        </row>
        <row r="12588">
          <cell r="H12588">
            <v>6720</v>
          </cell>
        </row>
        <row r="12590">
          <cell r="H12590">
            <v>7800</v>
          </cell>
        </row>
        <row r="12592">
          <cell r="H12592">
            <v>7800</v>
          </cell>
        </row>
        <row r="12594">
          <cell r="H12594">
            <v>7800</v>
          </cell>
        </row>
        <row r="12596">
          <cell r="H12596">
            <v>6720</v>
          </cell>
        </row>
        <row r="12598">
          <cell r="H12598">
            <v>6720</v>
          </cell>
        </row>
        <row r="12600">
          <cell r="H12600">
            <v>6720</v>
          </cell>
        </row>
        <row r="12602">
          <cell r="H12602">
            <v>6652.8</v>
          </cell>
        </row>
        <row r="12604">
          <cell r="H12604">
            <v>7440</v>
          </cell>
        </row>
        <row r="12606">
          <cell r="H12606">
            <v>7080</v>
          </cell>
        </row>
        <row r="12608">
          <cell r="H12608">
            <v>7080</v>
          </cell>
        </row>
        <row r="12610">
          <cell r="H12610">
            <v>7080</v>
          </cell>
        </row>
        <row r="12612">
          <cell r="H12612">
            <v>7080</v>
          </cell>
        </row>
        <row r="12614">
          <cell r="H12614">
            <v>6720</v>
          </cell>
        </row>
        <row r="12616">
          <cell r="H12616">
            <v>6720</v>
          </cell>
        </row>
        <row r="12618">
          <cell r="H12618">
            <v>6720</v>
          </cell>
        </row>
        <row r="12620">
          <cell r="H12620">
            <v>5510.4</v>
          </cell>
        </row>
        <row r="12622">
          <cell r="H12622">
            <v>5465.6</v>
          </cell>
        </row>
        <row r="12624">
          <cell r="H12624">
            <v>5376</v>
          </cell>
        </row>
        <row r="12626">
          <cell r="H12626">
            <v>5264</v>
          </cell>
        </row>
        <row r="12628">
          <cell r="H12628">
            <v>6120</v>
          </cell>
        </row>
        <row r="12630">
          <cell r="H12630">
            <v>6120</v>
          </cell>
        </row>
        <row r="12632">
          <cell r="H12632">
            <v>4704</v>
          </cell>
        </row>
        <row r="12634">
          <cell r="H12634">
            <v>313.60000000000002</v>
          </cell>
        </row>
        <row r="12636">
          <cell r="H12636">
            <v>448</v>
          </cell>
        </row>
        <row r="12638">
          <cell r="H12638">
            <v>336</v>
          </cell>
        </row>
        <row r="12640">
          <cell r="H12640">
            <v>560</v>
          </cell>
        </row>
        <row r="12642">
          <cell r="H12642">
            <v>358.4</v>
          </cell>
        </row>
        <row r="12644">
          <cell r="H12644">
            <v>604.79999999999995</v>
          </cell>
        </row>
        <row r="12646">
          <cell r="H12646">
            <v>268.8</v>
          </cell>
        </row>
        <row r="12648">
          <cell r="H12648">
            <v>6120</v>
          </cell>
        </row>
        <row r="12652">
          <cell r="H12652">
            <v>67800</v>
          </cell>
        </row>
        <row r="12653">
          <cell r="H12653">
            <v>67800</v>
          </cell>
        </row>
        <row r="12654">
          <cell r="H12654">
            <v>0</v>
          </cell>
        </row>
        <row r="12656">
          <cell r="H12656">
            <v>65000</v>
          </cell>
        </row>
        <row r="12658">
          <cell r="H12658">
            <v>2800</v>
          </cell>
        </row>
        <row r="12662">
          <cell r="H12662">
            <v>43850</v>
          </cell>
        </row>
        <row r="12663">
          <cell r="H12663">
            <v>43850</v>
          </cell>
        </row>
        <row r="12664">
          <cell r="H12664">
            <v>0</v>
          </cell>
        </row>
        <row r="12666">
          <cell r="H12666">
            <v>800</v>
          </cell>
        </row>
        <row r="12668">
          <cell r="H12668">
            <v>800</v>
          </cell>
        </row>
        <row r="12670">
          <cell r="H12670">
            <v>1500</v>
          </cell>
        </row>
        <row r="12672">
          <cell r="H12672">
            <v>1500</v>
          </cell>
        </row>
        <row r="12674">
          <cell r="H12674">
            <v>39250</v>
          </cell>
        </row>
        <row r="12679">
          <cell r="H12679">
            <v>93192.149353004934</v>
          </cell>
        </row>
        <row r="12680">
          <cell r="H12680">
            <v>93192.149353004934</v>
          </cell>
        </row>
        <row r="12681">
          <cell r="H12681">
            <v>86519.324919443316</v>
          </cell>
        </row>
        <row r="12682">
          <cell r="H12682">
            <v>13375.897496485917</v>
          </cell>
        </row>
        <row r="12686">
          <cell r="H12686">
            <v>24030.2274277824</v>
          </cell>
        </row>
        <row r="12690">
          <cell r="H12690">
            <v>22655.2362277824</v>
          </cell>
        </row>
        <row r="12694">
          <cell r="H12694">
            <v>26457.963767392604</v>
          </cell>
        </row>
        <row r="12699">
          <cell r="H12699">
            <v>6672.8244335616009</v>
          </cell>
        </row>
        <row r="12700">
          <cell r="H12700">
            <v>771.15787356160001</v>
          </cell>
        </row>
        <row r="12704">
          <cell r="H12704">
            <v>643.42656000000011</v>
          </cell>
        </row>
        <row r="12708">
          <cell r="H12708">
            <v>5258.2400000000007</v>
          </cell>
        </row>
        <row r="12714">
          <cell r="H12714">
            <v>185458.35576263297</v>
          </cell>
        </row>
        <row r="12715">
          <cell r="H12715">
            <v>184039.56726511553</v>
          </cell>
        </row>
        <row r="12716">
          <cell r="H12716">
            <v>157594.41003086593</v>
          </cell>
        </row>
        <row r="12717">
          <cell r="H12717">
            <v>13823.880479808002</v>
          </cell>
        </row>
        <row r="12721">
          <cell r="H12721">
            <v>29150.534275873924</v>
          </cell>
        </row>
        <row r="12727">
          <cell r="H12727">
            <v>26657.100000000002</v>
          </cell>
        </row>
        <row r="12730">
          <cell r="H12730">
            <v>17528.934581907848</v>
          </cell>
        </row>
        <row r="12732">
          <cell r="H12732">
            <v>20930.156878176003</v>
          </cell>
        </row>
        <row r="12734">
          <cell r="H12734">
            <v>35542.800000000003</v>
          </cell>
        </row>
        <row r="12737">
          <cell r="H12737">
            <v>13961.003815100157</v>
          </cell>
        </row>
        <row r="12740">
          <cell r="H12740">
            <v>26445.157234249597</v>
          </cell>
        </row>
        <row r="12741">
          <cell r="H12741">
            <v>26445.157234249597</v>
          </cell>
        </row>
        <row r="12747">
          <cell r="H12747">
            <v>1418.7884975174402</v>
          </cell>
        </row>
        <row r="12748">
          <cell r="H12748">
            <v>1418.7884975174402</v>
          </cell>
        </row>
        <row r="12749">
          <cell r="H12749">
            <v>982.74853716480004</v>
          </cell>
        </row>
        <row r="12751">
          <cell r="H12751">
            <v>232.55206035264004</v>
          </cell>
        </row>
        <row r="12754">
          <cell r="H12754">
            <v>203.48789999999997</v>
          </cell>
        </row>
        <row r="12761">
          <cell r="H12761">
            <v>2065276.247035122</v>
          </cell>
        </row>
        <row r="12762">
          <cell r="H12762">
            <v>2065276.247035122</v>
          </cell>
        </row>
        <row r="12763">
          <cell r="H12763">
            <v>412604.63713221718</v>
          </cell>
        </row>
        <row r="12764">
          <cell r="H12764">
            <v>412604.63713221718</v>
          </cell>
        </row>
        <row r="12765">
          <cell r="H12765">
            <v>210526.74991042563</v>
          </cell>
        </row>
        <row r="12772">
          <cell r="H12772">
            <v>58591.933598153017</v>
          </cell>
        </row>
        <row r="12775">
          <cell r="H12775">
            <v>92831.202655837013</v>
          </cell>
        </row>
        <row r="12779">
          <cell r="H12779">
            <v>50654.750967801519</v>
          </cell>
        </row>
        <row r="12784">
          <cell r="H12784">
            <v>1202336.7894723041</v>
          </cell>
        </row>
        <row r="12785">
          <cell r="H12785">
            <v>1202336.7894723041</v>
          </cell>
        </row>
        <row r="12786">
          <cell r="H12786">
            <v>443662.89352539775</v>
          </cell>
        </row>
        <row r="12790">
          <cell r="H12790">
            <v>118928.25</v>
          </cell>
        </row>
        <row r="12794">
          <cell r="H12794">
            <v>460137.38998954033</v>
          </cell>
        </row>
        <row r="12797">
          <cell r="H12797">
            <v>57111.831038398923</v>
          </cell>
        </row>
        <row r="12801">
          <cell r="H12801">
            <v>76711.360684539308</v>
          </cell>
        </row>
        <row r="12804">
          <cell r="H12804">
            <v>33299.081276531397</v>
          </cell>
        </row>
        <row r="12807">
          <cell r="H12807">
            <v>12485.982957896449</v>
          </cell>
        </row>
        <row r="12811">
          <cell r="H12811">
            <v>41933.713089312005</v>
          </cell>
        </row>
        <row r="12812">
          <cell r="H12812">
            <v>41933.713089312005</v>
          </cell>
        </row>
        <row r="12813">
          <cell r="H12813">
            <v>41933.713089312005</v>
          </cell>
        </row>
        <row r="12819">
          <cell r="H12819">
            <v>209100.91674898181</v>
          </cell>
        </row>
        <row r="12820">
          <cell r="H12820">
            <v>209100.91674898181</v>
          </cell>
        </row>
        <row r="12821">
          <cell r="H12821">
            <v>1166.3627238400002</v>
          </cell>
        </row>
        <row r="12824">
          <cell r="H12824">
            <v>3337.0345779199997</v>
          </cell>
        </row>
        <row r="12827">
          <cell r="H12827">
            <v>7745.2143422720019</v>
          </cell>
        </row>
        <row r="12830">
          <cell r="H12830">
            <v>26278.248099839999</v>
          </cell>
        </row>
        <row r="12832">
          <cell r="H12832">
            <v>2651.9880508799997</v>
          </cell>
        </row>
        <row r="12835">
          <cell r="H12835">
            <v>5463.5170938880001</v>
          </cell>
        </row>
        <row r="12837">
          <cell r="H12837">
            <v>3346.5691143418057</v>
          </cell>
        </row>
        <row r="12845">
          <cell r="H12845">
            <v>1354.4076</v>
          </cell>
        </row>
        <row r="12849">
          <cell r="H12849">
            <v>4949.7276959999999</v>
          </cell>
        </row>
        <row r="12852">
          <cell r="H12852">
            <v>1368.74955</v>
          </cell>
        </row>
        <row r="12855">
          <cell r="H12855">
            <v>4943.0978999999998</v>
          </cell>
        </row>
        <row r="12858">
          <cell r="H12858">
            <v>146496</v>
          </cell>
        </row>
        <row r="12863">
          <cell r="H12863">
            <v>172210.63102540802</v>
          </cell>
        </row>
        <row r="12864">
          <cell r="H12864">
            <v>172210.63102540802</v>
          </cell>
        </row>
        <row r="12865">
          <cell r="H12865">
            <v>11501.900024832001</v>
          </cell>
        </row>
        <row r="12868">
          <cell r="H12868">
            <v>51589.654299456</v>
          </cell>
        </row>
        <row r="12873">
          <cell r="H12873">
            <v>34298.918881919999</v>
          </cell>
        </row>
        <row r="12878">
          <cell r="H12878">
            <v>5391.36</v>
          </cell>
        </row>
        <row r="12881">
          <cell r="H12881">
            <v>59986.367999999995</v>
          </cell>
        </row>
        <row r="12887">
          <cell r="H12887">
            <v>9442.4298192000006</v>
          </cell>
        </row>
        <row r="12896">
          <cell r="H12896">
            <v>27089.559566899203</v>
          </cell>
        </row>
        <row r="12897">
          <cell r="H12897">
            <v>27089.559566899203</v>
          </cell>
        </row>
        <row r="12898">
          <cell r="H12898">
            <v>27089.559566899203</v>
          </cell>
        </row>
        <row r="12909">
          <cell r="H12909">
            <v>3080334.0663149278</v>
          </cell>
        </row>
        <row r="12910">
          <cell r="H12910">
            <v>602964.87894276797</v>
          </cell>
        </row>
        <row r="12911">
          <cell r="H12911">
            <v>74279.064978431998</v>
          </cell>
        </row>
        <row r="12912">
          <cell r="H12912">
            <v>34712.6</v>
          </cell>
        </row>
        <row r="12913">
          <cell r="H12913">
            <v>9105.6999999999989</v>
          </cell>
        </row>
        <row r="12915">
          <cell r="H12915">
            <v>10580.5</v>
          </cell>
        </row>
        <row r="12917">
          <cell r="H12917">
            <v>8726.4000000000015</v>
          </cell>
        </row>
        <row r="12919">
          <cell r="H12919">
            <v>6300</v>
          </cell>
        </row>
        <row r="12922">
          <cell r="H12922">
            <v>8662</v>
          </cell>
        </row>
        <row r="12923">
          <cell r="H12923">
            <v>1850</v>
          </cell>
        </row>
        <row r="12925">
          <cell r="H12925">
            <v>1800</v>
          </cell>
        </row>
        <row r="12927">
          <cell r="H12927">
            <v>2842</v>
          </cell>
        </row>
        <row r="12929">
          <cell r="H12929">
            <v>2170</v>
          </cell>
        </row>
        <row r="12932">
          <cell r="H12932">
            <v>14701.873176319999</v>
          </cell>
        </row>
        <row r="12933">
          <cell r="H12933">
            <v>581.21629919999998</v>
          </cell>
        </row>
        <row r="12935">
          <cell r="H12935">
            <v>843.71762911999997</v>
          </cell>
        </row>
        <row r="12937">
          <cell r="H12937">
            <v>1559.57644368</v>
          </cell>
        </row>
        <row r="12939">
          <cell r="H12939">
            <v>1019.36280432</v>
          </cell>
        </row>
        <row r="12941">
          <cell r="H12941">
            <v>382</v>
          </cell>
        </row>
        <row r="12943">
          <cell r="H12943">
            <v>634</v>
          </cell>
        </row>
        <row r="12945">
          <cell r="H12945">
            <v>2784</v>
          </cell>
        </row>
        <row r="12947">
          <cell r="H12947">
            <v>498</v>
          </cell>
        </row>
        <row r="12949">
          <cell r="H12949">
            <v>585</v>
          </cell>
        </row>
        <row r="12951">
          <cell r="H12951">
            <v>295</v>
          </cell>
        </row>
        <row r="12953">
          <cell r="H12953">
            <v>5520</v>
          </cell>
        </row>
        <row r="12956">
          <cell r="H12956">
            <v>8568.5918021119996</v>
          </cell>
        </row>
        <row r="12957">
          <cell r="H12957">
            <v>2140.8000000000002</v>
          </cell>
        </row>
        <row r="12959">
          <cell r="H12959">
            <v>137.52000000000001</v>
          </cell>
        </row>
        <row r="12961">
          <cell r="H12961">
            <v>330</v>
          </cell>
        </row>
        <row r="12963">
          <cell r="H12963">
            <v>962.09180211200032</v>
          </cell>
        </row>
        <row r="12965">
          <cell r="H12965">
            <v>760</v>
          </cell>
        </row>
        <row r="12967">
          <cell r="H12967">
            <v>64</v>
          </cell>
        </row>
        <row r="12969">
          <cell r="H12969">
            <v>1040</v>
          </cell>
        </row>
        <row r="12971">
          <cell r="H12971">
            <v>1540</v>
          </cell>
        </row>
        <row r="12973">
          <cell r="H12973">
            <v>336</v>
          </cell>
        </row>
        <row r="12975">
          <cell r="H12975">
            <v>724</v>
          </cell>
        </row>
        <row r="12977">
          <cell r="H12977">
            <v>159.18</v>
          </cell>
        </row>
        <row r="12979">
          <cell r="H12979">
            <v>375</v>
          </cell>
        </row>
        <row r="12982">
          <cell r="H12982">
            <v>7289</v>
          </cell>
        </row>
        <row r="12983">
          <cell r="H12983">
            <v>2000</v>
          </cell>
        </row>
        <row r="12985">
          <cell r="H12985">
            <v>2000</v>
          </cell>
        </row>
        <row r="12987">
          <cell r="H12987">
            <v>3000</v>
          </cell>
        </row>
        <row r="12989">
          <cell r="H12989">
            <v>289</v>
          </cell>
        </row>
        <row r="12992">
          <cell r="H12992">
            <v>345</v>
          </cell>
        </row>
        <row r="12993">
          <cell r="H12993">
            <v>345</v>
          </cell>
        </row>
        <row r="12997">
          <cell r="H12997">
            <v>176060.97849689599</v>
          </cell>
        </row>
        <row r="12998">
          <cell r="H12998">
            <v>121670</v>
          </cell>
        </row>
        <row r="12999">
          <cell r="H12999">
            <v>7580</v>
          </cell>
        </row>
        <row r="13001">
          <cell r="H13001">
            <v>110600</v>
          </cell>
        </row>
        <row r="13003">
          <cell r="H13003">
            <v>3490</v>
          </cell>
        </row>
        <row r="13006">
          <cell r="H13006">
            <v>46060</v>
          </cell>
        </row>
        <row r="13007">
          <cell r="H13007">
            <v>1540</v>
          </cell>
        </row>
        <row r="13009">
          <cell r="H13009">
            <v>14112</v>
          </cell>
        </row>
        <row r="13011">
          <cell r="H13011">
            <v>30408</v>
          </cell>
        </row>
        <row r="13014">
          <cell r="H13014">
            <v>8330.9784968959993</v>
          </cell>
        </row>
        <row r="13015">
          <cell r="H13015">
            <v>1330.9784968959998</v>
          </cell>
        </row>
        <row r="13017">
          <cell r="H13017">
            <v>2000</v>
          </cell>
        </row>
        <row r="13019">
          <cell r="H13019">
            <v>2000</v>
          </cell>
        </row>
        <row r="13021">
          <cell r="H13021">
            <v>3000</v>
          </cell>
        </row>
        <row r="13025">
          <cell r="H13025">
            <v>144988.13546744004</v>
          </cell>
        </row>
        <row r="13026">
          <cell r="H13026">
            <v>59267.301865216003</v>
          </cell>
        </row>
        <row r="13027">
          <cell r="H13027">
            <v>13119.687866496</v>
          </cell>
        </row>
        <row r="13029">
          <cell r="H13029">
            <v>5401.6115896319998</v>
          </cell>
        </row>
        <row r="13031">
          <cell r="H13031">
            <v>15596.577473152</v>
          </cell>
        </row>
        <row r="13033">
          <cell r="H13033">
            <v>1179.6249359359999</v>
          </cell>
        </row>
        <row r="13035">
          <cell r="H13035">
            <v>9792</v>
          </cell>
        </row>
        <row r="13037">
          <cell r="H13037">
            <v>14177.800000000001</v>
          </cell>
        </row>
        <row r="13040">
          <cell r="H13040">
            <v>6009.6241151519998</v>
          </cell>
        </row>
        <row r="13041">
          <cell r="H13041">
            <v>741.28072959999997</v>
          </cell>
        </row>
        <row r="13043">
          <cell r="H13043">
            <v>1460.849460224</v>
          </cell>
        </row>
        <row r="13045">
          <cell r="H13045">
            <v>2318.4939253279999</v>
          </cell>
        </row>
        <row r="13047">
          <cell r="H13047">
            <v>676</v>
          </cell>
        </row>
        <row r="13049">
          <cell r="H13049">
            <v>813</v>
          </cell>
        </row>
        <row r="13052">
          <cell r="H13052">
            <v>1105.40110592</v>
          </cell>
        </row>
        <row r="13053">
          <cell r="H13053">
            <v>1105.40110592</v>
          </cell>
        </row>
        <row r="13056">
          <cell r="H13056">
            <v>4243</v>
          </cell>
        </row>
        <row r="13057">
          <cell r="H13057">
            <v>612</v>
          </cell>
        </row>
        <row r="13059">
          <cell r="H13059">
            <v>1896</v>
          </cell>
        </row>
        <row r="13061">
          <cell r="H13061">
            <v>520</v>
          </cell>
        </row>
        <row r="13063">
          <cell r="H13063">
            <v>1215</v>
          </cell>
        </row>
        <row r="13066">
          <cell r="H13066">
            <v>13170</v>
          </cell>
        </row>
        <row r="13067">
          <cell r="H13067">
            <v>9240</v>
          </cell>
        </row>
        <row r="13069">
          <cell r="H13069">
            <v>1008</v>
          </cell>
        </row>
        <row r="13071">
          <cell r="H13071">
            <v>2172</v>
          </cell>
        </row>
        <row r="13073">
          <cell r="H13073">
            <v>750</v>
          </cell>
        </row>
        <row r="13076">
          <cell r="H13076">
            <v>61192.808381151997</v>
          </cell>
        </row>
        <row r="13077">
          <cell r="H13077">
            <v>1816.6057863039998</v>
          </cell>
        </row>
        <row r="13079">
          <cell r="H13079">
            <v>569.14899916800005</v>
          </cell>
        </row>
        <row r="13081">
          <cell r="H13081">
            <v>4000</v>
          </cell>
        </row>
        <row r="13083">
          <cell r="H13083">
            <v>4000</v>
          </cell>
        </row>
        <row r="13085">
          <cell r="H13085">
            <v>6000</v>
          </cell>
        </row>
        <row r="13087">
          <cell r="H13087">
            <v>890</v>
          </cell>
        </row>
        <row r="13089">
          <cell r="H13089">
            <v>389</v>
          </cell>
        </row>
        <row r="13091">
          <cell r="H13091">
            <v>1910</v>
          </cell>
        </row>
        <row r="13093">
          <cell r="H13093">
            <v>1750</v>
          </cell>
        </row>
        <row r="13095">
          <cell r="H13095">
            <v>4170</v>
          </cell>
        </row>
        <row r="13097">
          <cell r="H13097">
            <v>7800</v>
          </cell>
        </row>
        <row r="13099">
          <cell r="H13099">
            <v>9240</v>
          </cell>
        </row>
        <row r="13101">
          <cell r="H13101">
            <v>2310</v>
          </cell>
        </row>
        <row r="13103">
          <cell r="H13103">
            <v>1240</v>
          </cell>
        </row>
        <row r="13105">
          <cell r="H13105">
            <v>3950</v>
          </cell>
        </row>
        <row r="13107">
          <cell r="H13107">
            <v>495</v>
          </cell>
        </row>
        <row r="13109">
          <cell r="H13109">
            <v>2480</v>
          </cell>
        </row>
        <row r="13111">
          <cell r="H13111">
            <v>2410</v>
          </cell>
        </row>
        <row r="13113">
          <cell r="H13113">
            <v>1786.5061704</v>
          </cell>
        </row>
        <row r="13115">
          <cell r="H13115">
            <v>3986.5474252800004</v>
          </cell>
        </row>
        <row r="13119">
          <cell r="H13119">
            <v>207636.69999999998</v>
          </cell>
        </row>
        <row r="13120">
          <cell r="H13120">
            <v>4442.8</v>
          </cell>
        </row>
        <row r="13121">
          <cell r="H13121">
            <v>1470</v>
          </cell>
        </row>
        <row r="13123">
          <cell r="H13123">
            <v>2470</v>
          </cell>
        </row>
        <row r="13125">
          <cell r="H13125">
            <v>502.79999999999995</v>
          </cell>
        </row>
        <row r="13128">
          <cell r="H13128">
            <v>29900</v>
          </cell>
        </row>
        <row r="13129">
          <cell r="H13129">
            <v>6260</v>
          </cell>
        </row>
        <row r="13131">
          <cell r="H13131">
            <v>2500</v>
          </cell>
        </row>
        <row r="13133">
          <cell r="H13133">
            <v>11980</v>
          </cell>
        </row>
        <row r="13135">
          <cell r="H13135">
            <v>9160</v>
          </cell>
        </row>
        <row r="13138">
          <cell r="H13138">
            <v>143640</v>
          </cell>
        </row>
        <row r="13139">
          <cell r="H13139">
            <v>10820</v>
          </cell>
        </row>
        <row r="13141">
          <cell r="H13141">
            <v>6280</v>
          </cell>
        </row>
        <row r="13143">
          <cell r="H13143">
            <v>2500</v>
          </cell>
        </row>
        <row r="13145">
          <cell r="H13145">
            <v>4380</v>
          </cell>
        </row>
        <row r="13147">
          <cell r="H13147">
            <v>110600</v>
          </cell>
        </row>
        <row r="13149">
          <cell r="H13149">
            <v>9060</v>
          </cell>
        </row>
        <row r="13152">
          <cell r="H13152">
            <v>2523.9</v>
          </cell>
        </row>
        <row r="13153">
          <cell r="H13153">
            <v>520</v>
          </cell>
        </row>
        <row r="13155">
          <cell r="H13155">
            <v>232</v>
          </cell>
        </row>
        <row r="13157">
          <cell r="H13157">
            <v>245</v>
          </cell>
        </row>
        <row r="13159">
          <cell r="H13159">
            <v>134</v>
          </cell>
        </row>
        <row r="13161">
          <cell r="H13161">
            <v>504</v>
          </cell>
        </row>
        <row r="13163">
          <cell r="H13163">
            <v>690.9</v>
          </cell>
        </row>
        <row r="13165">
          <cell r="H13165">
            <v>198</v>
          </cell>
        </row>
        <row r="13168">
          <cell r="H13168">
            <v>10719</v>
          </cell>
        </row>
        <row r="13169">
          <cell r="H13169">
            <v>2890</v>
          </cell>
        </row>
        <row r="13171">
          <cell r="H13171">
            <v>5750</v>
          </cell>
        </row>
        <row r="13173">
          <cell r="H13173">
            <v>1620</v>
          </cell>
        </row>
        <row r="13175">
          <cell r="H13175">
            <v>210</v>
          </cell>
        </row>
        <row r="13177">
          <cell r="H13177">
            <v>249</v>
          </cell>
        </row>
        <row r="13180">
          <cell r="H13180">
            <v>16411</v>
          </cell>
        </row>
        <row r="13181">
          <cell r="H13181">
            <v>459</v>
          </cell>
        </row>
        <row r="13183">
          <cell r="H13183">
            <v>3960</v>
          </cell>
        </row>
        <row r="13185">
          <cell r="H13185">
            <v>1658</v>
          </cell>
        </row>
        <row r="13187">
          <cell r="H13187">
            <v>1778</v>
          </cell>
        </row>
        <row r="13189">
          <cell r="H13189">
            <v>4760</v>
          </cell>
        </row>
        <row r="13191">
          <cell r="H13191">
            <v>3796</v>
          </cell>
        </row>
        <row r="13196">
          <cell r="H13196">
            <v>361727.01551622397</v>
          </cell>
        </row>
        <row r="13197">
          <cell r="H13197">
            <v>145400</v>
          </cell>
        </row>
        <row r="13198">
          <cell r="H13198">
            <v>145400</v>
          </cell>
        </row>
        <row r="13199">
          <cell r="H13199">
            <v>79920</v>
          </cell>
        </row>
        <row r="13201">
          <cell r="H13201">
            <v>4100</v>
          </cell>
        </row>
        <row r="13203">
          <cell r="H13203">
            <v>48570</v>
          </cell>
        </row>
        <row r="13205">
          <cell r="H13205">
            <v>10350</v>
          </cell>
        </row>
        <row r="13207">
          <cell r="H13207">
            <v>2460</v>
          </cell>
        </row>
        <row r="13211">
          <cell r="H13211">
            <v>34534.054498624006</v>
          </cell>
        </row>
        <row r="13212">
          <cell r="H13212">
            <v>33213.757638656003</v>
          </cell>
        </row>
        <row r="13213">
          <cell r="H13213">
            <v>6510.2805977600001</v>
          </cell>
        </row>
        <row r="13215">
          <cell r="H13215">
            <v>3102.8856773760003</v>
          </cell>
        </row>
        <row r="13217">
          <cell r="H13217">
            <v>15427.251152639999</v>
          </cell>
        </row>
        <row r="13219">
          <cell r="H13219">
            <v>5859.2525379839999</v>
          </cell>
        </row>
        <row r="13221">
          <cell r="H13221">
            <v>2314.0876728959997</v>
          </cell>
        </row>
        <row r="13224">
          <cell r="H13224">
            <v>1320.296859968</v>
          </cell>
        </row>
        <row r="13225">
          <cell r="H13225">
            <v>470.29685996799998</v>
          </cell>
        </row>
        <row r="13227">
          <cell r="H13227">
            <v>850</v>
          </cell>
        </row>
        <row r="13231">
          <cell r="H13231">
            <v>3573.9610176000001</v>
          </cell>
        </row>
        <row r="13232">
          <cell r="H13232">
            <v>3573.9610176000001</v>
          </cell>
        </row>
        <row r="13233">
          <cell r="H13233">
            <v>3573.9610176000001</v>
          </cell>
        </row>
        <row r="13237">
          <cell r="H13237">
            <v>175969</v>
          </cell>
        </row>
        <row r="13238">
          <cell r="H13238">
            <v>174776</v>
          </cell>
        </row>
        <row r="13239">
          <cell r="H13239">
            <v>24000</v>
          </cell>
        </row>
        <row r="13241">
          <cell r="H13241">
            <v>15000</v>
          </cell>
        </row>
        <row r="13243">
          <cell r="H13243">
            <v>12913</v>
          </cell>
        </row>
        <row r="13245">
          <cell r="H13245">
            <v>8029</v>
          </cell>
        </row>
        <row r="13247">
          <cell r="H13247">
            <v>16374</v>
          </cell>
        </row>
        <row r="13249">
          <cell r="H13249">
            <v>5000</v>
          </cell>
        </row>
        <row r="13251">
          <cell r="H13251">
            <v>1656</v>
          </cell>
        </row>
        <row r="13253">
          <cell r="H13253">
            <v>800</v>
          </cell>
        </row>
        <row r="13255">
          <cell r="H13255">
            <v>600</v>
          </cell>
        </row>
        <row r="13257">
          <cell r="H13257">
            <v>500</v>
          </cell>
        </row>
        <row r="13259">
          <cell r="H13259">
            <v>700</v>
          </cell>
        </row>
        <row r="13261">
          <cell r="H13261">
            <v>522</v>
          </cell>
        </row>
        <row r="13263">
          <cell r="H13263">
            <v>1850</v>
          </cell>
        </row>
        <row r="13265">
          <cell r="H13265">
            <v>6600</v>
          </cell>
        </row>
        <row r="13267">
          <cell r="H13267">
            <v>7000</v>
          </cell>
        </row>
        <row r="13269">
          <cell r="H13269">
            <v>932</v>
          </cell>
        </row>
        <row r="13271">
          <cell r="H13271">
            <v>3000</v>
          </cell>
        </row>
        <row r="13273">
          <cell r="H13273">
            <v>3000</v>
          </cell>
        </row>
        <row r="13275">
          <cell r="H13275">
            <v>3000</v>
          </cell>
        </row>
        <row r="13277">
          <cell r="H13277">
            <v>1000</v>
          </cell>
        </row>
        <row r="13279">
          <cell r="H13279">
            <v>2000</v>
          </cell>
        </row>
        <row r="13281">
          <cell r="H13281">
            <v>60300</v>
          </cell>
        </row>
        <row r="13284">
          <cell r="H13284">
            <v>1193</v>
          </cell>
        </row>
        <row r="13285">
          <cell r="H13285">
            <v>528</v>
          </cell>
        </row>
        <row r="13287">
          <cell r="H13287">
            <v>665</v>
          </cell>
        </row>
        <row r="13291">
          <cell r="H13291">
            <v>2250</v>
          </cell>
        </row>
        <row r="13292">
          <cell r="H13292">
            <v>2250</v>
          </cell>
        </row>
        <row r="13293">
          <cell r="H13293">
            <v>2250</v>
          </cell>
        </row>
        <row r="13298">
          <cell r="H13298">
            <v>150221.671855936</v>
          </cell>
        </row>
        <row r="13299">
          <cell r="H13299">
            <v>25144.799999999999</v>
          </cell>
        </row>
        <row r="13300">
          <cell r="H13300">
            <v>16285.599999999999</v>
          </cell>
        </row>
        <row r="13301">
          <cell r="H13301">
            <v>3078</v>
          </cell>
        </row>
        <row r="13303">
          <cell r="H13303">
            <v>1542</v>
          </cell>
        </row>
        <row r="13305">
          <cell r="H13305">
            <v>344.70000000000005</v>
          </cell>
        </row>
        <row r="13307">
          <cell r="H13307">
            <v>4703.3999999999996</v>
          </cell>
        </row>
        <row r="13309">
          <cell r="H13309">
            <v>6617.5</v>
          </cell>
        </row>
        <row r="13312">
          <cell r="H13312">
            <v>8859.2000000000007</v>
          </cell>
        </row>
        <row r="13313">
          <cell r="H13313">
            <v>2072</v>
          </cell>
        </row>
        <row r="13315">
          <cell r="H13315">
            <v>266.39999999999998</v>
          </cell>
        </row>
        <row r="13317">
          <cell r="H13317">
            <v>2980.8</v>
          </cell>
        </row>
        <row r="13319">
          <cell r="H13319">
            <v>3540</v>
          </cell>
        </row>
        <row r="13323">
          <cell r="H13323">
            <v>68380.456792576006</v>
          </cell>
        </row>
        <row r="13324">
          <cell r="H13324">
            <v>7000</v>
          </cell>
        </row>
        <row r="13325">
          <cell r="H13325">
            <v>7000</v>
          </cell>
        </row>
        <row r="13328">
          <cell r="H13328">
            <v>61380.456792576006</v>
          </cell>
        </row>
        <row r="13329">
          <cell r="H13329">
            <v>3181.3573145599998</v>
          </cell>
        </row>
        <row r="13331">
          <cell r="H13331">
            <v>3181.3573145599998</v>
          </cell>
        </row>
        <row r="13333">
          <cell r="H13333">
            <v>5520.8734385919997</v>
          </cell>
        </row>
        <row r="13335">
          <cell r="H13335">
            <v>5520.8734385919997</v>
          </cell>
        </row>
        <row r="13337">
          <cell r="H13337">
            <v>6597.9731726079999</v>
          </cell>
        </row>
        <row r="13339">
          <cell r="H13339">
            <v>6597.9731726079999</v>
          </cell>
        </row>
        <row r="13341">
          <cell r="H13341">
            <v>23085.036705792001</v>
          </cell>
        </row>
        <row r="13343">
          <cell r="H13343">
            <v>7695.0122352640001</v>
          </cell>
        </row>
        <row r="13347">
          <cell r="H13347">
            <v>4659.4150633600002</v>
          </cell>
        </row>
        <row r="13348">
          <cell r="H13348">
            <v>4659.4150633600002</v>
          </cell>
        </row>
        <row r="13349">
          <cell r="H13349">
            <v>3250</v>
          </cell>
        </row>
        <row r="13351">
          <cell r="H13351">
            <v>1409.41506336</v>
          </cell>
        </row>
        <row r="13355">
          <cell r="H13355">
            <v>47477</v>
          </cell>
        </row>
        <row r="13356">
          <cell r="H13356">
            <v>47477</v>
          </cell>
        </row>
        <row r="13357">
          <cell r="H13357">
            <v>27696</v>
          </cell>
        </row>
        <row r="13359">
          <cell r="H13359">
            <v>4041</v>
          </cell>
        </row>
        <row r="13361">
          <cell r="H13361">
            <v>3509</v>
          </cell>
        </row>
        <row r="13363">
          <cell r="H13363">
            <v>2747</v>
          </cell>
        </row>
        <row r="13365">
          <cell r="H13365">
            <v>756</v>
          </cell>
        </row>
        <row r="13367">
          <cell r="H13367">
            <v>728</v>
          </cell>
        </row>
        <row r="13369">
          <cell r="H13369">
            <v>3000</v>
          </cell>
        </row>
        <row r="13371">
          <cell r="H13371">
            <v>3000</v>
          </cell>
        </row>
        <row r="13373">
          <cell r="H13373">
            <v>2000</v>
          </cell>
        </row>
        <row r="13377">
          <cell r="H13377">
            <v>4560</v>
          </cell>
        </row>
        <row r="13378">
          <cell r="H13378">
            <v>4560</v>
          </cell>
        </row>
        <row r="13379">
          <cell r="H13379">
            <v>4560</v>
          </cell>
        </row>
        <row r="13384">
          <cell r="H13384">
            <v>1121573</v>
          </cell>
        </row>
        <row r="13385">
          <cell r="H13385">
            <v>567078</v>
          </cell>
        </row>
        <row r="13386">
          <cell r="H13386">
            <v>567078</v>
          </cell>
        </row>
        <row r="13387">
          <cell r="H13387">
            <v>7160</v>
          </cell>
        </row>
        <row r="13389">
          <cell r="H13389">
            <v>1200</v>
          </cell>
        </row>
        <row r="13391">
          <cell r="H13391">
            <v>17650</v>
          </cell>
        </row>
        <row r="13393">
          <cell r="H13393">
            <v>600</v>
          </cell>
        </row>
        <row r="13395">
          <cell r="H13395">
            <v>321750</v>
          </cell>
        </row>
        <row r="13397">
          <cell r="H13397">
            <v>11700</v>
          </cell>
        </row>
        <row r="13399">
          <cell r="H13399">
            <v>58095</v>
          </cell>
        </row>
        <row r="13401">
          <cell r="H13401">
            <v>2700</v>
          </cell>
        </row>
        <row r="13403">
          <cell r="H13403">
            <v>58490</v>
          </cell>
        </row>
        <row r="13405">
          <cell r="H13405">
            <v>3200</v>
          </cell>
        </row>
        <row r="13407">
          <cell r="H13407">
            <v>31653</v>
          </cell>
        </row>
        <row r="13409">
          <cell r="H13409">
            <v>2880</v>
          </cell>
        </row>
        <row r="13411">
          <cell r="H13411">
            <v>50000</v>
          </cell>
        </row>
        <row r="13415">
          <cell r="H13415">
            <v>83560</v>
          </cell>
        </row>
        <row r="13416">
          <cell r="H13416">
            <v>83560</v>
          </cell>
        </row>
        <row r="13417">
          <cell r="H13417">
            <v>20500</v>
          </cell>
        </row>
        <row r="13419">
          <cell r="H13419">
            <v>3280</v>
          </cell>
        </row>
        <row r="13421">
          <cell r="H13421">
            <v>10250</v>
          </cell>
        </row>
        <row r="13423">
          <cell r="H13423">
            <v>3280</v>
          </cell>
        </row>
        <row r="13425">
          <cell r="H13425">
            <v>2800</v>
          </cell>
        </row>
        <row r="13427">
          <cell r="H13427">
            <v>320</v>
          </cell>
        </row>
        <row r="13429">
          <cell r="H13429">
            <v>5600</v>
          </cell>
        </row>
        <row r="13431">
          <cell r="H13431">
            <v>2400</v>
          </cell>
        </row>
        <row r="13433">
          <cell r="H13433">
            <v>2750</v>
          </cell>
        </row>
        <row r="13435">
          <cell r="H13435">
            <v>400</v>
          </cell>
        </row>
        <row r="13437">
          <cell r="H13437">
            <v>750</v>
          </cell>
        </row>
        <row r="13439">
          <cell r="H13439">
            <v>240</v>
          </cell>
        </row>
        <row r="13441">
          <cell r="H13441">
            <v>540</v>
          </cell>
        </row>
        <row r="13443">
          <cell r="H13443">
            <v>180</v>
          </cell>
        </row>
        <row r="13445">
          <cell r="H13445">
            <v>2400</v>
          </cell>
        </row>
        <row r="13447">
          <cell r="H13447">
            <v>320</v>
          </cell>
        </row>
        <row r="13449">
          <cell r="H13449">
            <v>2080</v>
          </cell>
        </row>
        <row r="13451">
          <cell r="H13451">
            <v>640</v>
          </cell>
        </row>
        <row r="13453">
          <cell r="H13453">
            <v>840</v>
          </cell>
        </row>
        <row r="13455">
          <cell r="H13455">
            <v>240</v>
          </cell>
        </row>
        <row r="13457">
          <cell r="H13457">
            <v>6600</v>
          </cell>
        </row>
        <row r="13459">
          <cell r="H13459">
            <v>900</v>
          </cell>
        </row>
        <row r="13461">
          <cell r="H13461">
            <v>7200</v>
          </cell>
        </row>
        <row r="13463">
          <cell r="H13463">
            <v>600</v>
          </cell>
        </row>
        <row r="13465">
          <cell r="H13465">
            <v>1800</v>
          </cell>
        </row>
        <row r="13467">
          <cell r="H13467">
            <v>150</v>
          </cell>
        </row>
        <row r="13469">
          <cell r="H13469">
            <v>6500</v>
          </cell>
        </row>
        <row r="13473">
          <cell r="H13473">
            <v>35952</v>
          </cell>
        </row>
        <row r="13474">
          <cell r="H13474">
            <v>35952</v>
          </cell>
        </row>
        <row r="13475">
          <cell r="H13475">
            <v>17500</v>
          </cell>
        </row>
        <row r="13477">
          <cell r="H13477">
            <v>4000</v>
          </cell>
        </row>
        <row r="13479">
          <cell r="H13479">
            <v>5000</v>
          </cell>
        </row>
        <row r="13481">
          <cell r="H13481">
            <v>3000</v>
          </cell>
        </row>
        <row r="13483">
          <cell r="H13483">
            <v>900</v>
          </cell>
        </row>
        <row r="13485">
          <cell r="H13485">
            <v>1000</v>
          </cell>
        </row>
        <row r="13487">
          <cell r="H13487">
            <v>432</v>
          </cell>
        </row>
        <row r="13489">
          <cell r="H13489">
            <v>1620</v>
          </cell>
        </row>
        <row r="13491">
          <cell r="H13491">
            <v>2500</v>
          </cell>
        </row>
        <row r="13495">
          <cell r="H13495">
            <v>218948</v>
          </cell>
        </row>
        <row r="13496">
          <cell r="H13496">
            <v>218948</v>
          </cell>
        </row>
        <row r="13497">
          <cell r="H13497">
            <v>650</v>
          </cell>
        </row>
        <row r="13499">
          <cell r="H13499">
            <v>650</v>
          </cell>
        </row>
        <row r="13501">
          <cell r="H13501">
            <v>6175</v>
          </cell>
        </row>
        <row r="13503">
          <cell r="H13503">
            <v>6175</v>
          </cell>
        </row>
        <row r="13505">
          <cell r="H13505">
            <v>28700</v>
          </cell>
        </row>
        <row r="13507">
          <cell r="H13507">
            <v>21525</v>
          </cell>
        </row>
        <row r="13509">
          <cell r="H13509">
            <v>1000</v>
          </cell>
        </row>
        <row r="13511">
          <cell r="H13511">
            <v>400</v>
          </cell>
        </row>
        <row r="13513">
          <cell r="H13513">
            <v>52000</v>
          </cell>
        </row>
        <row r="13515">
          <cell r="H13515">
            <v>3200</v>
          </cell>
        </row>
        <row r="13517">
          <cell r="H13517">
            <v>39240</v>
          </cell>
        </row>
        <row r="13519">
          <cell r="H13519">
            <v>27250</v>
          </cell>
        </row>
        <row r="13521">
          <cell r="H13521">
            <v>5130</v>
          </cell>
        </row>
        <row r="13523">
          <cell r="H13523">
            <v>608</v>
          </cell>
        </row>
        <row r="13525">
          <cell r="H13525">
            <v>900</v>
          </cell>
        </row>
        <row r="13527">
          <cell r="H13527">
            <v>325</v>
          </cell>
        </row>
        <row r="13529">
          <cell r="H13529">
            <v>1625</v>
          </cell>
        </row>
        <row r="13531">
          <cell r="H13531">
            <v>1250</v>
          </cell>
        </row>
        <row r="13533">
          <cell r="H13533">
            <v>2730</v>
          </cell>
        </row>
        <row r="13535">
          <cell r="H13535">
            <v>1575</v>
          </cell>
        </row>
        <row r="13537">
          <cell r="H13537">
            <v>2750</v>
          </cell>
        </row>
        <row r="13539">
          <cell r="H13539">
            <v>990</v>
          </cell>
        </row>
        <row r="13541">
          <cell r="H13541">
            <v>14100</v>
          </cell>
        </row>
        <row r="13545">
          <cell r="H13545">
            <v>109500</v>
          </cell>
        </row>
        <row r="13546">
          <cell r="H13546">
            <v>109500</v>
          </cell>
        </row>
        <row r="13547">
          <cell r="H13547">
            <v>5500</v>
          </cell>
        </row>
        <row r="13549">
          <cell r="H13549">
            <v>1500</v>
          </cell>
        </row>
        <row r="13551">
          <cell r="H13551">
            <v>90000</v>
          </cell>
        </row>
        <row r="13553">
          <cell r="H13553">
            <v>10000</v>
          </cell>
        </row>
        <row r="13555">
          <cell r="H13555">
            <v>2500</v>
          </cell>
        </row>
        <row r="13559">
          <cell r="H13559">
            <v>78535</v>
          </cell>
        </row>
        <row r="13560">
          <cell r="H13560">
            <v>78535</v>
          </cell>
        </row>
        <row r="13561">
          <cell r="H13561">
            <v>1250</v>
          </cell>
        </row>
        <row r="13563">
          <cell r="H13563">
            <v>350</v>
          </cell>
        </row>
        <row r="13565">
          <cell r="H13565">
            <v>3900</v>
          </cell>
        </row>
        <row r="13567">
          <cell r="H13567">
            <v>1800</v>
          </cell>
        </row>
        <row r="13569">
          <cell r="H13569">
            <v>1240</v>
          </cell>
        </row>
        <row r="13571">
          <cell r="H13571">
            <v>600</v>
          </cell>
        </row>
        <row r="13573">
          <cell r="H13573">
            <v>4500</v>
          </cell>
        </row>
        <row r="13575">
          <cell r="H13575">
            <v>2250</v>
          </cell>
        </row>
        <row r="13577">
          <cell r="H13577">
            <v>25500</v>
          </cell>
        </row>
        <row r="13579">
          <cell r="H13579">
            <v>15000</v>
          </cell>
        </row>
        <row r="13581">
          <cell r="H13581">
            <v>500</v>
          </cell>
        </row>
        <row r="13583">
          <cell r="H13583">
            <v>250</v>
          </cell>
        </row>
        <row r="13585">
          <cell r="H13585">
            <v>150</v>
          </cell>
        </row>
        <row r="13587">
          <cell r="H13587">
            <v>145</v>
          </cell>
        </row>
        <row r="13589">
          <cell r="H13589">
            <v>1250</v>
          </cell>
        </row>
        <row r="13591">
          <cell r="H13591">
            <v>800</v>
          </cell>
        </row>
        <row r="13593">
          <cell r="H13593">
            <v>250</v>
          </cell>
        </row>
        <row r="13595">
          <cell r="H13595">
            <v>185</v>
          </cell>
        </row>
        <row r="13597">
          <cell r="H13597">
            <v>800</v>
          </cell>
        </row>
        <row r="13599">
          <cell r="H13599">
            <v>500</v>
          </cell>
        </row>
        <row r="13601">
          <cell r="H13601">
            <v>925</v>
          </cell>
        </row>
        <row r="13603">
          <cell r="H13603">
            <v>2000</v>
          </cell>
        </row>
        <row r="13605">
          <cell r="H13605">
            <v>1100</v>
          </cell>
        </row>
        <row r="13607">
          <cell r="H13607">
            <v>2000</v>
          </cell>
        </row>
        <row r="13609">
          <cell r="H13609">
            <v>600</v>
          </cell>
        </row>
        <row r="13611">
          <cell r="H13611">
            <v>1600</v>
          </cell>
        </row>
        <row r="13613">
          <cell r="H13613">
            <v>80</v>
          </cell>
        </row>
        <row r="13615">
          <cell r="H13615">
            <v>100</v>
          </cell>
        </row>
        <row r="13617">
          <cell r="H13617">
            <v>1490</v>
          </cell>
        </row>
        <row r="13619">
          <cell r="H13619">
            <v>1500</v>
          </cell>
        </row>
        <row r="13621">
          <cell r="H13621">
            <v>420</v>
          </cell>
        </row>
        <row r="13623">
          <cell r="H13623">
            <v>1000</v>
          </cell>
        </row>
        <row r="13625">
          <cell r="H13625">
            <v>4500</v>
          </cell>
        </row>
        <row r="13629">
          <cell r="H13629">
            <v>28000</v>
          </cell>
        </row>
        <row r="13630">
          <cell r="H13630">
            <v>28000</v>
          </cell>
        </row>
        <row r="13631">
          <cell r="H13631">
            <v>13000</v>
          </cell>
        </row>
        <row r="13633">
          <cell r="H13633">
            <v>5000</v>
          </cell>
        </row>
        <row r="13635">
          <cell r="H13635">
            <v>2500</v>
          </cell>
        </row>
        <row r="13637">
          <cell r="H13637">
            <v>7500</v>
          </cell>
        </row>
        <row r="13642">
          <cell r="H13642">
            <v>843847.5</v>
          </cell>
        </row>
        <row r="13643">
          <cell r="H13643">
            <v>216263</v>
          </cell>
        </row>
        <row r="13644">
          <cell r="H13644">
            <v>151963</v>
          </cell>
        </row>
        <row r="13645">
          <cell r="H13645">
            <v>10000</v>
          </cell>
        </row>
        <row r="13647">
          <cell r="H13647">
            <v>350</v>
          </cell>
        </row>
        <row r="13649">
          <cell r="H13649">
            <v>7068</v>
          </cell>
        </row>
        <row r="13651">
          <cell r="H13651">
            <v>300</v>
          </cell>
        </row>
        <row r="13653">
          <cell r="H13653">
            <v>2400</v>
          </cell>
        </row>
        <row r="13655">
          <cell r="H13655">
            <v>2700</v>
          </cell>
        </row>
        <row r="13657">
          <cell r="H13657">
            <v>0</v>
          </cell>
        </row>
        <row r="13659">
          <cell r="H13659">
            <v>14500</v>
          </cell>
        </row>
        <row r="13661">
          <cell r="H13661">
            <v>3000</v>
          </cell>
        </row>
        <row r="13663">
          <cell r="H13663">
            <v>3600</v>
          </cell>
        </row>
        <row r="13665">
          <cell r="H13665">
            <v>3000</v>
          </cell>
        </row>
        <row r="13667">
          <cell r="H13667">
            <v>18500</v>
          </cell>
        </row>
        <row r="13669">
          <cell r="H13669">
            <v>3000</v>
          </cell>
        </row>
        <row r="13671">
          <cell r="H13671">
            <v>700</v>
          </cell>
        </row>
        <row r="13673">
          <cell r="H13673">
            <v>500</v>
          </cell>
        </row>
        <row r="13675">
          <cell r="H13675">
            <v>490</v>
          </cell>
        </row>
        <row r="13677">
          <cell r="H13677">
            <v>320</v>
          </cell>
        </row>
        <row r="13679">
          <cell r="H13679">
            <v>3400</v>
          </cell>
        </row>
        <row r="13681">
          <cell r="H13681">
            <v>350</v>
          </cell>
        </row>
        <row r="13683">
          <cell r="H13683">
            <v>2500</v>
          </cell>
        </row>
        <row r="13685">
          <cell r="H13685">
            <v>2500</v>
          </cell>
        </row>
        <row r="13687">
          <cell r="H13687">
            <v>150</v>
          </cell>
        </row>
        <row r="13689">
          <cell r="H13689">
            <v>0</v>
          </cell>
        </row>
        <row r="13691">
          <cell r="H13691">
            <v>550</v>
          </cell>
        </row>
        <row r="13693">
          <cell r="H13693">
            <v>250</v>
          </cell>
        </row>
        <row r="13695">
          <cell r="H13695">
            <v>2500</v>
          </cell>
        </row>
        <row r="13697">
          <cell r="H13697">
            <v>1600</v>
          </cell>
        </row>
        <row r="13699">
          <cell r="H13699">
            <v>0</v>
          </cell>
        </row>
        <row r="13701">
          <cell r="H13701">
            <v>150</v>
          </cell>
        </row>
        <row r="13703">
          <cell r="H13703">
            <v>180</v>
          </cell>
        </row>
        <row r="13705">
          <cell r="H13705">
            <v>2200</v>
          </cell>
        </row>
        <row r="13707">
          <cell r="H13707">
            <v>250</v>
          </cell>
        </row>
        <row r="13709">
          <cell r="H13709">
            <v>300</v>
          </cell>
        </row>
        <row r="13711">
          <cell r="H13711">
            <v>700</v>
          </cell>
        </row>
        <row r="13713">
          <cell r="H13713">
            <v>420</v>
          </cell>
        </row>
        <row r="13715">
          <cell r="H13715">
            <v>500</v>
          </cell>
        </row>
        <row r="13717">
          <cell r="H13717">
            <v>750</v>
          </cell>
        </row>
        <row r="13719">
          <cell r="H13719">
            <v>1500</v>
          </cell>
        </row>
        <row r="13721">
          <cell r="H13721">
            <v>6750</v>
          </cell>
        </row>
        <row r="13723">
          <cell r="H13723">
            <v>6750</v>
          </cell>
        </row>
        <row r="13725">
          <cell r="H13725">
            <v>1000</v>
          </cell>
        </row>
        <row r="13727">
          <cell r="H13727">
            <v>1000</v>
          </cell>
        </row>
        <row r="13729">
          <cell r="H13729">
            <v>150</v>
          </cell>
        </row>
        <row r="13731">
          <cell r="H13731">
            <v>50</v>
          </cell>
        </row>
        <row r="13733">
          <cell r="H13733">
            <v>200</v>
          </cell>
        </row>
        <row r="13735">
          <cell r="H13735">
            <v>50</v>
          </cell>
        </row>
        <row r="13737">
          <cell r="H13737">
            <v>350</v>
          </cell>
        </row>
        <row r="13739">
          <cell r="H13739">
            <v>340</v>
          </cell>
        </row>
        <row r="13741">
          <cell r="H13741">
            <v>350</v>
          </cell>
        </row>
        <row r="13743">
          <cell r="H13743">
            <v>340</v>
          </cell>
        </row>
        <row r="13745">
          <cell r="H13745">
            <v>675</v>
          </cell>
        </row>
        <row r="13747">
          <cell r="H13747">
            <v>2700</v>
          </cell>
        </row>
        <row r="13749">
          <cell r="H13749">
            <v>1095</v>
          </cell>
        </row>
        <row r="13751">
          <cell r="H13751">
            <v>2700</v>
          </cell>
        </row>
        <row r="13753">
          <cell r="H13753">
            <v>1200</v>
          </cell>
        </row>
        <row r="13755">
          <cell r="H13755">
            <v>1440</v>
          </cell>
        </row>
        <row r="13757">
          <cell r="H13757">
            <v>750</v>
          </cell>
        </row>
        <row r="13759">
          <cell r="H13759">
            <v>900</v>
          </cell>
        </row>
        <row r="13761">
          <cell r="H13761">
            <v>2500</v>
          </cell>
        </row>
        <row r="13763">
          <cell r="H13763">
            <v>2500</v>
          </cell>
        </row>
        <row r="13765">
          <cell r="H13765">
            <v>1080</v>
          </cell>
        </row>
        <row r="13767">
          <cell r="H13767">
            <v>2250</v>
          </cell>
        </row>
        <row r="13769">
          <cell r="H13769">
            <v>1500</v>
          </cell>
        </row>
        <row r="13771">
          <cell r="H13771">
            <v>1500</v>
          </cell>
        </row>
        <row r="13773">
          <cell r="H13773">
            <v>750</v>
          </cell>
        </row>
        <row r="13775">
          <cell r="H13775">
            <v>750</v>
          </cell>
        </row>
        <row r="13777">
          <cell r="H13777">
            <v>1500</v>
          </cell>
        </row>
        <row r="13779">
          <cell r="H13779">
            <v>1500</v>
          </cell>
        </row>
        <row r="13781">
          <cell r="H13781">
            <v>75</v>
          </cell>
        </row>
        <row r="13783">
          <cell r="H13783">
            <v>90</v>
          </cell>
        </row>
        <row r="13785">
          <cell r="H13785">
            <v>13000</v>
          </cell>
        </row>
        <row r="13787">
          <cell r="H13787">
            <v>3000</v>
          </cell>
        </row>
        <row r="13790">
          <cell r="H13790">
            <v>64300</v>
          </cell>
        </row>
        <row r="13791">
          <cell r="H13791">
            <v>7300</v>
          </cell>
        </row>
        <row r="13793">
          <cell r="H13793">
            <v>20700</v>
          </cell>
        </row>
        <row r="13795">
          <cell r="H13795">
            <v>3000</v>
          </cell>
        </row>
        <row r="13797">
          <cell r="H13797">
            <v>5500</v>
          </cell>
        </row>
        <row r="13799">
          <cell r="H13799">
            <v>2800</v>
          </cell>
        </row>
        <row r="13801">
          <cell r="H13801">
            <v>12000</v>
          </cell>
        </row>
        <row r="13803">
          <cell r="H13803">
            <v>500</v>
          </cell>
        </row>
        <row r="13805">
          <cell r="H13805">
            <v>2000</v>
          </cell>
        </row>
        <row r="13807">
          <cell r="H13807">
            <v>1000</v>
          </cell>
        </row>
        <row r="13809">
          <cell r="H13809">
            <v>1000</v>
          </cell>
        </row>
        <row r="13811">
          <cell r="H13811">
            <v>500</v>
          </cell>
        </row>
        <row r="13813">
          <cell r="H13813">
            <v>5000</v>
          </cell>
        </row>
        <row r="13815">
          <cell r="H13815">
            <v>2000</v>
          </cell>
        </row>
        <row r="13817">
          <cell r="H13817">
            <v>500</v>
          </cell>
        </row>
        <row r="13819">
          <cell r="H13819">
            <v>500</v>
          </cell>
        </row>
        <row r="13823">
          <cell r="H13823">
            <v>289027.5</v>
          </cell>
        </row>
        <row r="13824">
          <cell r="H13824">
            <v>234327.5</v>
          </cell>
        </row>
        <row r="13825">
          <cell r="H13825">
            <v>12000</v>
          </cell>
        </row>
        <row r="13827">
          <cell r="H13827">
            <v>900</v>
          </cell>
        </row>
        <row r="13829">
          <cell r="H13829">
            <v>1950</v>
          </cell>
        </row>
        <row r="13831">
          <cell r="H13831">
            <v>500</v>
          </cell>
        </row>
        <row r="13833">
          <cell r="H13833">
            <v>3200</v>
          </cell>
        </row>
        <row r="13835">
          <cell r="H13835">
            <v>350</v>
          </cell>
        </row>
        <row r="13837">
          <cell r="H13837">
            <v>12000</v>
          </cell>
        </row>
        <row r="13839">
          <cell r="H13839">
            <v>500</v>
          </cell>
        </row>
        <row r="13841">
          <cell r="H13841">
            <v>14400</v>
          </cell>
        </row>
        <row r="13843">
          <cell r="H13843">
            <v>3000</v>
          </cell>
        </row>
        <row r="13845">
          <cell r="H13845">
            <v>2200</v>
          </cell>
        </row>
        <row r="13847">
          <cell r="H13847">
            <v>1400</v>
          </cell>
        </row>
        <row r="13849">
          <cell r="H13849">
            <v>15000</v>
          </cell>
        </row>
        <row r="13851">
          <cell r="H13851">
            <v>3600</v>
          </cell>
        </row>
        <row r="13853">
          <cell r="H13853">
            <v>15200</v>
          </cell>
        </row>
        <row r="13855">
          <cell r="H13855">
            <v>5600</v>
          </cell>
        </row>
        <row r="13857">
          <cell r="H13857">
            <v>32940</v>
          </cell>
        </row>
        <row r="13859">
          <cell r="H13859">
            <v>6300</v>
          </cell>
        </row>
        <row r="13861">
          <cell r="H13861">
            <v>10240</v>
          </cell>
        </row>
        <row r="13863">
          <cell r="H13863">
            <v>1400</v>
          </cell>
        </row>
        <row r="13865">
          <cell r="H13865">
            <v>12540</v>
          </cell>
        </row>
        <row r="13867">
          <cell r="H13867">
            <v>7700</v>
          </cell>
        </row>
        <row r="13869">
          <cell r="H13869">
            <v>3420</v>
          </cell>
        </row>
        <row r="13871">
          <cell r="H13871">
            <v>2100</v>
          </cell>
        </row>
        <row r="13873">
          <cell r="H13873">
            <v>900</v>
          </cell>
        </row>
        <row r="13875">
          <cell r="H13875">
            <v>1500</v>
          </cell>
        </row>
        <row r="13877">
          <cell r="H13877">
            <v>4800</v>
          </cell>
        </row>
        <row r="13879">
          <cell r="H13879">
            <v>7000</v>
          </cell>
        </row>
        <row r="13881">
          <cell r="H13881">
            <v>150</v>
          </cell>
        </row>
        <row r="13883">
          <cell r="H13883">
            <v>180</v>
          </cell>
        </row>
        <row r="13885">
          <cell r="H13885">
            <v>2200</v>
          </cell>
        </row>
        <row r="13887">
          <cell r="H13887">
            <v>250</v>
          </cell>
        </row>
        <row r="13889">
          <cell r="H13889">
            <v>1600</v>
          </cell>
        </row>
        <row r="13891">
          <cell r="H13891">
            <v>250</v>
          </cell>
        </row>
        <row r="13893">
          <cell r="H13893">
            <v>300</v>
          </cell>
        </row>
        <row r="13895">
          <cell r="H13895">
            <v>700</v>
          </cell>
        </row>
        <row r="13897">
          <cell r="H13897">
            <v>6500</v>
          </cell>
        </row>
        <row r="13899">
          <cell r="H13899">
            <v>10000</v>
          </cell>
        </row>
        <row r="13901">
          <cell r="H13901">
            <v>3040</v>
          </cell>
        </row>
        <row r="13903">
          <cell r="H13903">
            <v>5700</v>
          </cell>
        </row>
        <row r="13905">
          <cell r="H13905">
            <v>900</v>
          </cell>
        </row>
        <row r="13907">
          <cell r="H13907">
            <v>1125</v>
          </cell>
        </row>
        <row r="13909">
          <cell r="H13909">
            <v>350</v>
          </cell>
        </row>
        <row r="13911">
          <cell r="H13911">
            <v>340</v>
          </cell>
        </row>
        <row r="13913">
          <cell r="H13913">
            <v>1162.5</v>
          </cell>
        </row>
        <row r="13915">
          <cell r="H13915">
            <v>1275</v>
          </cell>
        </row>
        <row r="13917">
          <cell r="H13917">
            <v>350</v>
          </cell>
        </row>
        <row r="13919">
          <cell r="H13919">
            <v>340</v>
          </cell>
        </row>
        <row r="13921">
          <cell r="H13921">
            <v>675</v>
          </cell>
        </row>
        <row r="13923">
          <cell r="H13923">
            <v>2700</v>
          </cell>
        </row>
        <row r="13925">
          <cell r="H13925">
            <v>1095</v>
          </cell>
        </row>
        <row r="13927">
          <cell r="H13927">
            <v>2700</v>
          </cell>
        </row>
        <row r="13929">
          <cell r="H13929">
            <v>1200</v>
          </cell>
        </row>
        <row r="13931">
          <cell r="H13931">
            <v>1440</v>
          </cell>
        </row>
        <row r="13933">
          <cell r="H13933">
            <v>2500</v>
          </cell>
        </row>
        <row r="13935">
          <cell r="H13935">
            <v>2500</v>
          </cell>
        </row>
        <row r="13937">
          <cell r="H13937">
            <v>75</v>
          </cell>
        </row>
        <row r="13939">
          <cell r="H13939">
            <v>90</v>
          </cell>
        </row>
        <row r="13942">
          <cell r="H13942">
            <v>54700</v>
          </cell>
        </row>
        <row r="13943">
          <cell r="H13943">
            <v>1000</v>
          </cell>
        </row>
        <row r="13945">
          <cell r="H13945">
            <v>17100</v>
          </cell>
        </row>
        <row r="13947">
          <cell r="H13947">
            <v>3000</v>
          </cell>
        </row>
        <row r="13949">
          <cell r="H13949">
            <v>5500</v>
          </cell>
        </row>
        <row r="13951">
          <cell r="H13951">
            <v>2800</v>
          </cell>
        </row>
        <row r="13953">
          <cell r="H13953">
            <v>11300</v>
          </cell>
        </row>
        <row r="13955">
          <cell r="H13955">
            <v>500</v>
          </cell>
        </row>
        <row r="13957">
          <cell r="H13957">
            <v>1500</v>
          </cell>
        </row>
        <row r="13959">
          <cell r="H13959">
            <v>500</v>
          </cell>
        </row>
        <row r="13961">
          <cell r="H13961">
            <v>1500</v>
          </cell>
        </row>
        <row r="13963">
          <cell r="H13963">
            <v>500</v>
          </cell>
        </row>
        <row r="13965">
          <cell r="H13965">
            <v>5000</v>
          </cell>
        </row>
        <row r="13967">
          <cell r="H13967">
            <v>2500</v>
          </cell>
        </row>
        <row r="13969">
          <cell r="H13969">
            <v>1000</v>
          </cell>
        </row>
        <row r="13971">
          <cell r="H13971">
            <v>1000</v>
          </cell>
        </row>
        <row r="13975">
          <cell r="H13975">
            <v>76525</v>
          </cell>
        </row>
        <row r="13976">
          <cell r="H13976">
            <v>53575</v>
          </cell>
        </row>
        <row r="13977">
          <cell r="H13977">
            <v>19000</v>
          </cell>
        </row>
        <row r="13979">
          <cell r="H13979">
            <v>1800</v>
          </cell>
        </row>
        <row r="13981">
          <cell r="H13981">
            <v>15000</v>
          </cell>
        </row>
        <row r="13983">
          <cell r="H13983">
            <v>550</v>
          </cell>
        </row>
        <row r="13985">
          <cell r="H13985">
            <v>1800</v>
          </cell>
        </row>
        <row r="13987">
          <cell r="H13987">
            <v>150</v>
          </cell>
        </row>
        <row r="13989">
          <cell r="H13989">
            <v>60</v>
          </cell>
        </row>
        <row r="13991">
          <cell r="H13991">
            <v>150</v>
          </cell>
        </row>
        <row r="13993">
          <cell r="H13993">
            <v>250</v>
          </cell>
        </row>
        <row r="13995">
          <cell r="H13995">
            <v>600</v>
          </cell>
        </row>
        <row r="13997">
          <cell r="H13997">
            <v>1920</v>
          </cell>
        </row>
        <row r="13999">
          <cell r="H13999">
            <v>2400</v>
          </cell>
        </row>
        <row r="14001">
          <cell r="H14001">
            <v>2625</v>
          </cell>
        </row>
        <row r="14003">
          <cell r="H14003">
            <v>2550</v>
          </cell>
        </row>
        <row r="14005">
          <cell r="H14005">
            <v>450</v>
          </cell>
        </row>
        <row r="14007">
          <cell r="H14007">
            <v>1800</v>
          </cell>
        </row>
        <row r="14009">
          <cell r="H14009">
            <v>930</v>
          </cell>
        </row>
        <row r="14011">
          <cell r="H14011">
            <v>540</v>
          </cell>
        </row>
        <row r="14013">
          <cell r="H14013">
            <v>500</v>
          </cell>
        </row>
        <row r="14015">
          <cell r="H14015">
            <v>500</v>
          </cell>
        </row>
        <row r="14018">
          <cell r="H14018">
            <v>22950</v>
          </cell>
        </row>
        <row r="14019">
          <cell r="H14019">
            <v>2250</v>
          </cell>
        </row>
        <row r="14021">
          <cell r="H14021">
            <v>3500</v>
          </cell>
        </row>
        <row r="14023">
          <cell r="H14023">
            <v>3700</v>
          </cell>
        </row>
        <row r="14025">
          <cell r="H14025">
            <v>150</v>
          </cell>
        </row>
        <row r="14027">
          <cell r="H14027">
            <v>1000</v>
          </cell>
        </row>
        <row r="14029">
          <cell r="H14029">
            <v>1000</v>
          </cell>
        </row>
        <row r="14031">
          <cell r="H14031">
            <v>1000</v>
          </cell>
        </row>
        <row r="14033">
          <cell r="H14033">
            <v>850</v>
          </cell>
        </row>
        <row r="14035">
          <cell r="H14035">
            <v>500</v>
          </cell>
        </row>
        <row r="14037">
          <cell r="H14037">
            <v>500</v>
          </cell>
        </row>
        <row r="14039">
          <cell r="H14039">
            <v>5000</v>
          </cell>
        </row>
        <row r="14041">
          <cell r="H14041">
            <v>2500</v>
          </cell>
        </row>
        <row r="14043">
          <cell r="H14043">
            <v>1000</v>
          </cell>
        </row>
        <row r="14047">
          <cell r="H14047">
            <v>262032</v>
          </cell>
        </row>
        <row r="14048">
          <cell r="H14048">
            <v>137182</v>
          </cell>
        </row>
        <row r="14049">
          <cell r="H14049">
            <v>3968</v>
          </cell>
        </row>
        <row r="14051">
          <cell r="H14051">
            <v>350</v>
          </cell>
        </row>
        <row r="14053">
          <cell r="H14053">
            <v>3968</v>
          </cell>
        </row>
        <row r="14055">
          <cell r="H14055">
            <v>350</v>
          </cell>
        </row>
        <row r="14057">
          <cell r="H14057">
            <v>500</v>
          </cell>
        </row>
        <row r="14059">
          <cell r="H14059">
            <v>1050</v>
          </cell>
        </row>
        <row r="14061">
          <cell r="H14061">
            <v>401</v>
          </cell>
        </row>
        <row r="14063">
          <cell r="H14063">
            <v>350</v>
          </cell>
        </row>
        <row r="14065">
          <cell r="H14065">
            <v>13600</v>
          </cell>
        </row>
        <row r="14067">
          <cell r="H14067">
            <v>2000</v>
          </cell>
        </row>
        <row r="14069">
          <cell r="H14069">
            <v>1200</v>
          </cell>
        </row>
        <row r="14071">
          <cell r="H14071">
            <v>2000</v>
          </cell>
        </row>
        <row r="14073">
          <cell r="H14073">
            <v>3000</v>
          </cell>
        </row>
        <row r="14075">
          <cell r="H14075">
            <v>700</v>
          </cell>
        </row>
        <row r="14077">
          <cell r="H14077">
            <v>3200</v>
          </cell>
        </row>
        <row r="14079">
          <cell r="H14079">
            <v>500</v>
          </cell>
        </row>
        <row r="14081">
          <cell r="H14081">
            <v>3000</v>
          </cell>
        </row>
        <row r="14083">
          <cell r="H14083">
            <v>500</v>
          </cell>
        </row>
        <row r="14085">
          <cell r="H14085">
            <v>500</v>
          </cell>
        </row>
        <row r="14087">
          <cell r="H14087">
            <v>500</v>
          </cell>
        </row>
        <row r="14089">
          <cell r="H14089">
            <v>1500</v>
          </cell>
        </row>
        <row r="14091">
          <cell r="H14091">
            <v>1500</v>
          </cell>
        </row>
        <row r="14093">
          <cell r="H14093">
            <v>1500</v>
          </cell>
        </row>
        <row r="14095">
          <cell r="H14095">
            <v>1500</v>
          </cell>
        </row>
        <row r="14097">
          <cell r="H14097">
            <v>2200</v>
          </cell>
        </row>
        <row r="14099">
          <cell r="H14099">
            <v>5000</v>
          </cell>
        </row>
        <row r="14101">
          <cell r="H14101">
            <v>8550</v>
          </cell>
        </row>
        <row r="14103">
          <cell r="H14103">
            <v>11250</v>
          </cell>
        </row>
        <row r="14105">
          <cell r="H14105">
            <v>2400</v>
          </cell>
        </row>
        <row r="14107">
          <cell r="H14107">
            <v>3750</v>
          </cell>
        </row>
        <row r="14109">
          <cell r="H14109">
            <v>510</v>
          </cell>
        </row>
        <row r="14111">
          <cell r="H14111">
            <v>750</v>
          </cell>
        </row>
        <row r="14113">
          <cell r="H14113">
            <v>2500</v>
          </cell>
        </row>
        <row r="14115">
          <cell r="H14115">
            <v>1500</v>
          </cell>
        </row>
        <row r="14117">
          <cell r="H14117">
            <v>1600</v>
          </cell>
        </row>
        <row r="14119">
          <cell r="H14119">
            <v>3000</v>
          </cell>
        </row>
        <row r="14121">
          <cell r="H14121">
            <v>10000</v>
          </cell>
        </row>
        <row r="14123">
          <cell r="H14123">
            <v>10000</v>
          </cell>
        </row>
        <row r="14125">
          <cell r="H14125">
            <v>1575</v>
          </cell>
        </row>
        <row r="14127">
          <cell r="H14127">
            <v>6300</v>
          </cell>
        </row>
        <row r="14129">
          <cell r="H14129">
            <v>1460</v>
          </cell>
        </row>
        <row r="14131">
          <cell r="H14131">
            <v>3600</v>
          </cell>
        </row>
        <row r="14133">
          <cell r="H14133">
            <v>2500</v>
          </cell>
        </row>
        <row r="14135">
          <cell r="H14135">
            <v>2500</v>
          </cell>
        </row>
        <row r="14137">
          <cell r="H14137">
            <v>2500</v>
          </cell>
        </row>
        <row r="14139">
          <cell r="H14139">
            <v>550</v>
          </cell>
        </row>
        <row r="14141">
          <cell r="H14141">
            <v>2500</v>
          </cell>
        </row>
        <row r="14143">
          <cell r="H14143">
            <v>2500</v>
          </cell>
        </row>
        <row r="14145">
          <cell r="H14145">
            <v>550</v>
          </cell>
        </row>
        <row r="14148">
          <cell r="H14148">
            <v>124850</v>
          </cell>
        </row>
        <row r="14149">
          <cell r="H14149">
            <v>4500</v>
          </cell>
        </row>
        <row r="14151">
          <cell r="H14151">
            <v>12500</v>
          </cell>
        </row>
        <row r="14153">
          <cell r="H14153">
            <v>4500</v>
          </cell>
        </row>
        <row r="14155">
          <cell r="H14155">
            <v>9500</v>
          </cell>
        </row>
        <row r="14157">
          <cell r="H14157">
            <v>5500</v>
          </cell>
        </row>
        <row r="14159">
          <cell r="H14159">
            <v>12500</v>
          </cell>
        </row>
        <row r="14161">
          <cell r="H14161">
            <v>20000</v>
          </cell>
        </row>
        <row r="14163">
          <cell r="H14163">
            <v>8400</v>
          </cell>
        </row>
        <row r="14165">
          <cell r="H14165">
            <v>11200</v>
          </cell>
        </row>
        <row r="14167">
          <cell r="H14167">
            <v>4000</v>
          </cell>
        </row>
        <row r="14169">
          <cell r="H14169">
            <v>8000</v>
          </cell>
        </row>
        <row r="14171">
          <cell r="H14171">
            <v>2000</v>
          </cell>
        </row>
        <row r="14173">
          <cell r="H14173">
            <v>500</v>
          </cell>
        </row>
        <row r="14175">
          <cell r="H14175">
            <v>1500</v>
          </cell>
        </row>
        <row r="14177">
          <cell r="H14177">
            <v>1500</v>
          </cell>
        </row>
        <row r="14179">
          <cell r="H14179">
            <v>2500</v>
          </cell>
        </row>
        <row r="14181">
          <cell r="H14181">
            <v>1500</v>
          </cell>
        </row>
        <row r="14183">
          <cell r="H14183">
            <v>2500</v>
          </cell>
        </row>
        <row r="14185">
          <cell r="H14185">
            <v>1500</v>
          </cell>
        </row>
        <row r="14187">
          <cell r="H14187">
            <v>750</v>
          </cell>
        </row>
        <row r="14189">
          <cell r="H14189">
            <v>5500</v>
          </cell>
        </row>
        <row r="14191">
          <cell r="H14191">
            <v>2500</v>
          </cell>
        </row>
        <row r="14193">
          <cell r="H14193">
            <v>1000</v>
          </cell>
        </row>
        <row r="14195">
          <cell r="H14195">
            <v>1000</v>
          </cell>
        </row>
        <row r="14201">
          <cell r="H14201">
            <v>672548.31747999997</v>
          </cell>
        </row>
        <row r="14202">
          <cell r="H14202">
            <v>672548.31747999997</v>
          </cell>
        </row>
        <row r="14203">
          <cell r="H14203">
            <v>672548.31747999997</v>
          </cell>
        </row>
        <row r="14204">
          <cell r="H14204">
            <v>672548.31747999997</v>
          </cell>
        </row>
        <row r="14205">
          <cell r="H14205">
            <v>219455.90721600005</v>
          </cell>
        </row>
        <row r="14207">
          <cell r="H14207">
            <v>43703.245768000001</v>
          </cell>
        </row>
        <row r="14209">
          <cell r="H14209">
            <v>38889.164495999998</v>
          </cell>
        </row>
        <row r="14211">
          <cell r="H14211">
            <v>370500</v>
          </cell>
        </row>
        <row r="14218">
          <cell r="H14218">
            <v>2885056.3649624991</v>
          </cell>
        </row>
        <row r="14219">
          <cell r="H14219">
            <v>2885056.3649624991</v>
          </cell>
        </row>
        <row r="14220">
          <cell r="H14220">
            <v>2885056.3649624991</v>
          </cell>
        </row>
        <row r="14221">
          <cell r="H14221">
            <v>259289.94972375</v>
          </cell>
        </row>
        <row r="14222">
          <cell r="H14222">
            <v>259289.94972375</v>
          </cell>
        </row>
        <row r="14223">
          <cell r="H14223">
            <v>118494.981</v>
          </cell>
        </row>
        <row r="14225">
          <cell r="H14225">
            <v>46883.568723750002</v>
          </cell>
        </row>
        <row r="14227">
          <cell r="H14227">
            <v>54096.431276249998</v>
          </cell>
        </row>
        <row r="14229">
          <cell r="H14229">
            <v>22900.818723749999</v>
          </cell>
        </row>
        <row r="14231">
          <cell r="H14231">
            <v>15147</v>
          </cell>
        </row>
        <row r="14233">
          <cell r="H14233">
            <v>1767.15</v>
          </cell>
        </row>
        <row r="14237">
          <cell r="H14237">
            <v>369658.92496500001</v>
          </cell>
        </row>
        <row r="14238">
          <cell r="H14238">
            <v>369658.92496500001</v>
          </cell>
        </row>
        <row r="14239">
          <cell r="H14239">
            <v>248843.56872375001</v>
          </cell>
        </row>
        <row r="14241">
          <cell r="H14241">
            <v>120815.35624125</v>
          </cell>
        </row>
        <row r="14245">
          <cell r="H14245">
            <v>1617425.4278612502</v>
          </cell>
        </row>
        <row r="14246">
          <cell r="H14246">
            <v>1617425.4278612502</v>
          </cell>
        </row>
        <row r="14247">
          <cell r="H14247">
            <v>0</v>
          </cell>
        </row>
        <row r="14249">
          <cell r="H14249">
            <v>12181.711430625001</v>
          </cell>
        </row>
        <row r="14251">
          <cell r="H14251">
            <v>12181.711430625001</v>
          </cell>
        </row>
        <row r="14253">
          <cell r="H14253">
            <v>12181.711430625001</v>
          </cell>
        </row>
        <row r="14255">
          <cell r="H14255">
            <v>5329.5</v>
          </cell>
        </row>
        <row r="14257">
          <cell r="H14257">
            <v>352127.679523125</v>
          </cell>
        </row>
        <row r="14259">
          <cell r="H14259">
            <v>174985.25</v>
          </cell>
        </row>
        <row r="14261">
          <cell r="H14261">
            <v>19033.929523125</v>
          </cell>
        </row>
        <row r="14263">
          <cell r="H14263">
            <v>79942.5</v>
          </cell>
        </row>
        <row r="14265">
          <cell r="H14265">
            <v>6090.8590462499997</v>
          </cell>
        </row>
        <row r="14267">
          <cell r="H14267">
            <v>284225.63</v>
          </cell>
        </row>
        <row r="14269">
          <cell r="H14269">
            <v>311775.75</v>
          </cell>
        </row>
        <row r="14271">
          <cell r="H14271">
            <v>6661.875</v>
          </cell>
        </row>
        <row r="14273">
          <cell r="H14273">
            <v>16178.836430625001</v>
          </cell>
        </row>
        <row r="14275">
          <cell r="H14275">
            <v>285508.929523125</v>
          </cell>
        </row>
        <row r="14277">
          <cell r="H14277">
            <v>11420.35904625</v>
          </cell>
        </row>
        <row r="14279">
          <cell r="H14279">
            <v>8565.2659537500003</v>
          </cell>
        </row>
        <row r="14281">
          <cell r="H14281">
            <v>19033.929523125</v>
          </cell>
        </row>
        <row r="14285">
          <cell r="H14285">
            <v>161087.13884999999</v>
          </cell>
        </row>
        <row r="14286">
          <cell r="H14286">
            <v>161087.13884999999</v>
          </cell>
        </row>
        <row r="14287">
          <cell r="H14287">
            <v>17030.354137499999</v>
          </cell>
        </row>
        <row r="14289">
          <cell r="H14289">
            <v>21438.215287499999</v>
          </cell>
        </row>
        <row r="14291">
          <cell r="H14291">
            <v>17431.069425000002</v>
          </cell>
        </row>
        <row r="14293">
          <cell r="H14293">
            <v>50089.284712499997</v>
          </cell>
        </row>
        <row r="14295">
          <cell r="H14295">
            <v>50089.284712499997</v>
          </cell>
        </row>
        <row r="14297">
          <cell r="H14297">
            <v>5008.9305750000003</v>
          </cell>
        </row>
        <row r="14301">
          <cell r="H14301">
            <v>175514.56942499999</v>
          </cell>
        </row>
        <row r="14302">
          <cell r="H14302">
            <v>175514.56942499999</v>
          </cell>
        </row>
        <row r="14303">
          <cell r="H14303">
            <v>3005.3541375</v>
          </cell>
        </row>
        <row r="14305">
          <cell r="H14305">
            <v>3005.3541375</v>
          </cell>
        </row>
        <row r="14307">
          <cell r="H14307">
            <v>6010.7152875000002</v>
          </cell>
        </row>
        <row r="14309">
          <cell r="H14309">
            <v>6010.7152875000002</v>
          </cell>
        </row>
        <row r="14311">
          <cell r="H14311">
            <v>4007.1458625</v>
          </cell>
        </row>
        <row r="14313">
          <cell r="H14313">
            <v>61600</v>
          </cell>
        </row>
        <row r="14315">
          <cell r="H14315">
            <v>50089.284712499997</v>
          </cell>
        </row>
        <row r="14317">
          <cell r="H14317">
            <v>30041</v>
          </cell>
        </row>
        <row r="14319">
          <cell r="H14319">
            <v>11745</v>
          </cell>
        </row>
        <row r="14323">
          <cell r="H14323">
            <v>8014.2847124999998</v>
          </cell>
        </row>
        <row r="14324">
          <cell r="H14324">
            <v>8014.2847124999998</v>
          </cell>
        </row>
        <row r="14325">
          <cell r="H14325">
            <v>8014.2847124999998</v>
          </cell>
        </row>
        <row r="14329">
          <cell r="H14329">
            <v>24643.930574999998</v>
          </cell>
        </row>
        <row r="14330">
          <cell r="H14330">
            <v>12021.430575</v>
          </cell>
        </row>
        <row r="14331">
          <cell r="H14331">
            <v>7012.5</v>
          </cell>
        </row>
        <row r="14333">
          <cell r="H14333">
            <v>5008.9305750000003</v>
          </cell>
        </row>
        <row r="14336">
          <cell r="H14336">
            <v>12622.5</v>
          </cell>
        </row>
        <row r="14337">
          <cell r="H14337">
            <v>12622.5</v>
          </cell>
        </row>
        <row r="14341">
          <cell r="H14341">
            <v>12422.138849999999</v>
          </cell>
        </row>
        <row r="14342">
          <cell r="H14342">
            <v>12422.138849999999</v>
          </cell>
        </row>
        <row r="14343">
          <cell r="H14343">
            <v>2404.2847124999998</v>
          </cell>
        </row>
        <row r="14345">
          <cell r="H14345">
            <v>10017.8541375</v>
          </cell>
        </row>
        <row r="14349">
          <cell r="H14349">
            <v>225000</v>
          </cell>
        </row>
        <row r="14350">
          <cell r="H14350">
            <v>225000</v>
          </cell>
        </row>
        <row r="14351">
          <cell r="H14351">
            <v>225000</v>
          </cell>
        </row>
        <row r="14355">
          <cell r="H14355">
            <v>32000</v>
          </cell>
        </row>
        <row r="14356">
          <cell r="H14356">
            <v>32000</v>
          </cell>
        </row>
        <row r="14357">
          <cell r="H14357">
            <v>20000</v>
          </cell>
        </row>
        <row r="14359">
          <cell r="H14359">
            <v>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i list"/>
      <sheetName val="Všeobecné podmínky"/>
      <sheetName val="Způsob stanovení jedn. ceny"/>
      <sheetName val="Pokyny pro vyplnění"/>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5E3F-706D-4AA5-BF16-5CD2A5C8C809}">
  <dimension ref="A1:R53"/>
  <sheetViews>
    <sheetView tabSelected="1" topLeftCell="A14" zoomScaleNormal="100" workbookViewId="0">
      <selection activeCell="H44" sqref="H44"/>
    </sheetView>
  </sheetViews>
  <sheetFormatPr defaultRowHeight="15" x14ac:dyDescent="0.25"/>
  <cols>
    <col min="1" max="2" width="9.33203125" style="270"/>
    <col min="3" max="3" width="10.1640625" style="270" customWidth="1"/>
    <col min="4" max="4" width="9.33203125" style="270"/>
    <col min="5" max="5" width="10.83203125" style="270" customWidth="1"/>
    <col min="6" max="6" width="11.83203125" style="270" customWidth="1"/>
    <col min="7" max="7" width="11.1640625" style="270" customWidth="1"/>
    <col min="8" max="8" width="11" style="270" customWidth="1"/>
    <col min="9" max="9" width="11.1640625" style="270" customWidth="1"/>
    <col min="10" max="10" width="9.33203125" style="270"/>
    <col min="11" max="11" width="10.6640625" style="270" customWidth="1"/>
    <col min="12" max="16" width="9.33203125" style="270"/>
    <col min="17" max="17" width="17.5" style="270" bestFit="1" customWidth="1"/>
    <col min="18" max="16384" width="9.33203125" style="270"/>
  </cols>
  <sheetData>
    <row r="1" ht="18.75" customHeight="1" x14ac:dyDescent="0.25"/>
    <row r="18" spans="1:18" ht="17.25" customHeight="1" x14ac:dyDescent="0.25"/>
    <row r="19" spans="1:18" x14ac:dyDescent="0.25">
      <c r="A19" s="271"/>
      <c r="B19" s="271"/>
      <c r="C19" s="271"/>
      <c r="D19" s="271"/>
      <c r="E19" s="271"/>
      <c r="F19" s="271"/>
      <c r="G19" s="271"/>
      <c r="H19" s="271"/>
      <c r="I19" s="271"/>
    </row>
    <row r="20" spans="1:18" x14ac:dyDescent="0.25">
      <c r="A20" s="271"/>
      <c r="B20" s="271"/>
      <c r="C20" s="271"/>
      <c r="D20" s="271"/>
      <c r="E20" s="271"/>
      <c r="F20" s="271"/>
      <c r="G20" s="271"/>
      <c r="H20" s="271"/>
      <c r="I20" s="271"/>
    </row>
    <row r="21" spans="1:18" ht="15.75" thickBot="1" x14ac:dyDescent="0.3">
      <c r="A21" s="271"/>
      <c r="B21" s="271"/>
      <c r="C21" s="271"/>
      <c r="D21" s="271"/>
      <c r="E21" s="271"/>
      <c r="F21" s="271"/>
      <c r="G21" s="271"/>
      <c r="H21" s="271"/>
      <c r="I21" s="271"/>
    </row>
    <row r="22" spans="1:18" ht="15.75" thickBot="1" x14ac:dyDescent="0.3">
      <c r="A22" s="271"/>
      <c r="B22" s="271"/>
      <c r="C22" s="271"/>
      <c r="D22" s="271"/>
      <c r="E22" s="271"/>
      <c r="F22" s="271"/>
      <c r="G22" s="271"/>
      <c r="H22" s="271"/>
      <c r="I22" s="271"/>
      <c r="N22" s="272"/>
      <c r="P22" s="273"/>
      <c r="Q22" s="274"/>
      <c r="R22" s="275"/>
    </row>
    <row r="23" spans="1:18" ht="18" customHeight="1" thickBot="1" x14ac:dyDescent="0.3">
      <c r="P23" s="273"/>
      <c r="Q23" s="274"/>
    </row>
    <row r="24" spans="1:18" ht="15" customHeight="1" x14ac:dyDescent="0.25">
      <c r="A24" s="276"/>
      <c r="B24" s="277"/>
      <c r="C24" s="278"/>
      <c r="D24" s="378" t="s">
        <v>4796</v>
      </c>
      <c r="E24" s="379" t="s">
        <v>4797</v>
      </c>
      <c r="F24" s="380"/>
      <c r="G24" s="380"/>
      <c r="H24" s="380"/>
      <c r="I24" s="279"/>
      <c r="P24" s="273"/>
      <c r="Q24" s="274"/>
      <c r="R24" s="275"/>
    </row>
    <row r="25" spans="1:18" ht="15" customHeight="1" x14ac:dyDescent="0.25">
      <c r="A25" s="280"/>
      <c r="B25" s="281"/>
      <c r="C25" s="282"/>
      <c r="D25" s="360"/>
      <c r="E25" s="381"/>
      <c r="F25" s="381"/>
      <c r="G25" s="381"/>
      <c r="H25" s="381"/>
      <c r="I25" s="283"/>
      <c r="P25" s="273"/>
      <c r="Q25" s="274"/>
    </row>
    <row r="26" spans="1:18" ht="15" customHeight="1" x14ac:dyDescent="0.25">
      <c r="A26" s="280"/>
      <c r="B26" s="281"/>
      <c r="C26" s="282"/>
      <c r="D26" s="284"/>
      <c r="E26" s="381"/>
      <c r="F26" s="381"/>
      <c r="G26" s="381"/>
      <c r="H26" s="381"/>
      <c r="I26" s="283"/>
      <c r="P26" s="273"/>
      <c r="Q26" s="274"/>
    </row>
    <row r="27" spans="1:18" ht="15" customHeight="1" x14ac:dyDescent="0.25">
      <c r="A27" s="280"/>
      <c r="B27" s="281"/>
      <c r="C27" s="282"/>
      <c r="D27" s="284"/>
      <c r="E27" s="381"/>
      <c r="F27" s="381"/>
      <c r="G27" s="381"/>
      <c r="H27" s="381"/>
      <c r="I27" s="283"/>
      <c r="P27" s="273"/>
      <c r="Q27" s="274"/>
    </row>
    <row r="28" spans="1:18" ht="17.25" customHeight="1" thickBot="1" x14ac:dyDescent="0.3">
      <c r="A28" s="285"/>
      <c r="B28" s="286"/>
      <c r="C28" s="287"/>
      <c r="D28" s="288"/>
      <c r="E28" s="382"/>
      <c r="F28" s="382"/>
      <c r="G28" s="382"/>
      <c r="H28" s="382"/>
      <c r="I28" s="289"/>
      <c r="P28" s="273"/>
      <c r="Q28" s="274"/>
    </row>
    <row r="29" spans="1:18" ht="15" customHeight="1" x14ac:dyDescent="0.25">
      <c r="A29" s="378" t="s">
        <v>4798</v>
      </c>
      <c r="B29" s="383"/>
      <c r="C29" s="282"/>
      <c r="D29" s="378" t="s">
        <v>4799</v>
      </c>
      <c r="E29" s="383"/>
      <c r="F29" s="282"/>
      <c r="G29" s="378" t="s">
        <v>4800</v>
      </c>
      <c r="H29" s="383"/>
      <c r="I29" s="282"/>
      <c r="P29" s="273"/>
      <c r="Q29" s="274"/>
    </row>
    <row r="30" spans="1:18" x14ac:dyDescent="0.25">
      <c r="A30" s="360"/>
      <c r="B30" s="384"/>
      <c r="C30" s="282"/>
      <c r="D30" s="360"/>
      <c r="E30" s="384"/>
      <c r="F30" s="282"/>
      <c r="G30" s="360"/>
      <c r="H30" s="384"/>
      <c r="I30" s="282"/>
      <c r="P30" s="273"/>
    </row>
    <row r="31" spans="1:18" x14ac:dyDescent="0.25">
      <c r="A31" s="284"/>
      <c r="B31" s="281"/>
      <c r="C31" s="282"/>
      <c r="D31" s="284"/>
      <c r="E31" s="281"/>
      <c r="F31" s="282"/>
      <c r="G31" s="290"/>
      <c r="H31" s="291"/>
      <c r="I31" s="292"/>
      <c r="P31" s="273"/>
    </row>
    <row r="32" spans="1:18" x14ac:dyDescent="0.25">
      <c r="A32" s="363" t="s">
        <v>4801</v>
      </c>
      <c r="B32" s="364"/>
      <c r="C32" s="365"/>
      <c r="D32" s="366" t="s">
        <v>39</v>
      </c>
      <c r="E32" s="364"/>
      <c r="F32" s="365"/>
      <c r="G32" s="363" t="s">
        <v>4802</v>
      </c>
      <c r="H32" s="385"/>
      <c r="I32" s="386"/>
      <c r="P32" s="273"/>
    </row>
    <row r="33" spans="1:16" x14ac:dyDescent="0.25">
      <c r="A33" s="366"/>
      <c r="B33" s="364"/>
      <c r="C33" s="365"/>
      <c r="D33" s="366"/>
      <c r="E33" s="364"/>
      <c r="F33" s="365"/>
      <c r="G33" s="363"/>
      <c r="H33" s="385"/>
      <c r="I33" s="386"/>
      <c r="P33" s="273"/>
    </row>
    <row r="34" spans="1:16" x14ac:dyDescent="0.25">
      <c r="A34" s="366"/>
      <c r="B34" s="364"/>
      <c r="C34" s="365"/>
      <c r="D34" s="284"/>
      <c r="E34" s="281"/>
      <c r="F34" s="282"/>
      <c r="G34" s="363"/>
      <c r="H34" s="385"/>
      <c r="I34" s="386"/>
      <c r="P34" s="273"/>
    </row>
    <row r="35" spans="1:16" x14ac:dyDescent="0.25">
      <c r="A35" s="366"/>
      <c r="B35" s="364"/>
      <c r="C35" s="365"/>
      <c r="D35" s="284"/>
      <c r="E35" s="281"/>
      <c r="F35" s="282"/>
      <c r="G35" s="363"/>
      <c r="H35" s="385"/>
      <c r="I35" s="386"/>
      <c r="P35" s="273"/>
    </row>
    <row r="36" spans="1:16" ht="15" customHeight="1" x14ac:dyDescent="0.25">
      <c r="A36" s="366"/>
      <c r="B36" s="364"/>
      <c r="C36" s="365"/>
      <c r="D36" s="284"/>
      <c r="E36" s="281"/>
      <c r="F36" s="282"/>
      <c r="G36" s="363"/>
      <c r="H36" s="385"/>
      <c r="I36" s="386"/>
    </row>
    <row r="37" spans="1:16" x14ac:dyDescent="0.25">
      <c r="A37" s="366"/>
      <c r="B37" s="364"/>
      <c r="C37" s="365"/>
      <c r="D37" s="284"/>
      <c r="E37" s="281"/>
      <c r="F37" s="282"/>
      <c r="G37" s="363"/>
      <c r="H37" s="385"/>
      <c r="I37" s="386"/>
    </row>
    <row r="38" spans="1:16" ht="6.95" customHeight="1" x14ac:dyDescent="0.25">
      <c r="A38" s="366"/>
      <c r="B38" s="364"/>
      <c r="C38" s="365"/>
      <c r="D38" s="293"/>
      <c r="E38" s="294"/>
      <c r="F38" s="295"/>
      <c r="G38" s="387"/>
      <c r="H38" s="388"/>
      <c r="I38" s="389"/>
    </row>
    <row r="39" spans="1:16" x14ac:dyDescent="0.25">
      <c r="A39" s="366"/>
      <c r="B39" s="364"/>
      <c r="C39" s="365"/>
      <c r="D39" s="359" t="s">
        <v>4803</v>
      </c>
      <c r="E39" s="390"/>
      <c r="F39" s="391"/>
      <c r="G39" s="370" t="s">
        <v>4804</v>
      </c>
      <c r="H39" s="370" t="s">
        <v>4805</v>
      </c>
      <c r="I39" s="370" t="s">
        <v>4806</v>
      </c>
    </row>
    <row r="40" spans="1:16" x14ac:dyDescent="0.25">
      <c r="A40" s="366"/>
      <c r="B40" s="364"/>
      <c r="C40" s="365"/>
      <c r="D40" s="360"/>
      <c r="E40" s="384"/>
      <c r="F40" s="392"/>
      <c r="G40" s="371"/>
      <c r="H40" s="371"/>
      <c r="I40" s="371"/>
    </row>
    <row r="41" spans="1:16" ht="15" customHeight="1" x14ac:dyDescent="0.25">
      <c r="A41" s="366"/>
      <c r="B41" s="364"/>
      <c r="C41" s="365"/>
      <c r="D41" s="284"/>
      <c r="E41" s="281"/>
      <c r="F41" s="282"/>
      <c r="G41" s="296"/>
      <c r="H41" s="282"/>
      <c r="I41" s="296"/>
    </row>
    <row r="42" spans="1:16" ht="15" customHeight="1" x14ac:dyDescent="0.25">
      <c r="A42" s="366"/>
      <c r="B42" s="364"/>
      <c r="C42" s="365"/>
      <c r="D42" s="363" t="s">
        <v>4807</v>
      </c>
      <c r="E42" s="364"/>
      <c r="F42" s="365"/>
      <c r="G42" s="372" t="s">
        <v>4808</v>
      </c>
      <c r="H42" s="374" t="s">
        <v>5152</v>
      </c>
      <c r="I42" s="376" t="s">
        <v>4809</v>
      </c>
    </row>
    <row r="43" spans="1:16" ht="17.100000000000001" customHeight="1" x14ac:dyDescent="0.25">
      <c r="A43" s="367"/>
      <c r="B43" s="368"/>
      <c r="C43" s="369"/>
      <c r="D43" s="367"/>
      <c r="E43" s="368"/>
      <c r="F43" s="369"/>
      <c r="G43" s="373"/>
      <c r="H43" s="375"/>
      <c r="I43" s="377"/>
    </row>
    <row r="44" spans="1:16" x14ac:dyDescent="0.25">
      <c r="A44" s="359" t="s">
        <v>4810</v>
      </c>
      <c r="B44" s="281"/>
      <c r="C44" s="281"/>
      <c r="D44" s="297"/>
      <c r="E44" s="298"/>
      <c r="F44" s="298"/>
      <c r="G44" s="298"/>
      <c r="H44" s="299"/>
      <c r="I44" s="361" t="s">
        <v>4811</v>
      </c>
    </row>
    <row r="45" spans="1:16" x14ac:dyDescent="0.25">
      <c r="A45" s="360"/>
      <c r="B45" s="281"/>
      <c r="C45" s="281"/>
      <c r="D45" s="363" t="s">
        <v>4812</v>
      </c>
      <c r="E45" s="364"/>
      <c r="F45" s="364"/>
      <c r="G45" s="364"/>
      <c r="H45" s="365"/>
      <c r="I45" s="362"/>
    </row>
    <row r="46" spans="1:16" x14ac:dyDescent="0.25">
      <c r="A46" s="284"/>
      <c r="B46" s="281"/>
      <c r="C46" s="281"/>
      <c r="D46" s="366"/>
      <c r="E46" s="364"/>
      <c r="F46" s="364"/>
      <c r="G46" s="364"/>
      <c r="H46" s="365"/>
      <c r="I46" s="362"/>
    </row>
    <row r="47" spans="1:16" x14ac:dyDescent="0.25">
      <c r="A47" s="363" t="s">
        <v>4813</v>
      </c>
      <c r="B47" s="364"/>
      <c r="C47" s="365"/>
      <c r="D47" s="366"/>
      <c r="E47" s="364"/>
      <c r="F47" s="364"/>
      <c r="G47" s="364"/>
      <c r="H47" s="365"/>
      <c r="I47" s="296"/>
    </row>
    <row r="48" spans="1:16" ht="36.75" customHeight="1" x14ac:dyDescent="0.25">
      <c r="A48" s="367"/>
      <c r="B48" s="368"/>
      <c r="C48" s="369"/>
      <c r="D48" s="367"/>
      <c r="E48" s="368"/>
      <c r="F48" s="368"/>
      <c r="G48" s="368"/>
      <c r="H48" s="369"/>
      <c r="I48" s="300"/>
    </row>
    <row r="53" ht="21.75" customHeight="1" x14ac:dyDescent="0.25"/>
  </sheetData>
  <mergeCells count="20">
    <mergeCell ref="D24:D25"/>
    <mergeCell ref="E24:H28"/>
    <mergeCell ref="A29:B30"/>
    <mergeCell ref="D29:E30"/>
    <mergeCell ref="G29:H30"/>
    <mergeCell ref="A44:A45"/>
    <mergeCell ref="I44:I46"/>
    <mergeCell ref="D45:H48"/>
    <mergeCell ref="A47:C48"/>
    <mergeCell ref="H39:H40"/>
    <mergeCell ref="I39:I40"/>
    <mergeCell ref="D42:F43"/>
    <mergeCell ref="G42:G43"/>
    <mergeCell ref="H42:H43"/>
    <mergeCell ref="I42:I43"/>
    <mergeCell ref="A32:C43"/>
    <mergeCell ref="D32:F33"/>
    <mergeCell ref="G32:I38"/>
    <mergeCell ref="D39:F40"/>
    <mergeCell ref="G39:G40"/>
  </mergeCells>
  <dataValidations count="1">
    <dataValidation type="list" allowBlank="1" showInputMessage="1" showErrorMessage="1" sqref="N22" xr:uid="{0573366E-641A-42E3-966B-6D0E34E67412}">
      <formula1>$P$22:$P$29</formula1>
    </dataValidation>
  </dataValidation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7" t="s">
        <v>0</v>
      </c>
      <c r="AZ1" s="17" t="s">
        <v>1</v>
      </c>
      <c r="BA1" s="17" t="s">
        <v>2</v>
      </c>
      <c r="BB1" s="17" t="s">
        <v>3</v>
      </c>
      <c r="BT1" s="17" t="s">
        <v>4</v>
      </c>
      <c r="BU1" s="17" t="s">
        <v>4</v>
      </c>
      <c r="BV1" s="17" t="s">
        <v>5</v>
      </c>
    </row>
    <row r="2" spans="1:74" s="1" customFormat="1" ht="36.950000000000003" customHeight="1" x14ac:dyDescent="0.2">
      <c r="AR2" s="420"/>
      <c r="AS2" s="420"/>
      <c r="AT2" s="420"/>
      <c r="AU2" s="420"/>
      <c r="AV2" s="420"/>
      <c r="AW2" s="420"/>
      <c r="AX2" s="420"/>
      <c r="AY2" s="420"/>
      <c r="AZ2" s="420"/>
      <c r="BA2" s="420"/>
      <c r="BB2" s="420"/>
      <c r="BC2" s="420"/>
      <c r="BD2" s="420"/>
      <c r="BE2" s="420"/>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x14ac:dyDescent="0.2">
      <c r="B5" s="22"/>
      <c r="C5" s="23"/>
      <c r="D5" s="27" t="s">
        <v>13</v>
      </c>
      <c r="E5" s="23"/>
      <c r="F5" s="23"/>
      <c r="G5" s="23"/>
      <c r="H5" s="23"/>
      <c r="I5" s="23"/>
      <c r="J5" s="23"/>
      <c r="K5" s="421" t="s">
        <v>14</v>
      </c>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23"/>
      <c r="AQ5" s="23"/>
      <c r="AR5" s="21"/>
      <c r="BE5" s="428" t="s">
        <v>15</v>
      </c>
      <c r="BS5" s="18" t="s">
        <v>6</v>
      </c>
    </row>
    <row r="6" spans="1:74" s="1" customFormat="1" ht="36.950000000000003" customHeight="1" x14ac:dyDescent="0.2">
      <c r="B6" s="22"/>
      <c r="C6" s="23"/>
      <c r="D6" s="29" t="s">
        <v>16</v>
      </c>
      <c r="E6" s="23"/>
      <c r="F6" s="23"/>
      <c r="G6" s="23"/>
      <c r="H6" s="23"/>
      <c r="I6" s="23"/>
      <c r="J6" s="23"/>
      <c r="K6" s="423" t="s">
        <v>17</v>
      </c>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23"/>
      <c r="AQ6" s="23"/>
      <c r="AR6" s="21"/>
      <c r="BE6" s="429"/>
      <c r="BS6" s="18" t="s">
        <v>6</v>
      </c>
    </row>
    <row r="7" spans="1:74" s="1" customFormat="1" ht="12" customHeight="1" x14ac:dyDescent="0.2">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21</v>
      </c>
      <c r="AO7" s="23"/>
      <c r="AP7" s="23"/>
      <c r="AQ7" s="23"/>
      <c r="AR7" s="21"/>
      <c r="BE7" s="429"/>
      <c r="BS7" s="18" t="s">
        <v>6</v>
      </c>
    </row>
    <row r="8" spans="1:74" s="1" customFormat="1" ht="12" customHeight="1" x14ac:dyDescent="0.2">
      <c r="B8" s="22"/>
      <c r="C8" s="23"/>
      <c r="D8" s="30"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24</v>
      </c>
      <c r="AL8" s="23"/>
      <c r="AM8" s="23"/>
      <c r="AN8" s="31" t="s">
        <v>32</v>
      </c>
      <c r="AO8" s="23"/>
      <c r="AP8" s="23"/>
      <c r="AQ8" s="23"/>
      <c r="AR8" s="21"/>
      <c r="BE8" s="429"/>
      <c r="BS8" s="18" t="s">
        <v>6</v>
      </c>
    </row>
    <row r="9" spans="1:74" s="1" customFormat="1" ht="14.45" customHeight="1" x14ac:dyDescent="0.2">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429"/>
      <c r="BS9" s="18" t="s">
        <v>6</v>
      </c>
    </row>
    <row r="10" spans="1:74" s="1" customFormat="1" ht="12" customHeight="1" x14ac:dyDescent="0.2">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27</v>
      </c>
      <c r="AO10" s="23"/>
      <c r="AP10" s="23"/>
      <c r="AQ10" s="23"/>
      <c r="AR10" s="21"/>
      <c r="BE10" s="429"/>
      <c r="BS10" s="18" t="s">
        <v>6</v>
      </c>
    </row>
    <row r="11" spans="1:74" s="1" customFormat="1" ht="18.399999999999999" customHeight="1" x14ac:dyDescent="0.2">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30</v>
      </c>
      <c r="AO11" s="23"/>
      <c r="AP11" s="23"/>
      <c r="AQ11" s="23"/>
      <c r="AR11" s="21"/>
      <c r="BE11" s="429"/>
      <c r="BS11" s="18" t="s">
        <v>6</v>
      </c>
    </row>
    <row r="12" spans="1:74" s="1" customFormat="1" ht="6.95" customHeigh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429"/>
      <c r="BS12" s="18" t="s">
        <v>6</v>
      </c>
    </row>
    <row r="13" spans="1:74" s="1" customFormat="1" ht="12" customHeight="1" x14ac:dyDescent="0.2">
      <c r="B13" s="22"/>
      <c r="C13" s="23"/>
      <c r="D13" s="30"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32</v>
      </c>
      <c r="AO13" s="23"/>
      <c r="AP13" s="23"/>
      <c r="AQ13" s="23"/>
      <c r="AR13" s="21"/>
      <c r="BE13" s="429"/>
      <c r="BS13" s="18" t="s">
        <v>6</v>
      </c>
    </row>
    <row r="14" spans="1:74" ht="12.75" x14ac:dyDescent="0.2">
      <c r="B14" s="22"/>
      <c r="C14" s="23"/>
      <c r="D14" s="23"/>
      <c r="E14" s="424" t="s">
        <v>32</v>
      </c>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30" t="s">
        <v>29</v>
      </c>
      <c r="AL14" s="23"/>
      <c r="AM14" s="23"/>
      <c r="AN14" s="32" t="s">
        <v>32</v>
      </c>
      <c r="AO14" s="23"/>
      <c r="AP14" s="23"/>
      <c r="AQ14" s="23"/>
      <c r="AR14" s="21"/>
      <c r="BE14" s="429"/>
      <c r="BS14" s="18" t="s">
        <v>6</v>
      </c>
    </row>
    <row r="15" spans="1:74" s="1" customFormat="1" ht="6.95" customHeight="1" x14ac:dyDescent="0.2">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429"/>
      <c r="BS15" s="18" t="s">
        <v>4</v>
      </c>
    </row>
    <row r="16" spans="1:74" s="1" customFormat="1" ht="12" customHeight="1" x14ac:dyDescent="0.2">
      <c r="B16" s="22"/>
      <c r="C16" s="23"/>
      <c r="D16" s="30"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34</v>
      </c>
      <c r="AO16" s="23"/>
      <c r="AP16" s="23"/>
      <c r="AQ16" s="23"/>
      <c r="AR16" s="21"/>
      <c r="BE16" s="429"/>
      <c r="BS16" s="18" t="s">
        <v>4</v>
      </c>
    </row>
    <row r="17" spans="1:71" s="1" customFormat="1" ht="18.399999999999999" customHeight="1" x14ac:dyDescent="0.2">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36</v>
      </c>
      <c r="AO17" s="23"/>
      <c r="AP17" s="23"/>
      <c r="AQ17" s="23"/>
      <c r="AR17" s="21"/>
      <c r="BE17" s="429"/>
      <c r="BS17" s="18" t="s">
        <v>37</v>
      </c>
    </row>
    <row r="18" spans="1:71" s="1" customFormat="1" ht="6.95" customHeight="1" x14ac:dyDescent="0.2">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429"/>
      <c r="BS18" s="18" t="s">
        <v>6</v>
      </c>
    </row>
    <row r="19" spans="1:71" s="1" customFormat="1" ht="12" customHeight="1" x14ac:dyDescent="0.2">
      <c r="B19" s="22"/>
      <c r="C19" s="23"/>
      <c r="D19" s="30"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21</v>
      </c>
      <c r="AO19" s="23"/>
      <c r="AP19" s="23"/>
      <c r="AQ19" s="23"/>
      <c r="AR19" s="21"/>
      <c r="BE19" s="429"/>
      <c r="BS19" s="18" t="s">
        <v>6</v>
      </c>
    </row>
    <row r="20" spans="1:71" s="1" customFormat="1" ht="18.399999999999999" customHeight="1" x14ac:dyDescent="0.2">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21</v>
      </c>
      <c r="AO20" s="23"/>
      <c r="AP20" s="23"/>
      <c r="AQ20" s="23"/>
      <c r="AR20" s="21"/>
      <c r="BE20" s="429"/>
      <c r="BS20" s="18" t="s">
        <v>4</v>
      </c>
    </row>
    <row r="21" spans="1:71" s="1" customFormat="1" ht="6.95" customHeight="1" x14ac:dyDescent="0.2">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429"/>
    </row>
    <row r="22" spans="1:71" s="1" customFormat="1" ht="12" customHeight="1" x14ac:dyDescent="0.2">
      <c r="B22" s="22"/>
      <c r="C22" s="23"/>
      <c r="D22" s="30"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429"/>
    </row>
    <row r="23" spans="1:71" s="1" customFormat="1" ht="51" customHeight="1" x14ac:dyDescent="0.2">
      <c r="B23" s="22"/>
      <c r="C23" s="23"/>
      <c r="D23" s="23"/>
      <c r="E23" s="426" t="s">
        <v>41</v>
      </c>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c r="AO23" s="23"/>
      <c r="AP23" s="23"/>
      <c r="AQ23" s="23"/>
      <c r="AR23" s="21"/>
      <c r="BE23" s="429"/>
    </row>
    <row r="24" spans="1:71" s="1" customFormat="1" ht="6.95" customHeight="1" x14ac:dyDescent="0.2">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429"/>
    </row>
    <row r="25" spans="1:71" s="1" customFormat="1" ht="6.95" customHeight="1" x14ac:dyDescent="0.2">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429"/>
    </row>
    <row r="26" spans="1:71" s="2" customFormat="1" ht="25.9" customHeight="1" x14ac:dyDescent="0.2">
      <c r="A26" s="35"/>
      <c r="B26" s="36"/>
      <c r="C26" s="37"/>
      <c r="D26" s="38" t="s">
        <v>42</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31">
        <f>ROUND(AG54,2)</f>
        <v>0</v>
      </c>
      <c r="AL26" s="432"/>
      <c r="AM26" s="432"/>
      <c r="AN26" s="432"/>
      <c r="AO26" s="432"/>
      <c r="AP26" s="37"/>
      <c r="AQ26" s="37"/>
      <c r="AR26" s="40"/>
      <c r="BE26" s="429"/>
    </row>
    <row r="27" spans="1:71" s="2" customFormat="1" ht="6.95" customHeight="1" x14ac:dyDescent="0.2">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429"/>
    </row>
    <row r="28" spans="1:71" s="2" customFormat="1" ht="12.75" x14ac:dyDescent="0.2">
      <c r="A28" s="35"/>
      <c r="B28" s="36"/>
      <c r="C28" s="37"/>
      <c r="D28" s="37"/>
      <c r="E28" s="37"/>
      <c r="F28" s="37"/>
      <c r="G28" s="37"/>
      <c r="H28" s="37"/>
      <c r="I28" s="37"/>
      <c r="J28" s="37"/>
      <c r="K28" s="37"/>
      <c r="L28" s="427" t="s">
        <v>43</v>
      </c>
      <c r="M28" s="427"/>
      <c r="N28" s="427"/>
      <c r="O28" s="427"/>
      <c r="P28" s="427"/>
      <c r="Q28" s="37"/>
      <c r="R28" s="37"/>
      <c r="S28" s="37"/>
      <c r="T28" s="37"/>
      <c r="U28" s="37"/>
      <c r="V28" s="37"/>
      <c r="W28" s="427" t="s">
        <v>44</v>
      </c>
      <c r="X28" s="427"/>
      <c r="Y28" s="427"/>
      <c r="Z28" s="427"/>
      <c r="AA28" s="427"/>
      <c r="AB28" s="427"/>
      <c r="AC28" s="427"/>
      <c r="AD28" s="427"/>
      <c r="AE28" s="427"/>
      <c r="AF28" s="37"/>
      <c r="AG28" s="37"/>
      <c r="AH28" s="37"/>
      <c r="AI28" s="37"/>
      <c r="AJ28" s="37"/>
      <c r="AK28" s="427" t="s">
        <v>45</v>
      </c>
      <c r="AL28" s="427"/>
      <c r="AM28" s="427"/>
      <c r="AN28" s="427"/>
      <c r="AO28" s="427"/>
      <c r="AP28" s="37"/>
      <c r="AQ28" s="37"/>
      <c r="AR28" s="40"/>
      <c r="BE28" s="429"/>
    </row>
    <row r="29" spans="1:71" s="3" customFormat="1" ht="14.45" customHeight="1" x14ac:dyDescent="0.2">
      <c r="B29" s="41"/>
      <c r="C29" s="42"/>
      <c r="D29" s="30" t="s">
        <v>46</v>
      </c>
      <c r="E29" s="42"/>
      <c r="F29" s="30" t="s">
        <v>47</v>
      </c>
      <c r="G29" s="42"/>
      <c r="H29" s="42"/>
      <c r="I29" s="42"/>
      <c r="J29" s="42"/>
      <c r="K29" s="42"/>
      <c r="L29" s="401">
        <v>0.21</v>
      </c>
      <c r="M29" s="402"/>
      <c r="N29" s="402"/>
      <c r="O29" s="402"/>
      <c r="P29" s="402"/>
      <c r="Q29" s="42"/>
      <c r="R29" s="42"/>
      <c r="S29" s="42"/>
      <c r="T29" s="42"/>
      <c r="U29" s="42"/>
      <c r="V29" s="42"/>
      <c r="W29" s="415">
        <f>ROUND(AZ54, 2)</f>
        <v>0</v>
      </c>
      <c r="X29" s="402"/>
      <c r="Y29" s="402"/>
      <c r="Z29" s="402"/>
      <c r="AA29" s="402"/>
      <c r="AB29" s="402"/>
      <c r="AC29" s="402"/>
      <c r="AD29" s="402"/>
      <c r="AE29" s="402"/>
      <c r="AF29" s="42"/>
      <c r="AG29" s="42"/>
      <c r="AH29" s="42"/>
      <c r="AI29" s="42"/>
      <c r="AJ29" s="42"/>
      <c r="AK29" s="415">
        <f>ROUND(AV54, 2)</f>
        <v>0</v>
      </c>
      <c r="AL29" s="402"/>
      <c r="AM29" s="402"/>
      <c r="AN29" s="402"/>
      <c r="AO29" s="402"/>
      <c r="AP29" s="42"/>
      <c r="AQ29" s="42"/>
      <c r="AR29" s="43"/>
      <c r="BE29" s="430"/>
    </row>
    <row r="30" spans="1:71" s="3" customFormat="1" ht="14.45" customHeight="1" x14ac:dyDescent="0.2">
      <c r="B30" s="41"/>
      <c r="C30" s="42"/>
      <c r="D30" s="42"/>
      <c r="E30" s="42"/>
      <c r="F30" s="30" t="s">
        <v>48</v>
      </c>
      <c r="G30" s="42"/>
      <c r="H30" s="42"/>
      <c r="I30" s="42"/>
      <c r="J30" s="42"/>
      <c r="K30" s="42"/>
      <c r="L30" s="401">
        <v>0.15</v>
      </c>
      <c r="M30" s="402"/>
      <c r="N30" s="402"/>
      <c r="O30" s="402"/>
      <c r="P30" s="402"/>
      <c r="Q30" s="42"/>
      <c r="R30" s="42"/>
      <c r="S30" s="42"/>
      <c r="T30" s="42"/>
      <c r="U30" s="42"/>
      <c r="V30" s="42"/>
      <c r="W30" s="415">
        <f>ROUND(BA54, 2)</f>
        <v>0</v>
      </c>
      <c r="X30" s="402"/>
      <c r="Y30" s="402"/>
      <c r="Z30" s="402"/>
      <c r="AA30" s="402"/>
      <c r="AB30" s="402"/>
      <c r="AC30" s="402"/>
      <c r="AD30" s="402"/>
      <c r="AE30" s="402"/>
      <c r="AF30" s="42"/>
      <c r="AG30" s="42"/>
      <c r="AH30" s="42"/>
      <c r="AI30" s="42"/>
      <c r="AJ30" s="42"/>
      <c r="AK30" s="415">
        <f>ROUND(AW54, 2)</f>
        <v>0</v>
      </c>
      <c r="AL30" s="402"/>
      <c r="AM30" s="402"/>
      <c r="AN30" s="402"/>
      <c r="AO30" s="402"/>
      <c r="AP30" s="42"/>
      <c r="AQ30" s="42"/>
      <c r="AR30" s="43"/>
      <c r="BE30" s="430"/>
    </row>
    <row r="31" spans="1:71" s="3" customFormat="1" ht="14.45" hidden="1" customHeight="1" x14ac:dyDescent="0.2">
      <c r="B31" s="41"/>
      <c r="C31" s="42"/>
      <c r="D31" s="42"/>
      <c r="E31" s="42"/>
      <c r="F31" s="30" t="s">
        <v>49</v>
      </c>
      <c r="G31" s="42"/>
      <c r="H31" s="42"/>
      <c r="I31" s="42"/>
      <c r="J31" s="42"/>
      <c r="K31" s="42"/>
      <c r="L31" s="401">
        <v>0.21</v>
      </c>
      <c r="M31" s="402"/>
      <c r="N31" s="402"/>
      <c r="O31" s="402"/>
      <c r="P31" s="402"/>
      <c r="Q31" s="42"/>
      <c r="R31" s="42"/>
      <c r="S31" s="42"/>
      <c r="T31" s="42"/>
      <c r="U31" s="42"/>
      <c r="V31" s="42"/>
      <c r="W31" s="415">
        <f>ROUND(BB54, 2)</f>
        <v>0</v>
      </c>
      <c r="X31" s="402"/>
      <c r="Y31" s="402"/>
      <c r="Z31" s="402"/>
      <c r="AA31" s="402"/>
      <c r="AB31" s="402"/>
      <c r="AC31" s="402"/>
      <c r="AD31" s="402"/>
      <c r="AE31" s="402"/>
      <c r="AF31" s="42"/>
      <c r="AG31" s="42"/>
      <c r="AH31" s="42"/>
      <c r="AI31" s="42"/>
      <c r="AJ31" s="42"/>
      <c r="AK31" s="415">
        <v>0</v>
      </c>
      <c r="AL31" s="402"/>
      <c r="AM31" s="402"/>
      <c r="AN31" s="402"/>
      <c r="AO31" s="402"/>
      <c r="AP31" s="42"/>
      <c r="AQ31" s="42"/>
      <c r="AR31" s="43"/>
      <c r="BE31" s="430"/>
    </row>
    <row r="32" spans="1:71" s="3" customFormat="1" ht="14.45" hidden="1" customHeight="1" x14ac:dyDescent="0.2">
      <c r="B32" s="41"/>
      <c r="C32" s="42"/>
      <c r="D32" s="42"/>
      <c r="E32" s="42"/>
      <c r="F32" s="30" t="s">
        <v>50</v>
      </c>
      <c r="G32" s="42"/>
      <c r="H32" s="42"/>
      <c r="I32" s="42"/>
      <c r="J32" s="42"/>
      <c r="K32" s="42"/>
      <c r="L32" s="401">
        <v>0.15</v>
      </c>
      <c r="M32" s="402"/>
      <c r="N32" s="402"/>
      <c r="O32" s="402"/>
      <c r="P32" s="402"/>
      <c r="Q32" s="42"/>
      <c r="R32" s="42"/>
      <c r="S32" s="42"/>
      <c r="T32" s="42"/>
      <c r="U32" s="42"/>
      <c r="V32" s="42"/>
      <c r="W32" s="415">
        <f>ROUND(BC54, 2)</f>
        <v>0</v>
      </c>
      <c r="X32" s="402"/>
      <c r="Y32" s="402"/>
      <c r="Z32" s="402"/>
      <c r="AA32" s="402"/>
      <c r="AB32" s="402"/>
      <c r="AC32" s="402"/>
      <c r="AD32" s="402"/>
      <c r="AE32" s="402"/>
      <c r="AF32" s="42"/>
      <c r="AG32" s="42"/>
      <c r="AH32" s="42"/>
      <c r="AI32" s="42"/>
      <c r="AJ32" s="42"/>
      <c r="AK32" s="415">
        <v>0</v>
      </c>
      <c r="AL32" s="402"/>
      <c r="AM32" s="402"/>
      <c r="AN32" s="402"/>
      <c r="AO32" s="402"/>
      <c r="AP32" s="42"/>
      <c r="AQ32" s="42"/>
      <c r="AR32" s="43"/>
      <c r="BE32" s="430"/>
    </row>
    <row r="33" spans="1:57" s="3" customFormat="1" ht="14.45" hidden="1" customHeight="1" x14ac:dyDescent="0.2">
      <c r="B33" s="41"/>
      <c r="C33" s="42"/>
      <c r="D33" s="42"/>
      <c r="E33" s="42"/>
      <c r="F33" s="30" t="s">
        <v>51</v>
      </c>
      <c r="G33" s="42"/>
      <c r="H33" s="42"/>
      <c r="I33" s="42"/>
      <c r="J33" s="42"/>
      <c r="K33" s="42"/>
      <c r="L33" s="401">
        <v>0</v>
      </c>
      <c r="M33" s="402"/>
      <c r="N33" s="402"/>
      <c r="O33" s="402"/>
      <c r="P33" s="402"/>
      <c r="Q33" s="42"/>
      <c r="R33" s="42"/>
      <c r="S33" s="42"/>
      <c r="T33" s="42"/>
      <c r="U33" s="42"/>
      <c r="V33" s="42"/>
      <c r="W33" s="415">
        <f>ROUND(BD54, 2)</f>
        <v>0</v>
      </c>
      <c r="X33" s="402"/>
      <c r="Y33" s="402"/>
      <c r="Z33" s="402"/>
      <c r="AA33" s="402"/>
      <c r="AB33" s="402"/>
      <c r="AC33" s="402"/>
      <c r="AD33" s="402"/>
      <c r="AE33" s="402"/>
      <c r="AF33" s="42"/>
      <c r="AG33" s="42"/>
      <c r="AH33" s="42"/>
      <c r="AI33" s="42"/>
      <c r="AJ33" s="42"/>
      <c r="AK33" s="415">
        <v>0</v>
      </c>
      <c r="AL33" s="402"/>
      <c r="AM33" s="402"/>
      <c r="AN33" s="402"/>
      <c r="AO33" s="402"/>
      <c r="AP33" s="42"/>
      <c r="AQ33" s="42"/>
      <c r="AR33" s="43"/>
    </row>
    <row r="34" spans="1:57" s="2" customFormat="1" ht="6.95" customHeight="1" x14ac:dyDescent="0.2">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x14ac:dyDescent="0.2">
      <c r="A35" s="35"/>
      <c r="B35" s="36"/>
      <c r="C35" s="44"/>
      <c r="D35" s="45" t="s">
        <v>52</v>
      </c>
      <c r="E35" s="46"/>
      <c r="F35" s="46"/>
      <c r="G35" s="46"/>
      <c r="H35" s="46"/>
      <c r="I35" s="46"/>
      <c r="J35" s="46"/>
      <c r="K35" s="46"/>
      <c r="L35" s="46"/>
      <c r="M35" s="46"/>
      <c r="N35" s="46"/>
      <c r="O35" s="46"/>
      <c r="P35" s="46"/>
      <c r="Q35" s="46"/>
      <c r="R35" s="46"/>
      <c r="S35" s="46"/>
      <c r="T35" s="47" t="s">
        <v>53</v>
      </c>
      <c r="U35" s="46"/>
      <c r="V35" s="46"/>
      <c r="W35" s="46"/>
      <c r="X35" s="416" t="s">
        <v>54</v>
      </c>
      <c r="Y35" s="417"/>
      <c r="Z35" s="417"/>
      <c r="AA35" s="417"/>
      <c r="AB35" s="417"/>
      <c r="AC35" s="46"/>
      <c r="AD35" s="46"/>
      <c r="AE35" s="46"/>
      <c r="AF35" s="46"/>
      <c r="AG35" s="46"/>
      <c r="AH35" s="46"/>
      <c r="AI35" s="46"/>
      <c r="AJ35" s="46"/>
      <c r="AK35" s="418">
        <f>SUM(AK26:AK33)</f>
        <v>0</v>
      </c>
      <c r="AL35" s="417"/>
      <c r="AM35" s="417"/>
      <c r="AN35" s="417"/>
      <c r="AO35" s="419"/>
      <c r="AP35" s="44"/>
      <c r="AQ35" s="44"/>
      <c r="AR35" s="40"/>
      <c r="BE35" s="35"/>
    </row>
    <row r="36" spans="1:57" s="2" customFormat="1" ht="6.95" customHeight="1" x14ac:dyDescent="0.2">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x14ac:dyDescent="0.2">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x14ac:dyDescent="0.2">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x14ac:dyDescent="0.2">
      <c r="A42" s="35"/>
      <c r="B42" s="36"/>
      <c r="C42" s="24" t="s">
        <v>55</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x14ac:dyDescent="0.2">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x14ac:dyDescent="0.2">
      <c r="B44" s="52"/>
      <c r="C44" s="30" t="s">
        <v>13</v>
      </c>
      <c r="D44" s="53"/>
      <c r="E44" s="53"/>
      <c r="F44" s="53"/>
      <c r="G44" s="53"/>
      <c r="H44" s="53"/>
      <c r="I44" s="53"/>
      <c r="J44" s="53"/>
      <c r="K44" s="53"/>
      <c r="L44" s="53" t="str">
        <f>K5</f>
        <v>73_PEL</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x14ac:dyDescent="0.2">
      <c r="B45" s="55"/>
      <c r="C45" s="56" t="s">
        <v>16</v>
      </c>
      <c r="D45" s="57"/>
      <c r="E45" s="57"/>
      <c r="F45" s="57"/>
      <c r="G45" s="57"/>
      <c r="H45" s="57"/>
      <c r="I45" s="57"/>
      <c r="J45" s="57"/>
      <c r="K45" s="57"/>
      <c r="L45" s="412" t="str">
        <f>K6</f>
        <v>Nemocnice Pelhřimov_rozšíření urgentního příjmu - stavební úpravy</v>
      </c>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57"/>
      <c r="AQ45" s="57"/>
      <c r="AR45" s="58"/>
    </row>
    <row r="46" spans="1:57" s="2" customFormat="1" ht="6.95" customHeight="1" x14ac:dyDescent="0.2">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x14ac:dyDescent="0.2">
      <c r="A47" s="35"/>
      <c r="B47" s="36"/>
      <c r="C47" s="30" t="s">
        <v>22</v>
      </c>
      <c r="D47" s="37"/>
      <c r="E47" s="37"/>
      <c r="F47" s="37"/>
      <c r="G47" s="37"/>
      <c r="H47" s="37"/>
      <c r="I47" s="37"/>
      <c r="J47" s="37"/>
      <c r="K47" s="37"/>
      <c r="L47" s="59" t="str">
        <f>IF(K8="","",K8)</f>
        <v>Pelhřimov</v>
      </c>
      <c r="M47" s="37"/>
      <c r="N47" s="37"/>
      <c r="O47" s="37"/>
      <c r="P47" s="37"/>
      <c r="Q47" s="37"/>
      <c r="R47" s="37"/>
      <c r="S47" s="37"/>
      <c r="T47" s="37"/>
      <c r="U47" s="37"/>
      <c r="V47" s="37"/>
      <c r="W47" s="37"/>
      <c r="X47" s="37"/>
      <c r="Y47" s="37"/>
      <c r="Z47" s="37"/>
      <c r="AA47" s="37"/>
      <c r="AB47" s="37"/>
      <c r="AC47" s="37"/>
      <c r="AD47" s="37"/>
      <c r="AE47" s="37"/>
      <c r="AF47" s="37"/>
      <c r="AG47" s="37"/>
      <c r="AH47" s="37"/>
      <c r="AI47" s="30" t="s">
        <v>24</v>
      </c>
      <c r="AJ47" s="37"/>
      <c r="AK47" s="37"/>
      <c r="AL47" s="37"/>
      <c r="AM47" s="414" t="str">
        <f>IF(AN8= "","",AN8)</f>
        <v>Vyplň údaj</v>
      </c>
      <c r="AN47" s="414"/>
      <c r="AO47" s="37"/>
      <c r="AP47" s="37"/>
      <c r="AQ47" s="37"/>
      <c r="AR47" s="40"/>
      <c r="BE47" s="35"/>
    </row>
    <row r="48" spans="1:57" s="2" customFormat="1" ht="6.95" customHeight="1" x14ac:dyDescent="0.2">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x14ac:dyDescent="0.2">
      <c r="A49" s="35"/>
      <c r="B49" s="36"/>
      <c r="C49" s="30" t="s">
        <v>25</v>
      </c>
      <c r="D49" s="37"/>
      <c r="E49" s="37"/>
      <c r="F49" s="37"/>
      <c r="G49" s="37"/>
      <c r="H49" s="37"/>
      <c r="I49" s="37"/>
      <c r="J49" s="37"/>
      <c r="K49" s="37"/>
      <c r="L49" s="53" t="str">
        <f>IF(E11= "","",E11)</f>
        <v>Kraj Vysočina</v>
      </c>
      <c r="M49" s="37"/>
      <c r="N49" s="37"/>
      <c r="O49" s="37"/>
      <c r="P49" s="37"/>
      <c r="Q49" s="37"/>
      <c r="R49" s="37"/>
      <c r="S49" s="37"/>
      <c r="T49" s="37"/>
      <c r="U49" s="37"/>
      <c r="V49" s="37"/>
      <c r="W49" s="37"/>
      <c r="X49" s="37"/>
      <c r="Y49" s="37"/>
      <c r="Z49" s="37"/>
      <c r="AA49" s="37"/>
      <c r="AB49" s="37"/>
      <c r="AC49" s="37"/>
      <c r="AD49" s="37"/>
      <c r="AE49" s="37"/>
      <c r="AF49" s="37"/>
      <c r="AG49" s="37"/>
      <c r="AH49" s="37"/>
      <c r="AI49" s="30" t="s">
        <v>33</v>
      </c>
      <c r="AJ49" s="37"/>
      <c r="AK49" s="37"/>
      <c r="AL49" s="37"/>
      <c r="AM49" s="410" t="str">
        <f>IF(E17="","",E17)</f>
        <v>SVIŽN s.r.o.</v>
      </c>
      <c r="AN49" s="411"/>
      <c r="AO49" s="411"/>
      <c r="AP49" s="411"/>
      <c r="AQ49" s="37"/>
      <c r="AR49" s="40"/>
      <c r="AS49" s="404" t="s">
        <v>56</v>
      </c>
      <c r="AT49" s="405"/>
      <c r="AU49" s="61"/>
      <c r="AV49" s="61"/>
      <c r="AW49" s="61"/>
      <c r="AX49" s="61"/>
      <c r="AY49" s="61"/>
      <c r="AZ49" s="61"/>
      <c r="BA49" s="61"/>
      <c r="BB49" s="61"/>
      <c r="BC49" s="61"/>
      <c r="BD49" s="62"/>
      <c r="BE49" s="35"/>
    </row>
    <row r="50" spans="1:91" s="2" customFormat="1" ht="15.2" customHeight="1" x14ac:dyDescent="0.2">
      <c r="A50" s="35"/>
      <c r="B50" s="36"/>
      <c r="C50" s="30" t="s">
        <v>31</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38</v>
      </c>
      <c r="AJ50" s="37"/>
      <c r="AK50" s="37"/>
      <c r="AL50" s="37"/>
      <c r="AM50" s="410" t="str">
        <f>IF(E20="","",E20)</f>
        <v>Ing. Tomáš Alexi</v>
      </c>
      <c r="AN50" s="411"/>
      <c r="AO50" s="411"/>
      <c r="AP50" s="411"/>
      <c r="AQ50" s="37"/>
      <c r="AR50" s="40"/>
      <c r="AS50" s="406"/>
      <c r="AT50" s="407"/>
      <c r="AU50" s="63"/>
      <c r="AV50" s="63"/>
      <c r="AW50" s="63"/>
      <c r="AX50" s="63"/>
      <c r="AY50" s="63"/>
      <c r="AZ50" s="63"/>
      <c r="BA50" s="63"/>
      <c r="BB50" s="63"/>
      <c r="BC50" s="63"/>
      <c r="BD50" s="64"/>
      <c r="BE50" s="35"/>
    </row>
    <row r="51" spans="1:91" s="2" customFormat="1" ht="10.9" customHeight="1" x14ac:dyDescent="0.2">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408"/>
      <c r="AT51" s="409"/>
      <c r="AU51" s="65"/>
      <c r="AV51" s="65"/>
      <c r="AW51" s="65"/>
      <c r="AX51" s="65"/>
      <c r="AY51" s="65"/>
      <c r="AZ51" s="65"/>
      <c r="BA51" s="65"/>
      <c r="BB51" s="65"/>
      <c r="BC51" s="65"/>
      <c r="BD51" s="66"/>
      <c r="BE51" s="35"/>
    </row>
    <row r="52" spans="1:91" s="2" customFormat="1" ht="29.25" customHeight="1" x14ac:dyDescent="0.2">
      <c r="A52" s="35"/>
      <c r="B52" s="36"/>
      <c r="C52" s="398" t="s">
        <v>57</v>
      </c>
      <c r="D52" s="399"/>
      <c r="E52" s="399"/>
      <c r="F52" s="399"/>
      <c r="G52" s="399"/>
      <c r="H52" s="67"/>
      <c r="I52" s="400" t="s">
        <v>58</v>
      </c>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403" t="s">
        <v>59</v>
      </c>
      <c r="AH52" s="399"/>
      <c r="AI52" s="399"/>
      <c r="AJ52" s="399"/>
      <c r="AK52" s="399"/>
      <c r="AL52" s="399"/>
      <c r="AM52" s="399"/>
      <c r="AN52" s="400" t="s">
        <v>60</v>
      </c>
      <c r="AO52" s="399"/>
      <c r="AP52" s="399"/>
      <c r="AQ52" s="68" t="s">
        <v>61</v>
      </c>
      <c r="AR52" s="40"/>
      <c r="AS52" s="69" t="s">
        <v>62</v>
      </c>
      <c r="AT52" s="70" t="s">
        <v>63</v>
      </c>
      <c r="AU52" s="70" t="s">
        <v>64</v>
      </c>
      <c r="AV52" s="70" t="s">
        <v>65</v>
      </c>
      <c r="AW52" s="70" t="s">
        <v>66</v>
      </c>
      <c r="AX52" s="70" t="s">
        <v>67</v>
      </c>
      <c r="AY52" s="70" t="s">
        <v>68</v>
      </c>
      <c r="AZ52" s="70" t="s">
        <v>69</v>
      </c>
      <c r="BA52" s="70" t="s">
        <v>70</v>
      </c>
      <c r="BB52" s="70" t="s">
        <v>71</v>
      </c>
      <c r="BC52" s="70" t="s">
        <v>72</v>
      </c>
      <c r="BD52" s="71" t="s">
        <v>73</v>
      </c>
      <c r="BE52" s="35"/>
    </row>
    <row r="53" spans="1:91" s="2" customFormat="1" ht="10.9" customHeight="1" x14ac:dyDescent="0.2">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x14ac:dyDescent="0.2">
      <c r="B54" s="75"/>
      <c r="C54" s="76" t="s">
        <v>74</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95">
        <f>ROUND(SUM(AG55:AG66),2)</f>
        <v>0</v>
      </c>
      <c r="AH54" s="395"/>
      <c r="AI54" s="395"/>
      <c r="AJ54" s="395"/>
      <c r="AK54" s="395"/>
      <c r="AL54" s="395"/>
      <c r="AM54" s="395"/>
      <c r="AN54" s="396">
        <f t="shared" ref="AN54:AN66" si="0">SUM(AG54,AT54)</f>
        <v>0</v>
      </c>
      <c r="AO54" s="396"/>
      <c r="AP54" s="396"/>
      <c r="AQ54" s="79" t="s">
        <v>21</v>
      </c>
      <c r="AR54" s="80"/>
      <c r="AS54" s="81">
        <f>ROUND(SUM(AS55:AS66),2)</f>
        <v>0</v>
      </c>
      <c r="AT54" s="82">
        <f t="shared" ref="AT54:AT66" si="1">ROUND(SUM(AV54:AW54),2)</f>
        <v>0</v>
      </c>
      <c r="AU54" s="83">
        <f>ROUND(SUM(AU55:AU66),5)</f>
        <v>0</v>
      </c>
      <c r="AV54" s="82">
        <f>ROUND(AZ54*L29,2)</f>
        <v>0</v>
      </c>
      <c r="AW54" s="82">
        <f>ROUND(BA54*L30,2)</f>
        <v>0</v>
      </c>
      <c r="AX54" s="82">
        <f>ROUND(BB54*L29,2)</f>
        <v>0</v>
      </c>
      <c r="AY54" s="82">
        <f>ROUND(BC54*L30,2)</f>
        <v>0</v>
      </c>
      <c r="AZ54" s="82">
        <f>ROUND(SUM(AZ55:AZ66),2)</f>
        <v>0</v>
      </c>
      <c r="BA54" s="82">
        <f>ROUND(SUM(BA55:BA66),2)</f>
        <v>0</v>
      </c>
      <c r="BB54" s="82">
        <f>ROUND(SUM(BB55:BB66),2)</f>
        <v>0</v>
      </c>
      <c r="BC54" s="82">
        <f>ROUND(SUM(BC55:BC66),2)</f>
        <v>0</v>
      </c>
      <c r="BD54" s="84">
        <f>ROUND(SUM(BD55:BD66),2)</f>
        <v>0</v>
      </c>
      <c r="BS54" s="85" t="s">
        <v>75</v>
      </c>
      <c r="BT54" s="85" t="s">
        <v>76</v>
      </c>
      <c r="BU54" s="86" t="s">
        <v>77</v>
      </c>
      <c r="BV54" s="85" t="s">
        <v>78</v>
      </c>
      <c r="BW54" s="85" t="s">
        <v>5</v>
      </c>
      <c r="BX54" s="85" t="s">
        <v>79</v>
      </c>
      <c r="CL54" s="85" t="s">
        <v>19</v>
      </c>
    </row>
    <row r="55" spans="1:91" s="7" customFormat="1" ht="16.5" customHeight="1" x14ac:dyDescent="0.2">
      <c r="A55" s="87" t="s">
        <v>80</v>
      </c>
      <c r="B55" s="88"/>
      <c r="C55" s="89"/>
      <c r="D55" s="397" t="s">
        <v>81</v>
      </c>
      <c r="E55" s="397"/>
      <c r="F55" s="397"/>
      <c r="G55" s="397"/>
      <c r="H55" s="397"/>
      <c r="I55" s="90"/>
      <c r="J55" s="397" t="s">
        <v>82</v>
      </c>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3">
        <f>'001 - Architektonicko-sta...'!J30</f>
        <v>0</v>
      </c>
      <c r="AH55" s="394"/>
      <c r="AI55" s="394"/>
      <c r="AJ55" s="394"/>
      <c r="AK55" s="394"/>
      <c r="AL55" s="394"/>
      <c r="AM55" s="394"/>
      <c r="AN55" s="393">
        <f t="shared" si="0"/>
        <v>0</v>
      </c>
      <c r="AO55" s="394"/>
      <c r="AP55" s="394"/>
      <c r="AQ55" s="91" t="s">
        <v>83</v>
      </c>
      <c r="AR55" s="92"/>
      <c r="AS55" s="93">
        <v>0</v>
      </c>
      <c r="AT55" s="94">
        <f t="shared" si="1"/>
        <v>0</v>
      </c>
      <c r="AU55" s="95">
        <f>'001 - Architektonicko-sta...'!P148</f>
        <v>0</v>
      </c>
      <c r="AV55" s="94">
        <f>'001 - Architektonicko-sta...'!J33</f>
        <v>0</v>
      </c>
      <c r="AW55" s="94">
        <f>'001 - Architektonicko-sta...'!J34</f>
        <v>0</v>
      </c>
      <c r="AX55" s="94">
        <f>'001 - Architektonicko-sta...'!J35</f>
        <v>0</v>
      </c>
      <c r="AY55" s="94">
        <f>'001 - Architektonicko-sta...'!J36</f>
        <v>0</v>
      </c>
      <c r="AZ55" s="94">
        <f>'001 - Architektonicko-sta...'!F33</f>
        <v>0</v>
      </c>
      <c r="BA55" s="94">
        <f>'001 - Architektonicko-sta...'!F34</f>
        <v>0</v>
      </c>
      <c r="BB55" s="94">
        <f>'001 - Architektonicko-sta...'!F35</f>
        <v>0</v>
      </c>
      <c r="BC55" s="94">
        <f>'001 - Architektonicko-sta...'!F36</f>
        <v>0</v>
      </c>
      <c r="BD55" s="96">
        <f>'001 - Architektonicko-sta...'!F37</f>
        <v>0</v>
      </c>
      <c r="BT55" s="97" t="s">
        <v>84</v>
      </c>
      <c r="BV55" s="97" t="s">
        <v>78</v>
      </c>
      <c r="BW55" s="97" t="s">
        <v>85</v>
      </c>
      <c r="BX55" s="97" t="s">
        <v>5</v>
      </c>
      <c r="CL55" s="97" t="s">
        <v>19</v>
      </c>
      <c r="CM55" s="97" t="s">
        <v>86</v>
      </c>
    </row>
    <row r="56" spans="1:91" s="7" customFormat="1" ht="16.5" customHeight="1" x14ac:dyDescent="0.2">
      <c r="A56" s="87" t="s">
        <v>80</v>
      </c>
      <c r="B56" s="88"/>
      <c r="C56" s="89"/>
      <c r="D56" s="397" t="s">
        <v>87</v>
      </c>
      <c r="E56" s="397"/>
      <c r="F56" s="397"/>
      <c r="G56" s="397"/>
      <c r="H56" s="397"/>
      <c r="I56" s="90"/>
      <c r="J56" s="397" t="s">
        <v>88</v>
      </c>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3">
        <f>'002 - Zdravotechnika - vo...'!J30</f>
        <v>0</v>
      </c>
      <c r="AH56" s="394"/>
      <c r="AI56" s="394"/>
      <c r="AJ56" s="394"/>
      <c r="AK56" s="394"/>
      <c r="AL56" s="394"/>
      <c r="AM56" s="394"/>
      <c r="AN56" s="393">
        <f t="shared" si="0"/>
        <v>0</v>
      </c>
      <c r="AO56" s="394"/>
      <c r="AP56" s="394"/>
      <c r="AQ56" s="91" t="s">
        <v>83</v>
      </c>
      <c r="AR56" s="92"/>
      <c r="AS56" s="93">
        <v>0</v>
      </c>
      <c r="AT56" s="94">
        <f t="shared" si="1"/>
        <v>0</v>
      </c>
      <c r="AU56" s="95">
        <f>'002 - Zdravotechnika - vo...'!P99</f>
        <v>0</v>
      </c>
      <c r="AV56" s="94">
        <f>'002 - Zdravotechnika - vo...'!J33</f>
        <v>0</v>
      </c>
      <c r="AW56" s="94">
        <f>'002 - Zdravotechnika - vo...'!J34</f>
        <v>0</v>
      </c>
      <c r="AX56" s="94">
        <f>'002 - Zdravotechnika - vo...'!J35</f>
        <v>0</v>
      </c>
      <c r="AY56" s="94">
        <f>'002 - Zdravotechnika - vo...'!J36</f>
        <v>0</v>
      </c>
      <c r="AZ56" s="94">
        <f>'002 - Zdravotechnika - vo...'!F33</f>
        <v>0</v>
      </c>
      <c r="BA56" s="94">
        <f>'002 - Zdravotechnika - vo...'!F34</f>
        <v>0</v>
      </c>
      <c r="BB56" s="94">
        <f>'002 - Zdravotechnika - vo...'!F35</f>
        <v>0</v>
      </c>
      <c r="BC56" s="94">
        <f>'002 - Zdravotechnika - vo...'!F36</f>
        <v>0</v>
      </c>
      <c r="BD56" s="96">
        <f>'002 - Zdravotechnika - vo...'!F37</f>
        <v>0</v>
      </c>
      <c r="BT56" s="97" t="s">
        <v>84</v>
      </c>
      <c r="BV56" s="97" t="s">
        <v>78</v>
      </c>
      <c r="BW56" s="97" t="s">
        <v>89</v>
      </c>
      <c r="BX56" s="97" t="s">
        <v>5</v>
      </c>
      <c r="CL56" s="97" t="s">
        <v>19</v>
      </c>
      <c r="CM56" s="97" t="s">
        <v>86</v>
      </c>
    </row>
    <row r="57" spans="1:91" s="7" customFormat="1" ht="16.5" customHeight="1" x14ac:dyDescent="0.2">
      <c r="A57" s="87" t="s">
        <v>80</v>
      </c>
      <c r="B57" s="88"/>
      <c r="C57" s="89"/>
      <c r="D57" s="397" t="s">
        <v>90</v>
      </c>
      <c r="E57" s="397"/>
      <c r="F57" s="397"/>
      <c r="G57" s="397"/>
      <c r="H57" s="397"/>
      <c r="I57" s="90"/>
      <c r="J57" s="397" t="s">
        <v>91</v>
      </c>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3">
        <f>'003 - Vzduchotechnika'!J30</f>
        <v>0</v>
      </c>
      <c r="AH57" s="394"/>
      <c r="AI57" s="394"/>
      <c r="AJ57" s="394"/>
      <c r="AK57" s="394"/>
      <c r="AL57" s="394"/>
      <c r="AM57" s="394"/>
      <c r="AN57" s="393">
        <f t="shared" si="0"/>
        <v>0</v>
      </c>
      <c r="AO57" s="394"/>
      <c r="AP57" s="394"/>
      <c r="AQ57" s="91" t="s">
        <v>83</v>
      </c>
      <c r="AR57" s="92"/>
      <c r="AS57" s="93">
        <v>0</v>
      </c>
      <c r="AT57" s="94">
        <f t="shared" si="1"/>
        <v>0</v>
      </c>
      <c r="AU57" s="95">
        <f>'003 - Vzduchotechnika'!P86</f>
        <v>0</v>
      </c>
      <c r="AV57" s="94">
        <f>'003 - Vzduchotechnika'!J33</f>
        <v>0</v>
      </c>
      <c r="AW57" s="94">
        <f>'003 - Vzduchotechnika'!J34</f>
        <v>0</v>
      </c>
      <c r="AX57" s="94">
        <f>'003 - Vzduchotechnika'!J35</f>
        <v>0</v>
      </c>
      <c r="AY57" s="94">
        <f>'003 - Vzduchotechnika'!J36</f>
        <v>0</v>
      </c>
      <c r="AZ57" s="94">
        <f>'003 - Vzduchotechnika'!F33</f>
        <v>0</v>
      </c>
      <c r="BA57" s="94">
        <f>'003 - Vzduchotechnika'!F34</f>
        <v>0</v>
      </c>
      <c r="BB57" s="94">
        <f>'003 - Vzduchotechnika'!F35</f>
        <v>0</v>
      </c>
      <c r="BC57" s="94">
        <f>'003 - Vzduchotechnika'!F36</f>
        <v>0</v>
      </c>
      <c r="BD57" s="96">
        <f>'003 - Vzduchotechnika'!F37</f>
        <v>0</v>
      </c>
      <c r="BT57" s="97" t="s">
        <v>84</v>
      </c>
      <c r="BV57" s="97" t="s">
        <v>78</v>
      </c>
      <c r="BW57" s="97" t="s">
        <v>92</v>
      </c>
      <c r="BX57" s="97" t="s">
        <v>5</v>
      </c>
      <c r="CL57" s="97" t="s">
        <v>19</v>
      </c>
      <c r="CM57" s="97" t="s">
        <v>86</v>
      </c>
    </row>
    <row r="58" spans="1:91" s="7" customFormat="1" ht="16.5" customHeight="1" x14ac:dyDescent="0.2">
      <c r="A58" s="87" t="s">
        <v>80</v>
      </c>
      <c r="B58" s="88"/>
      <c r="C58" s="89"/>
      <c r="D58" s="397" t="s">
        <v>93</v>
      </c>
      <c r="E58" s="397"/>
      <c r="F58" s="397"/>
      <c r="G58" s="397"/>
      <c r="H58" s="397"/>
      <c r="I58" s="90"/>
      <c r="J58" s="397" t="s">
        <v>94</v>
      </c>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3">
        <f>'004 - Vytápění'!J30</f>
        <v>0</v>
      </c>
      <c r="AH58" s="394"/>
      <c r="AI58" s="394"/>
      <c r="AJ58" s="394"/>
      <c r="AK58" s="394"/>
      <c r="AL58" s="394"/>
      <c r="AM58" s="394"/>
      <c r="AN58" s="393">
        <f t="shared" si="0"/>
        <v>0</v>
      </c>
      <c r="AO58" s="394"/>
      <c r="AP58" s="394"/>
      <c r="AQ58" s="91" t="s">
        <v>83</v>
      </c>
      <c r="AR58" s="92"/>
      <c r="AS58" s="93">
        <v>0</v>
      </c>
      <c r="AT58" s="94">
        <f t="shared" si="1"/>
        <v>0</v>
      </c>
      <c r="AU58" s="95">
        <f>'004 - Vytápění'!P92</f>
        <v>0</v>
      </c>
      <c r="AV58" s="94">
        <f>'004 - Vytápění'!J33</f>
        <v>0</v>
      </c>
      <c r="AW58" s="94">
        <f>'004 - Vytápění'!J34</f>
        <v>0</v>
      </c>
      <c r="AX58" s="94">
        <f>'004 - Vytápění'!J35</f>
        <v>0</v>
      </c>
      <c r="AY58" s="94">
        <f>'004 - Vytápění'!J36</f>
        <v>0</v>
      </c>
      <c r="AZ58" s="94">
        <f>'004 - Vytápění'!F33</f>
        <v>0</v>
      </c>
      <c r="BA58" s="94">
        <f>'004 - Vytápění'!F34</f>
        <v>0</v>
      </c>
      <c r="BB58" s="94">
        <f>'004 - Vytápění'!F35</f>
        <v>0</v>
      </c>
      <c r="BC58" s="94">
        <f>'004 - Vytápění'!F36</f>
        <v>0</v>
      </c>
      <c r="BD58" s="96">
        <f>'004 - Vytápění'!F37</f>
        <v>0</v>
      </c>
      <c r="BT58" s="97" t="s">
        <v>84</v>
      </c>
      <c r="BV58" s="97" t="s">
        <v>78</v>
      </c>
      <c r="BW58" s="97" t="s">
        <v>95</v>
      </c>
      <c r="BX58" s="97" t="s">
        <v>5</v>
      </c>
      <c r="CL58" s="97" t="s">
        <v>19</v>
      </c>
      <c r="CM58" s="97" t="s">
        <v>86</v>
      </c>
    </row>
    <row r="59" spans="1:91" s="7" customFormat="1" ht="16.5" customHeight="1" x14ac:dyDescent="0.2">
      <c r="A59" s="87" t="s">
        <v>80</v>
      </c>
      <c r="B59" s="88"/>
      <c r="C59" s="89"/>
      <c r="D59" s="397" t="s">
        <v>96</v>
      </c>
      <c r="E59" s="397"/>
      <c r="F59" s="397"/>
      <c r="G59" s="397"/>
      <c r="H59" s="397"/>
      <c r="I59" s="90"/>
      <c r="J59" s="397" t="s">
        <v>97</v>
      </c>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3">
        <f>'005 - Elektroinstalace - ...'!J30</f>
        <v>0</v>
      </c>
      <c r="AH59" s="394"/>
      <c r="AI59" s="394"/>
      <c r="AJ59" s="394"/>
      <c r="AK59" s="394"/>
      <c r="AL59" s="394"/>
      <c r="AM59" s="394"/>
      <c r="AN59" s="393">
        <f t="shared" si="0"/>
        <v>0</v>
      </c>
      <c r="AO59" s="394"/>
      <c r="AP59" s="394"/>
      <c r="AQ59" s="91" t="s">
        <v>98</v>
      </c>
      <c r="AR59" s="92"/>
      <c r="AS59" s="93">
        <v>0</v>
      </c>
      <c r="AT59" s="94">
        <f t="shared" si="1"/>
        <v>0</v>
      </c>
      <c r="AU59" s="95">
        <f>'005 - Elektroinstalace - ...'!P91</f>
        <v>0</v>
      </c>
      <c r="AV59" s="94">
        <f>'005 - Elektroinstalace - ...'!J33</f>
        <v>0</v>
      </c>
      <c r="AW59" s="94">
        <f>'005 - Elektroinstalace - ...'!J34</f>
        <v>0</v>
      </c>
      <c r="AX59" s="94">
        <f>'005 - Elektroinstalace - ...'!J35</f>
        <v>0</v>
      </c>
      <c r="AY59" s="94">
        <f>'005 - Elektroinstalace - ...'!J36</f>
        <v>0</v>
      </c>
      <c r="AZ59" s="94">
        <f>'005 - Elektroinstalace - ...'!F33</f>
        <v>0</v>
      </c>
      <c r="BA59" s="94">
        <f>'005 - Elektroinstalace - ...'!F34</f>
        <v>0</v>
      </c>
      <c r="BB59" s="94">
        <f>'005 - Elektroinstalace - ...'!F35</f>
        <v>0</v>
      </c>
      <c r="BC59" s="94">
        <f>'005 - Elektroinstalace - ...'!F36</f>
        <v>0</v>
      </c>
      <c r="BD59" s="96">
        <f>'005 - Elektroinstalace - ...'!F37</f>
        <v>0</v>
      </c>
      <c r="BT59" s="97" t="s">
        <v>84</v>
      </c>
      <c r="BV59" s="97" t="s">
        <v>78</v>
      </c>
      <c r="BW59" s="97" t="s">
        <v>99</v>
      </c>
      <c r="BX59" s="97" t="s">
        <v>5</v>
      </c>
      <c r="CL59" s="97" t="s">
        <v>19</v>
      </c>
      <c r="CM59" s="97" t="s">
        <v>86</v>
      </c>
    </row>
    <row r="60" spans="1:91" s="7" customFormat="1" ht="16.5" customHeight="1" x14ac:dyDescent="0.2">
      <c r="A60" s="87" t="s">
        <v>80</v>
      </c>
      <c r="B60" s="88"/>
      <c r="C60" s="89"/>
      <c r="D60" s="397" t="s">
        <v>100</v>
      </c>
      <c r="E60" s="397"/>
      <c r="F60" s="397"/>
      <c r="G60" s="397"/>
      <c r="H60" s="397"/>
      <c r="I60" s="90"/>
      <c r="J60" s="397" t="s">
        <v>101</v>
      </c>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3">
        <f>'006 - Elektroinstalace - ...'!J30</f>
        <v>0</v>
      </c>
      <c r="AH60" s="394"/>
      <c r="AI60" s="394"/>
      <c r="AJ60" s="394"/>
      <c r="AK60" s="394"/>
      <c r="AL60" s="394"/>
      <c r="AM60" s="394"/>
      <c r="AN60" s="393">
        <f t="shared" si="0"/>
        <v>0</v>
      </c>
      <c r="AO60" s="394"/>
      <c r="AP60" s="394"/>
      <c r="AQ60" s="91" t="s">
        <v>83</v>
      </c>
      <c r="AR60" s="92"/>
      <c r="AS60" s="93">
        <v>0</v>
      </c>
      <c r="AT60" s="94">
        <f t="shared" si="1"/>
        <v>0</v>
      </c>
      <c r="AU60" s="95">
        <f>'006 - Elektroinstalace - ...'!P113</f>
        <v>0</v>
      </c>
      <c r="AV60" s="94">
        <f>'006 - Elektroinstalace - ...'!J33</f>
        <v>0</v>
      </c>
      <c r="AW60" s="94">
        <f>'006 - Elektroinstalace - ...'!J34</f>
        <v>0</v>
      </c>
      <c r="AX60" s="94">
        <f>'006 - Elektroinstalace - ...'!J35</f>
        <v>0</v>
      </c>
      <c r="AY60" s="94">
        <f>'006 - Elektroinstalace - ...'!J36</f>
        <v>0</v>
      </c>
      <c r="AZ60" s="94">
        <f>'006 - Elektroinstalace - ...'!F33</f>
        <v>0</v>
      </c>
      <c r="BA60" s="94">
        <f>'006 - Elektroinstalace - ...'!F34</f>
        <v>0</v>
      </c>
      <c r="BB60" s="94">
        <f>'006 - Elektroinstalace - ...'!F35</f>
        <v>0</v>
      </c>
      <c r="BC60" s="94">
        <f>'006 - Elektroinstalace - ...'!F36</f>
        <v>0</v>
      </c>
      <c r="BD60" s="96">
        <f>'006 - Elektroinstalace - ...'!F37</f>
        <v>0</v>
      </c>
      <c r="BT60" s="97" t="s">
        <v>84</v>
      </c>
      <c r="BV60" s="97" t="s">
        <v>78</v>
      </c>
      <c r="BW60" s="97" t="s">
        <v>102</v>
      </c>
      <c r="BX60" s="97" t="s">
        <v>5</v>
      </c>
      <c r="CL60" s="97" t="s">
        <v>19</v>
      </c>
      <c r="CM60" s="97" t="s">
        <v>86</v>
      </c>
    </row>
    <row r="61" spans="1:91" s="7" customFormat="1" ht="16.5" customHeight="1" x14ac:dyDescent="0.2">
      <c r="A61" s="87" t="s">
        <v>80</v>
      </c>
      <c r="B61" s="88"/>
      <c r="C61" s="89"/>
      <c r="D61" s="397" t="s">
        <v>103</v>
      </c>
      <c r="E61" s="397"/>
      <c r="F61" s="397"/>
      <c r="G61" s="397"/>
      <c r="H61" s="397"/>
      <c r="I61" s="90"/>
      <c r="J61" s="397" t="s">
        <v>104</v>
      </c>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3">
        <f>'007 - Elektrická požární ...'!J30</f>
        <v>0</v>
      </c>
      <c r="AH61" s="394"/>
      <c r="AI61" s="394"/>
      <c r="AJ61" s="394"/>
      <c r="AK61" s="394"/>
      <c r="AL61" s="394"/>
      <c r="AM61" s="394"/>
      <c r="AN61" s="393">
        <f t="shared" si="0"/>
        <v>0</v>
      </c>
      <c r="AO61" s="394"/>
      <c r="AP61" s="394"/>
      <c r="AQ61" s="91" t="s">
        <v>83</v>
      </c>
      <c r="AR61" s="92"/>
      <c r="AS61" s="93">
        <v>0</v>
      </c>
      <c r="AT61" s="94">
        <f t="shared" si="1"/>
        <v>0</v>
      </c>
      <c r="AU61" s="95">
        <f>'007 - Elektrická požární ...'!P83</f>
        <v>0</v>
      </c>
      <c r="AV61" s="94">
        <f>'007 - Elektrická požární ...'!J33</f>
        <v>0</v>
      </c>
      <c r="AW61" s="94">
        <f>'007 - Elektrická požární ...'!J34</f>
        <v>0</v>
      </c>
      <c r="AX61" s="94">
        <f>'007 - Elektrická požární ...'!J35</f>
        <v>0</v>
      </c>
      <c r="AY61" s="94">
        <f>'007 - Elektrická požární ...'!J36</f>
        <v>0</v>
      </c>
      <c r="AZ61" s="94">
        <f>'007 - Elektrická požární ...'!F33</f>
        <v>0</v>
      </c>
      <c r="BA61" s="94">
        <f>'007 - Elektrická požární ...'!F34</f>
        <v>0</v>
      </c>
      <c r="BB61" s="94">
        <f>'007 - Elektrická požární ...'!F35</f>
        <v>0</v>
      </c>
      <c r="BC61" s="94">
        <f>'007 - Elektrická požární ...'!F36</f>
        <v>0</v>
      </c>
      <c r="BD61" s="96">
        <f>'007 - Elektrická požární ...'!F37</f>
        <v>0</v>
      </c>
      <c r="BT61" s="97" t="s">
        <v>84</v>
      </c>
      <c r="BV61" s="97" t="s">
        <v>78</v>
      </c>
      <c r="BW61" s="97" t="s">
        <v>105</v>
      </c>
      <c r="BX61" s="97" t="s">
        <v>5</v>
      </c>
      <c r="CL61" s="97" t="s">
        <v>19</v>
      </c>
      <c r="CM61" s="97" t="s">
        <v>86</v>
      </c>
    </row>
    <row r="62" spans="1:91" s="7" customFormat="1" ht="16.5" customHeight="1" x14ac:dyDescent="0.2">
      <c r="A62" s="87" t="s">
        <v>80</v>
      </c>
      <c r="B62" s="88"/>
      <c r="C62" s="89"/>
      <c r="D62" s="397" t="s">
        <v>106</v>
      </c>
      <c r="E62" s="397"/>
      <c r="F62" s="397"/>
      <c r="G62" s="397"/>
      <c r="H62" s="397"/>
      <c r="I62" s="90"/>
      <c r="J62" s="397" t="s">
        <v>107</v>
      </c>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3">
        <f>'008 - Medicinální plyny'!J30</f>
        <v>0</v>
      </c>
      <c r="AH62" s="394"/>
      <c r="AI62" s="394"/>
      <c r="AJ62" s="394"/>
      <c r="AK62" s="394"/>
      <c r="AL62" s="394"/>
      <c r="AM62" s="394"/>
      <c r="AN62" s="393">
        <f t="shared" si="0"/>
        <v>0</v>
      </c>
      <c r="AO62" s="394"/>
      <c r="AP62" s="394"/>
      <c r="AQ62" s="91" t="s">
        <v>83</v>
      </c>
      <c r="AR62" s="92"/>
      <c r="AS62" s="93">
        <v>0</v>
      </c>
      <c r="AT62" s="94">
        <f t="shared" si="1"/>
        <v>0</v>
      </c>
      <c r="AU62" s="95">
        <f>'008 - Medicinální plyny'!P83</f>
        <v>0</v>
      </c>
      <c r="AV62" s="94">
        <f>'008 - Medicinální plyny'!J33</f>
        <v>0</v>
      </c>
      <c r="AW62" s="94">
        <f>'008 - Medicinální plyny'!J34</f>
        <v>0</v>
      </c>
      <c r="AX62" s="94">
        <f>'008 - Medicinální plyny'!J35</f>
        <v>0</v>
      </c>
      <c r="AY62" s="94">
        <f>'008 - Medicinální plyny'!J36</f>
        <v>0</v>
      </c>
      <c r="AZ62" s="94">
        <f>'008 - Medicinální plyny'!F33</f>
        <v>0</v>
      </c>
      <c r="BA62" s="94">
        <f>'008 - Medicinální plyny'!F34</f>
        <v>0</v>
      </c>
      <c r="BB62" s="94">
        <f>'008 - Medicinální plyny'!F35</f>
        <v>0</v>
      </c>
      <c r="BC62" s="94">
        <f>'008 - Medicinální plyny'!F36</f>
        <v>0</v>
      </c>
      <c r="BD62" s="96">
        <f>'008 - Medicinální plyny'!F37</f>
        <v>0</v>
      </c>
      <c r="BT62" s="97" t="s">
        <v>84</v>
      </c>
      <c r="BV62" s="97" t="s">
        <v>78</v>
      </c>
      <c r="BW62" s="97" t="s">
        <v>108</v>
      </c>
      <c r="BX62" s="97" t="s">
        <v>5</v>
      </c>
      <c r="CL62" s="97" t="s">
        <v>19</v>
      </c>
      <c r="CM62" s="97" t="s">
        <v>86</v>
      </c>
    </row>
    <row r="63" spans="1:91" s="7" customFormat="1" ht="16.5" customHeight="1" x14ac:dyDescent="0.2">
      <c r="A63" s="87" t="s">
        <v>80</v>
      </c>
      <c r="B63" s="88"/>
      <c r="C63" s="89"/>
      <c r="D63" s="397" t="s">
        <v>109</v>
      </c>
      <c r="E63" s="397"/>
      <c r="F63" s="397"/>
      <c r="G63" s="397"/>
      <c r="H63" s="397"/>
      <c r="I63" s="90"/>
      <c r="J63" s="397" t="s">
        <v>110</v>
      </c>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3">
        <f>'009 - Nouzový zvukový systém'!J30</f>
        <v>0</v>
      </c>
      <c r="AH63" s="394"/>
      <c r="AI63" s="394"/>
      <c r="AJ63" s="394"/>
      <c r="AK63" s="394"/>
      <c r="AL63" s="394"/>
      <c r="AM63" s="394"/>
      <c r="AN63" s="393">
        <f t="shared" si="0"/>
        <v>0</v>
      </c>
      <c r="AO63" s="394"/>
      <c r="AP63" s="394"/>
      <c r="AQ63" s="91" t="s">
        <v>83</v>
      </c>
      <c r="AR63" s="92"/>
      <c r="AS63" s="93">
        <v>0</v>
      </c>
      <c r="AT63" s="94">
        <f t="shared" si="1"/>
        <v>0</v>
      </c>
      <c r="AU63" s="95">
        <f>'009 - Nouzový zvukový systém'!P83</f>
        <v>0</v>
      </c>
      <c r="AV63" s="94">
        <f>'009 - Nouzový zvukový systém'!J33</f>
        <v>0</v>
      </c>
      <c r="AW63" s="94">
        <f>'009 - Nouzový zvukový systém'!J34</f>
        <v>0</v>
      </c>
      <c r="AX63" s="94">
        <f>'009 - Nouzový zvukový systém'!J35</f>
        <v>0</v>
      </c>
      <c r="AY63" s="94">
        <f>'009 - Nouzový zvukový systém'!J36</f>
        <v>0</v>
      </c>
      <c r="AZ63" s="94">
        <f>'009 - Nouzový zvukový systém'!F33</f>
        <v>0</v>
      </c>
      <c r="BA63" s="94">
        <f>'009 - Nouzový zvukový systém'!F34</f>
        <v>0</v>
      </c>
      <c r="BB63" s="94">
        <f>'009 - Nouzový zvukový systém'!F35</f>
        <v>0</v>
      </c>
      <c r="BC63" s="94">
        <f>'009 - Nouzový zvukový systém'!F36</f>
        <v>0</v>
      </c>
      <c r="BD63" s="96">
        <f>'009 - Nouzový zvukový systém'!F37</f>
        <v>0</v>
      </c>
      <c r="BT63" s="97" t="s">
        <v>84</v>
      </c>
      <c r="BV63" s="97" t="s">
        <v>78</v>
      </c>
      <c r="BW63" s="97" t="s">
        <v>111</v>
      </c>
      <c r="BX63" s="97" t="s">
        <v>5</v>
      </c>
      <c r="CL63" s="97" t="s">
        <v>19</v>
      </c>
      <c r="CM63" s="97" t="s">
        <v>86</v>
      </c>
    </row>
    <row r="64" spans="1:91" s="7" customFormat="1" ht="16.5" customHeight="1" x14ac:dyDescent="0.2">
      <c r="A64" s="87" t="s">
        <v>80</v>
      </c>
      <c r="B64" s="88"/>
      <c r="C64" s="89"/>
      <c r="D64" s="397" t="s">
        <v>112</v>
      </c>
      <c r="E64" s="397"/>
      <c r="F64" s="397"/>
      <c r="G64" s="397"/>
      <c r="H64" s="397"/>
      <c r="I64" s="90"/>
      <c r="J64" s="397" t="s">
        <v>113</v>
      </c>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3">
        <f>'010 - Vestavba čistých pr...'!J30</f>
        <v>0</v>
      </c>
      <c r="AH64" s="394"/>
      <c r="AI64" s="394"/>
      <c r="AJ64" s="394"/>
      <c r="AK64" s="394"/>
      <c r="AL64" s="394"/>
      <c r="AM64" s="394"/>
      <c r="AN64" s="393">
        <f t="shared" si="0"/>
        <v>0</v>
      </c>
      <c r="AO64" s="394"/>
      <c r="AP64" s="394"/>
      <c r="AQ64" s="91" t="s">
        <v>83</v>
      </c>
      <c r="AR64" s="92"/>
      <c r="AS64" s="93">
        <v>0</v>
      </c>
      <c r="AT64" s="94">
        <f t="shared" si="1"/>
        <v>0</v>
      </c>
      <c r="AU64" s="95">
        <f>'010 - Vestavba čistých pr...'!P86</f>
        <v>0</v>
      </c>
      <c r="AV64" s="94">
        <f>'010 - Vestavba čistých pr...'!J33</f>
        <v>0</v>
      </c>
      <c r="AW64" s="94">
        <f>'010 - Vestavba čistých pr...'!J34</f>
        <v>0</v>
      </c>
      <c r="AX64" s="94">
        <f>'010 - Vestavba čistých pr...'!J35</f>
        <v>0</v>
      </c>
      <c r="AY64" s="94">
        <f>'010 - Vestavba čistých pr...'!J36</f>
        <v>0</v>
      </c>
      <c r="AZ64" s="94">
        <f>'010 - Vestavba čistých pr...'!F33</f>
        <v>0</v>
      </c>
      <c r="BA64" s="94">
        <f>'010 - Vestavba čistých pr...'!F34</f>
        <v>0</v>
      </c>
      <c r="BB64" s="94">
        <f>'010 - Vestavba čistých pr...'!F35</f>
        <v>0</v>
      </c>
      <c r="BC64" s="94">
        <f>'010 - Vestavba čistých pr...'!F36</f>
        <v>0</v>
      </c>
      <c r="BD64" s="96">
        <f>'010 - Vestavba čistých pr...'!F37</f>
        <v>0</v>
      </c>
      <c r="BT64" s="97" t="s">
        <v>84</v>
      </c>
      <c r="BV64" s="97" t="s">
        <v>78</v>
      </c>
      <c r="BW64" s="97" t="s">
        <v>114</v>
      </c>
      <c r="BX64" s="97" t="s">
        <v>5</v>
      </c>
      <c r="CL64" s="97" t="s">
        <v>19</v>
      </c>
      <c r="CM64" s="97" t="s">
        <v>86</v>
      </c>
    </row>
    <row r="65" spans="1:91" s="7" customFormat="1" ht="16.5" customHeight="1" x14ac:dyDescent="0.2">
      <c r="A65" s="87" t="s">
        <v>80</v>
      </c>
      <c r="B65" s="88"/>
      <c r="C65" s="89"/>
      <c r="D65" s="397" t="s">
        <v>115</v>
      </c>
      <c r="E65" s="397"/>
      <c r="F65" s="397"/>
      <c r="G65" s="397"/>
      <c r="H65" s="397"/>
      <c r="I65" s="90"/>
      <c r="J65" s="397" t="s">
        <v>116</v>
      </c>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3">
        <f>'011 - Měření a regulace'!J30</f>
        <v>0</v>
      </c>
      <c r="AH65" s="394"/>
      <c r="AI65" s="394"/>
      <c r="AJ65" s="394"/>
      <c r="AK65" s="394"/>
      <c r="AL65" s="394"/>
      <c r="AM65" s="394"/>
      <c r="AN65" s="393">
        <f t="shared" si="0"/>
        <v>0</v>
      </c>
      <c r="AO65" s="394"/>
      <c r="AP65" s="394"/>
      <c r="AQ65" s="91" t="s">
        <v>83</v>
      </c>
      <c r="AR65" s="92"/>
      <c r="AS65" s="93">
        <v>0</v>
      </c>
      <c r="AT65" s="94">
        <f t="shared" si="1"/>
        <v>0</v>
      </c>
      <c r="AU65" s="95">
        <f>'011 - Měření a regulace'!P104</f>
        <v>0</v>
      </c>
      <c r="AV65" s="94">
        <f>'011 - Měření a regulace'!J33</f>
        <v>0</v>
      </c>
      <c r="AW65" s="94">
        <f>'011 - Měření a regulace'!J34</f>
        <v>0</v>
      </c>
      <c r="AX65" s="94">
        <f>'011 - Měření a regulace'!J35</f>
        <v>0</v>
      </c>
      <c r="AY65" s="94">
        <f>'011 - Měření a regulace'!J36</f>
        <v>0</v>
      </c>
      <c r="AZ65" s="94">
        <f>'011 - Měření a regulace'!F33</f>
        <v>0</v>
      </c>
      <c r="BA65" s="94">
        <f>'011 - Měření a regulace'!F34</f>
        <v>0</v>
      </c>
      <c r="BB65" s="94">
        <f>'011 - Měření a regulace'!F35</f>
        <v>0</v>
      </c>
      <c r="BC65" s="94">
        <f>'011 - Měření a regulace'!F36</f>
        <v>0</v>
      </c>
      <c r="BD65" s="96">
        <f>'011 - Měření a regulace'!F37</f>
        <v>0</v>
      </c>
      <c r="BT65" s="97" t="s">
        <v>84</v>
      </c>
      <c r="BV65" s="97" t="s">
        <v>78</v>
      </c>
      <c r="BW65" s="97" t="s">
        <v>117</v>
      </c>
      <c r="BX65" s="97" t="s">
        <v>5</v>
      </c>
      <c r="CL65" s="97" t="s">
        <v>19</v>
      </c>
      <c r="CM65" s="97" t="s">
        <v>86</v>
      </c>
    </row>
    <row r="66" spans="1:91" s="7" customFormat="1" ht="16.5" customHeight="1" x14ac:dyDescent="0.2">
      <c r="A66" s="87" t="s">
        <v>80</v>
      </c>
      <c r="B66" s="88"/>
      <c r="C66" s="89"/>
      <c r="D66" s="397" t="s">
        <v>118</v>
      </c>
      <c r="E66" s="397"/>
      <c r="F66" s="397"/>
      <c r="G66" s="397"/>
      <c r="H66" s="397"/>
      <c r="I66" s="90"/>
      <c r="J66" s="397" t="s">
        <v>119</v>
      </c>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3">
        <f>'VON - Vedlejší a ostatní ...'!J30</f>
        <v>0</v>
      </c>
      <c r="AH66" s="394"/>
      <c r="AI66" s="394"/>
      <c r="AJ66" s="394"/>
      <c r="AK66" s="394"/>
      <c r="AL66" s="394"/>
      <c r="AM66" s="394"/>
      <c r="AN66" s="393">
        <f t="shared" si="0"/>
        <v>0</v>
      </c>
      <c r="AO66" s="394"/>
      <c r="AP66" s="394"/>
      <c r="AQ66" s="91" t="s">
        <v>118</v>
      </c>
      <c r="AR66" s="92"/>
      <c r="AS66" s="98">
        <v>0</v>
      </c>
      <c r="AT66" s="99">
        <f t="shared" si="1"/>
        <v>0</v>
      </c>
      <c r="AU66" s="100">
        <f>'VON - Vedlejší a ostatní ...'!P80</f>
        <v>0</v>
      </c>
      <c r="AV66" s="99">
        <f>'VON - Vedlejší a ostatní ...'!J33</f>
        <v>0</v>
      </c>
      <c r="AW66" s="99">
        <f>'VON - Vedlejší a ostatní ...'!J34</f>
        <v>0</v>
      </c>
      <c r="AX66" s="99">
        <f>'VON - Vedlejší a ostatní ...'!J35</f>
        <v>0</v>
      </c>
      <c r="AY66" s="99">
        <f>'VON - Vedlejší a ostatní ...'!J36</f>
        <v>0</v>
      </c>
      <c r="AZ66" s="99">
        <f>'VON - Vedlejší a ostatní ...'!F33</f>
        <v>0</v>
      </c>
      <c r="BA66" s="99">
        <f>'VON - Vedlejší a ostatní ...'!F34</f>
        <v>0</v>
      </c>
      <c r="BB66" s="99">
        <f>'VON - Vedlejší a ostatní ...'!F35</f>
        <v>0</v>
      </c>
      <c r="BC66" s="99">
        <f>'VON - Vedlejší a ostatní ...'!F36</f>
        <v>0</v>
      </c>
      <c r="BD66" s="101">
        <f>'VON - Vedlejší a ostatní ...'!F37</f>
        <v>0</v>
      </c>
      <c r="BT66" s="97" t="s">
        <v>84</v>
      </c>
      <c r="BV66" s="97" t="s">
        <v>78</v>
      </c>
      <c r="BW66" s="97" t="s">
        <v>120</v>
      </c>
      <c r="BX66" s="97" t="s">
        <v>5</v>
      </c>
      <c r="CL66" s="97" t="s">
        <v>19</v>
      </c>
      <c r="CM66" s="97" t="s">
        <v>86</v>
      </c>
    </row>
    <row r="67" spans="1:91" s="2" customFormat="1" ht="30" customHeight="1" x14ac:dyDescent="0.2">
      <c r="A67" s="35"/>
      <c r="B67" s="36"/>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40"/>
      <c r="AS67" s="35"/>
      <c r="AT67" s="35"/>
      <c r="AU67" s="35"/>
      <c r="AV67" s="35"/>
      <c r="AW67" s="35"/>
      <c r="AX67" s="35"/>
      <c r="AY67" s="35"/>
      <c r="AZ67" s="35"/>
      <c r="BA67" s="35"/>
      <c r="BB67" s="35"/>
      <c r="BC67" s="35"/>
      <c r="BD67" s="35"/>
      <c r="BE67" s="35"/>
    </row>
    <row r="68" spans="1:91" s="2" customFormat="1" ht="6.95" customHeight="1" x14ac:dyDescent="0.2">
      <c r="A68" s="35"/>
      <c r="B68" s="48"/>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0"/>
      <c r="AS68" s="35"/>
      <c r="AT68" s="35"/>
      <c r="AU68" s="35"/>
      <c r="AV68" s="35"/>
      <c r="AW68" s="35"/>
      <c r="AX68" s="35"/>
      <c r="AY68" s="35"/>
      <c r="AZ68" s="35"/>
      <c r="BA68" s="35"/>
      <c r="BB68" s="35"/>
      <c r="BC68" s="35"/>
      <c r="BD68" s="35"/>
      <c r="BE68" s="35"/>
    </row>
  </sheetData>
  <sheetProtection algorithmName="SHA-512" hashValue="lFU8OhmoZ7UeL73m3jWDIF1kWLd1yNi/g3TieLXHZlIvRJoHKZI05elwCp45L2U4kWEo+Cc6lqDgBEL1zELiMQ==" saltValue="IZqWbmUrZ+rmSDZq/yM2qguFG4XxO+4jLZdTEnuvGKBtRpXqBIlaRk60l+6G0xXKhKJ6aOk25VopLAYYA/0FiQ==" spinCount="100000" sheet="1" objects="1" scenarios="1" formatColumns="0" formatRows="0"/>
  <mergeCells count="8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AS49:AT51"/>
    <mergeCell ref="AM50:AP50"/>
    <mergeCell ref="L45:AO45"/>
    <mergeCell ref="AM47:AN47"/>
    <mergeCell ref="AM49:AP49"/>
    <mergeCell ref="AN63:AP63"/>
    <mergeCell ref="AN64:AP64"/>
    <mergeCell ref="AN65:AP65"/>
    <mergeCell ref="AN66:AP66"/>
    <mergeCell ref="L33:P33"/>
    <mergeCell ref="AN61:AP61"/>
    <mergeCell ref="AN58:AP58"/>
    <mergeCell ref="AN59:AP59"/>
    <mergeCell ref="AN60:AP60"/>
    <mergeCell ref="J58:AF58"/>
    <mergeCell ref="J59:AF59"/>
    <mergeCell ref="J60:AF60"/>
    <mergeCell ref="J61:AF61"/>
    <mergeCell ref="AN52:AP52"/>
    <mergeCell ref="AG52:AM52"/>
    <mergeCell ref="AN55:AP55"/>
    <mergeCell ref="D62:H62"/>
    <mergeCell ref="D55:H55"/>
    <mergeCell ref="D56:H56"/>
    <mergeCell ref="D57:H57"/>
    <mergeCell ref="D58:H58"/>
    <mergeCell ref="D59:H59"/>
    <mergeCell ref="D60:H60"/>
    <mergeCell ref="D61:H61"/>
    <mergeCell ref="D63:H63"/>
    <mergeCell ref="D64:H64"/>
    <mergeCell ref="D65:H65"/>
    <mergeCell ref="D66:H66"/>
    <mergeCell ref="AG64:AM64"/>
    <mergeCell ref="AG63:AM63"/>
    <mergeCell ref="AG65:AM65"/>
    <mergeCell ref="AG66:AM66"/>
    <mergeCell ref="C52:G52"/>
    <mergeCell ref="I52:AF52"/>
    <mergeCell ref="J55:AF55"/>
    <mergeCell ref="J56:AF56"/>
    <mergeCell ref="J57:AF57"/>
    <mergeCell ref="J62:AF62"/>
    <mergeCell ref="J63:AF63"/>
    <mergeCell ref="J64:AF64"/>
    <mergeCell ref="J65:AF65"/>
    <mergeCell ref="J66:AF66"/>
    <mergeCell ref="AG62:AM62"/>
    <mergeCell ref="AG54:AM54"/>
    <mergeCell ref="AN54:AP54"/>
    <mergeCell ref="AG57:AM57"/>
    <mergeCell ref="AG58:AM58"/>
    <mergeCell ref="AG59:AM59"/>
    <mergeCell ref="AG60:AM60"/>
    <mergeCell ref="AG61:AM61"/>
    <mergeCell ref="AN62:AP62"/>
    <mergeCell ref="AG55:AM55"/>
    <mergeCell ref="AN56:AP56"/>
    <mergeCell ref="AG56:AM56"/>
    <mergeCell ref="AN57:AP57"/>
  </mergeCells>
  <hyperlinks>
    <hyperlink ref="A55" location="'001 - Architektonicko-sta...'!C2" display="/" xr:uid="{00000000-0004-0000-0000-000000000000}"/>
    <hyperlink ref="A56" location="'002 - Zdravotechnika - vo...'!C2" display="/" xr:uid="{00000000-0004-0000-0000-000001000000}"/>
    <hyperlink ref="A57" location="'003 - Vzduchotechnika'!C2" display="/" xr:uid="{00000000-0004-0000-0000-000002000000}"/>
    <hyperlink ref="A58" location="'004 - Vytápění'!C2" display="/" xr:uid="{00000000-0004-0000-0000-000003000000}"/>
    <hyperlink ref="A59" location="'005 - Elektroinstalace - ...'!C2" display="/" xr:uid="{00000000-0004-0000-0000-000004000000}"/>
    <hyperlink ref="A60" location="'006 - Elektroinstalace - ...'!C2" display="/" xr:uid="{00000000-0004-0000-0000-000005000000}"/>
    <hyperlink ref="A61" location="'007 - Elektrická požární ...'!C2" display="/" xr:uid="{00000000-0004-0000-0000-000006000000}"/>
    <hyperlink ref="A62" location="'008 - Medicinální plyny'!C2" display="/" xr:uid="{00000000-0004-0000-0000-000007000000}"/>
    <hyperlink ref="A63" location="'009 - Nouzový zvukový systém'!C2" display="/" xr:uid="{00000000-0004-0000-0000-000008000000}"/>
    <hyperlink ref="A64" location="'010 - Vestavba čistých pr...'!C2" display="/" xr:uid="{00000000-0004-0000-0000-000009000000}"/>
    <hyperlink ref="A65" location="'011 - Měření a regulace'!C2" display="/" xr:uid="{00000000-0004-0000-0000-00000A000000}"/>
    <hyperlink ref="A66" location="'VON - Vedlejší a ostatní ...'!C2" display="/" xr:uid="{00000000-0004-0000-0000-00000B000000}"/>
  </hyperlinks>
  <printOptions horizontalCentered="1"/>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38"/>
  <sheetViews>
    <sheetView showGridLines="0" topLeftCell="A68"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x14ac:dyDescent="0.2">
      <c r="I2" s="102"/>
      <c r="L2" s="420"/>
      <c r="M2" s="420"/>
      <c r="N2" s="420"/>
      <c r="O2" s="420"/>
      <c r="P2" s="420"/>
      <c r="Q2" s="420"/>
      <c r="R2" s="420"/>
      <c r="S2" s="420"/>
      <c r="T2" s="420"/>
      <c r="U2" s="420"/>
      <c r="V2" s="420"/>
      <c r="AT2" s="18" t="s">
        <v>85</v>
      </c>
      <c r="AZ2" s="103" t="s">
        <v>121</v>
      </c>
      <c r="BA2" s="103" t="s">
        <v>122</v>
      </c>
      <c r="BB2" s="103" t="s">
        <v>123</v>
      </c>
      <c r="BC2" s="103" t="s">
        <v>124</v>
      </c>
      <c r="BD2" s="103" t="s">
        <v>125</v>
      </c>
    </row>
    <row r="3" spans="1:56" s="1" customFormat="1" ht="6.95" customHeight="1" x14ac:dyDescent="0.2">
      <c r="B3" s="104"/>
      <c r="C3" s="105"/>
      <c r="D3" s="105"/>
      <c r="E3" s="105"/>
      <c r="F3" s="105"/>
      <c r="G3" s="105"/>
      <c r="H3" s="105"/>
      <c r="I3" s="106"/>
      <c r="J3" s="105"/>
      <c r="K3" s="105"/>
      <c r="L3" s="21"/>
      <c r="AT3" s="18" t="s">
        <v>86</v>
      </c>
      <c r="AZ3" s="103" t="s">
        <v>126</v>
      </c>
      <c r="BA3" s="103" t="s">
        <v>127</v>
      </c>
      <c r="BB3" s="103" t="s">
        <v>123</v>
      </c>
      <c r="BC3" s="103" t="s">
        <v>128</v>
      </c>
      <c r="BD3" s="103" t="s">
        <v>125</v>
      </c>
    </row>
    <row r="4" spans="1:56" s="1" customFormat="1" ht="24.95" customHeight="1" x14ac:dyDescent="0.2">
      <c r="B4" s="21"/>
      <c r="D4" s="107" t="s">
        <v>129</v>
      </c>
      <c r="I4" s="102"/>
      <c r="L4" s="21"/>
      <c r="M4" s="108" t="s">
        <v>10</v>
      </c>
      <c r="AT4" s="18" t="s">
        <v>4</v>
      </c>
      <c r="AZ4" s="103" t="s">
        <v>130</v>
      </c>
      <c r="BA4" s="103" t="s">
        <v>131</v>
      </c>
      <c r="BB4" s="103" t="s">
        <v>123</v>
      </c>
      <c r="BC4" s="103" t="s">
        <v>132</v>
      </c>
      <c r="BD4" s="103" t="s">
        <v>125</v>
      </c>
    </row>
    <row r="5" spans="1:56" s="1" customFormat="1" ht="6.95" customHeight="1" x14ac:dyDescent="0.2">
      <c r="B5" s="21"/>
      <c r="I5" s="102"/>
      <c r="L5" s="21"/>
      <c r="AZ5" s="103" t="s">
        <v>133</v>
      </c>
      <c r="BA5" s="103" t="s">
        <v>134</v>
      </c>
      <c r="BB5" s="103" t="s">
        <v>123</v>
      </c>
      <c r="BC5" s="103" t="s">
        <v>135</v>
      </c>
      <c r="BD5" s="103" t="s">
        <v>125</v>
      </c>
    </row>
    <row r="6" spans="1:56" s="1" customFormat="1" ht="12" customHeight="1" x14ac:dyDescent="0.2">
      <c r="B6" s="21"/>
      <c r="D6" s="109" t="s">
        <v>16</v>
      </c>
      <c r="I6" s="102"/>
      <c r="L6" s="21"/>
      <c r="AZ6" s="103" t="s">
        <v>136</v>
      </c>
      <c r="BA6" s="103" t="s">
        <v>137</v>
      </c>
      <c r="BB6" s="103" t="s">
        <v>123</v>
      </c>
      <c r="BC6" s="103" t="s">
        <v>138</v>
      </c>
      <c r="BD6" s="103" t="s">
        <v>125</v>
      </c>
    </row>
    <row r="7" spans="1:56" s="1" customFormat="1" ht="16.5" customHeight="1" x14ac:dyDescent="0.2">
      <c r="B7" s="21"/>
      <c r="E7" s="436" t="str">
        <f>'Rekapitulace stavby'!K6</f>
        <v>Nemocnice Pelhřimov_rozšíření urgentního příjmu - stavební úpravy</v>
      </c>
      <c r="F7" s="437"/>
      <c r="G7" s="437"/>
      <c r="H7" s="437"/>
      <c r="I7" s="102"/>
      <c r="L7" s="21"/>
      <c r="AZ7" s="103" t="s">
        <v>139</v>
      </c>
      <c r="BA7" s="103" t="s">
        <v>140</v>
      </c>
      <c r="BB7" s="103" t="s">
        <v>123</v>
      </c>
      <c r="BC7" s="103" t="s">
        <v>141</v>
      </c>
      <c r="BD7" s="103" t="s">
        <v>125</v>
      </c>
    </row>
    <row r="8" spans="1:5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c r="AZ8" s="103" t="s">
        <v>143</v>
      </c>
      <c r="BA8" s="103" t="s">
        <v>144</v>
      </c>
      <c r="BB8" s="103" t="s">
        <v>123</v>
      </c>
      <c r="BC8" s="103" t="s">
        <v>145</v>
      </c>
      <c r="BD8" s="103" t="s">
        <v>125</v>
      </c>
    </row>
    <row r="9" spans="1:56" s="2" customFormat="1" ht="16.5" customHeight="1" x14ac:dyDescent="0.2">
      <c r="A9" s="35"/>
      <c r="B9" s="40"/>
      <c r="C9" s="35"/>
      <c r="D9" s="35"/>
      <c r="E9" s="438" t="s">
        <v>146</v>
      </c>
      <c r="F9" s="439"/>
      <c r="G9" s="439"/>
      <c r="H9" s="439"/>
      <c r="I9" s="110"/>
      <c r="J9" s="35"/>
      <c r="K9" s="35"/>
      <c r="L9" s="111"/>
      <c r="S9" s="35"/>
      <c r="T9" s="35"/>
      <c r="U9" s="35"/>
      <c r="V9" s="35"/>
      <c r="W9" s="35"/>
      <c r="X9" s="35"/>
      <c r="Y9" s="35"/>
      <c r="Z9" s="35"/>
      <c r="AA9" s="35"/>
      <c r="AB9" s="35"/>
      <c r="AC9" s="35"/>
      <c r="AD9" s="35"/>
      <c r="AE9" s="35"/>
      <c r="AZ9" s="103" t="s">
        <v>147</v>
      </c>
      <c r="BA9" s="103" t="s">
        <v>148</v>
      </c>
      <c r="BB9" s="103" t="s">
        <v>123</v>
      </c>
      <c r="BC9" s="103" t="s">
        <v>149</v>
      </c>
      <c r="BD9" s="103" t="s">
        <v>125</v>
      </c>
    </row>
    <row r="10" spans="1:5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c r="AZ10" s="103" t="s">
        <v>150</v>
      </c>
      <c r="BA10" s="103" t="s">
        <v>151</v>
      </c>
      <c r="BB10" s="103" t="s">
        <v>123</v>
      </c>
      <c r="BC10" s="103" t="s">
        <v>152</v>
      </c>
      <c r="BD10" s="103" t="s">
        <v>125</v>
      </c>
    </row>
    <row r="11" spans="1:5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c r="AZ11" s="103" t="s">
        <v>153</v>
      </c>
      <c r="BA11" s="103" t="s">
        <v>154</v>
      </c>
      <c r="BB11" s="103" t="s">
        <v>123</v>
      </c>
      <c r="BC11" s="103" t="s">
        <v>155</v>
      </c>
      <c r="BD11" s="103" t="s">
        <v>125</v>
      </c>
    </row>
    <row r="12" spans="1:5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c r="AZ12" s="103" t="s">
        <v>156</v>
      </c>
      <c r="BA12" s="103" t="s">
        <v>157</v>
      </c>
      <c r="BB12" s="103" t="s">
        <v>123</v>
      </c>
      <c r="BC12" s="103" t="s">
        <v>158</v>
      </c>
      <c r="BD12" s="103" t="s">
        <v>125</v>
      </c>
    </row>
    <row r="13" spans="1:5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c r="AZ13" s="103" t="s">
        <v>159</v>
      </c>
      <c r="BA13" s="103" t="s">
        <v>160</v>
      </c>
      <c r="BB13" s="103" t="s">
        <v>123</v>
      </c>
      <c r="BC13" s="103" t="s">
        <v>161</v>
      </c>
      <c r="BD13" s="103" t="s">
        <v>125</v>
      </c>
    </row>
    <row r="14" spans="1:5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c r="AZ14" s="103" t="s">
        <v>162</v>
      </c>
      <c r="BA14" s="103" t="s">
        <v>163</v>
      </c>
      <c r="BB14" s="103" t="s">
        <v>123</v>
      </c>
      <c r="BC14" s="103" t="s">
        <v>164</v>
      </c>
      <c r="BD14" s="103" t="s">
        <v>125</v>
      </c>
    </row>
    <row r="15" spans="1:5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c r="AZ15" s="103" t="s">
        <v>165</v>
      </c>
      <c r="BA15" s="103" t="s">
        <v>166</v>
      </c>
      <c r="BB15" s="103" t="s">
        <v>123</v>
      </c>
      <c r="BC15" s="103" t="s">
        <v>167</v>
      </c>
      <c r="BD15" s="103" t="s">
        <v>125</v>
      </c>
    </row>
    <row r="16" spans="1:5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c r="AZ16" s="103" t="s">
        <v>168</v>
      </c>
      <c r="BA16" s="103" t="s">
        <v>169</v>
      </c>
      <c r="BB16" s="103" t="s">
        <v>123</v>
      </c>
      <c r="BC16" s="103" t="s">
        <v>170</v>
      </c>
      <c r="BD16" s="103" t="s">
        <v>125</v>
      </c>
    </row>
    <row r="17" spans="1:56"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c r="AZ17" s="103" t="s">
        <v>171</v>
      </c>
      <c r="BA17" s="103" t="s">
        <v>172</v>
      </c>
      <c r="BB17" s="103" t="s">
        <v>123</v>
      </c>
      <c r="BC17" s="103" t="s">
        <v>173</v>
      </c>
      <c r="BD17" s="103" t="s">
        <v>125</v>
      </c>
    </row>
    <row r="18" spans="1:56"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c r="AZ18" s="103" t="s">
        <v>174</v>
      </c>
      <c r="BA18" s="103" t="s">
        <v>175</v>
      </c>
      <c r="BB18" s="103" t="s">
        <v>123</v>
      </c>
      <c r="BC18" s="103" t="s">
        <v>176</v>
      </c>
      <c r="BD18" s="103" t="s">
        <v>125</v>
      </c>
    </row>
    <row r="19" spans="1:56"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c r="AZ19" s="103" t="s">
        <v>177</v>
      </c>
      <c r="BA19" s="103" t="s">
        <v>178</v>
      </c>
      <c r="BB19" s="103" t="s">
        <v>123</v>
      </c>
      <c r="BC19" s="103" t="s">
        <v>179</v>
      </c>
      <c r="BD19" s="103" t="s">
        <v>125</v>
      </c>
    </row>
    <row r="20" spans="1:56"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c r="AZ20" s="103" t="s">
        <v>180</v>
      </c>
      <c r="BA20" s="103" t="s">
        <v>181</v>
      </c>
      <c r="BB20" s="103" t="s">
        <v>123</v>
      </c>
      <c r="BC20" s="103" t="s">
        <v>182</v>
      </c>
      <c r="BD20" s="103" t="s">
        <v>125</v>
      </c>
    </row>
    <row r="21" spans="1:56"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c r="AZ21" s="103" t="s">
        <v>183</v>
      </c>
      <c r="BA21" s="103" t="s">
        <v>184</v>
      </c>
      <c r="BB21" s="103" t="s">
        <v>123</v>
      </c>
      <c r="BC21" s="103" t="s">
        <v>185</v>
      </c>
      <c r="BD21" s="103" t="s">
        <v>125</v>
      </c>
    </row>
    <row r="22" spans="1:56"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c r="AZ22" s="103" t="s">
        <v>186</v>
      </c>
      <c r="BA22" s="103" t="s">
        <v>187</v>
      </c>
      <c r="BB22" s="103" t="s">
        <v>123</v>
      </c>
      <c r="BC22" s="103" t="s">
        <v>188</v>
      </c>
      <c r="BD22" s="103" t="s">
        <v>125</v>
      </c>
    </row>
    <row r="23" spans="1:56"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c r="AZ23" s="103" t="s">
        <v>189</v>
      </c>
      <c r="BA23" s="103" t="s">
        <v>190</v>
      </c>
      <c r="BB23" s="103" t="s">
        <v>123</v>
      </c>
      <c r="BC23" s="103" t="s">
        <v>191</v>
      </c>
      <c r="BD23" s="103" t="s">
        <v>125</v>
      </c>
    </row>
    <row r="24" spans="1:56"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c r="AZ24" s="103" t="s">
        <v>192</v>
      </c>
      <c r="BA24" s="103" t="s">
        <v>193</v>
      </c>
      <c r="BB24" s="103" t="s">
        <v>123</v>
      </c>
      <c r="BC24" s="103" t="s">
        <v>194</v>
      </c>
      <c r="BD24" s="103" t="s">
        <v>125</v>
      </c>
    </row>
    <row r="25" spans="1:56"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c r="AZ25" s="103" t="s">
        <v>195</v>
      </c>
      <c r="BA25" s="103" t="s">
        <v>196</v>
      </c>
      <c r="BB25" s="103" t="s">
        <v>123</v>
      </c>
      <c r="BC25" s="103" t="s">
        <v>197</v>
      </c>
      <c r="BD25" s="103" t="s">
        <v>125</v>
      </c>
    </row>
    <row r="26" spans="1:56"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c r="AZ26" s="103" t="s">
        <v>198</v>
      </c>
      <c r="BA26" s="103" t="s">
        <v>199</v>
      </c>
      <c r="BB26" s="103" t="s">
        <v>123</v>
      </c>
      <c r="BC26" s="103" t="s">
        <v>200</v>
      </c>
      <c r="BD26" s="103" t="s">
        <v>125</v>
      </c>
    </row>
    <row r="27" spans="1:56"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c r="AZ27" s="119" t="s">
        <v>201</v>
      </c>
      <c r="BA27" s="119" t="s">
        <v>202</v>
      </c>
      <c r="BB27" s="119" t="s">
        <v>123</v>
      </c>
      <c r="BC27" s="119" t="s">
        <v>203</v>
      </c>
      <c r="BD27" s="119" t="s">
        <v>125</v>
      </c>
    </row>
    <row r="28" spans="1:56"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c r="AZ28" s="103" t="s">
        <v>204</v>
      </c>
      <c r="BA28" s="103" t="s">
        <v>205</v>
      </c>
      <c r="BB28" s="103" t="s">
        <v>123</v>
      </c>
      <c r="BC28" s="103" t="s">
        <v>206</v>
      </c>
      <c r="BD28" s="103" t="s">
        <v>125</v>
      </c>
    </row>
    <row r="29" spans="1:56"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c r="AZ29" s="103" t="s">
        <v>207</v>
      </c>
      <c r="BA29" s="103" t="s">
        <v>208</v>
      </c>
      <c r="BB29" s="103" t="s">
        <v>209</v>
      </c>
      <c r="BC29" s="103" t="s">
        <v>210</v>
      </c>
      <c r="BD29" s="103" t="s">
        <v>125</v>
      </c>
    </row>
    <row r="30" spans="1:56" s="2" customFormat="1" ht="25.35" customHeight="1" x14ac:dyDescent="0.2">
      <c r="A30" s="35"/>
      <c r="B30" s="40"/>
      <c r="C30" s="35"/>
      <c r="D30" s="122" t="s">
        <v>42</v>
      </c>
      <c r="E30" s="35"/>
      <c r="F30" s="35"/>
      <c r="G30" s="35"/>
      <c r="H30" s="35"/>
      <c r="I30" s="110"/>
      <c r="J30" s="123">
        <f>ROUND(J148, 2)</f>
        <v>0</v>
      </c>
      <c r="K30" s="35"/>
      <c r="L30" s="111"/>
      <c r="S30" s="35"/>
      <c r="T30" s="35"/>
      <c r="U30" s="35"/>
      <c r="V30" s="35"/>
      <c r="W30" s="35"/>
      <c r="X30" s="35"/>
      <c r="Y30" s="35"/>
      <c r="Z30" s="35"/>
      <c r="AA30" s="35"/>
      <c r="AB30" s="35"/>
      <c r="AC30" s="35"/>
      <c r="AD30" s="35"/>
      <c r="AE30" s="35"/>
      <c r="AZ30" s="103" t="s">
        <v>211</v>
      </c>
      <c r="BA30" s="103" t="s">
        <v>212</v>
      </c>
      <c r="BB30" s="103" t="s">
        <v>209</v>
      </c>
      <c r="BC30" s="103" t="s">
        <v>213</v>
      </c>
      <c r="BD30" s="103" t="s">
        <v>125</v>
      </c>
    </row>
    <row r="31" spans="1:56"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c r="AZ31" s="103" t="s">
        <v>214</v>
      </c>
      <c r="BA31" s="103" t="s">
        <v>215</v>
      </c>
      <c r="BB31" s="103" t="s">
        <v>209</v>
      </c>
      <c r="BC31" s="103" t="s">
        <v>216</v>
      </c>
      <c r="BD31" s="103" t="s">
        <v>125</v>
      </c>
    </row>
    <row r="32" spans="1:56"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c r="AZ32" s="103" t="s">
        <v>217</v>
      </c>
      <c r="BA32" s="103" t="s">
        <v>218</v>
      </c>
      <c r="BB32" s="103" t="s">
        <v>209</v>
      </c>
      <c r="BC32" s="103" t="s">
        <v>219</v>
      </c>
      <c r="BD32" s="103" t="s">
        <v>125</v>
      </c>
    </row>
    <row r="33" spans="1:56" s="2" customFormat="1" ht="14.45" customHeight="1" x14ac:dyDescent="0.2">
      <c r="A33" s="35"/>
      <c r="B33" s="40"/>
      <c r="C33" s="35"/>
      <c r="D33" s="126" t="s">
        <v>46</v>
      </c>
      <c r="E33" s="109" t="s">
        <v>47</v>
      </c>
      <c r="F33" s="127">
        <f>ROUND((SUM(BE148:BE1337)),  2)</f>
        <v>0</v>
      </c>
      <c r="G33" s="35"/>
      <c r="H33" s="35"/>
      <c r="I33" s="128">
        <v>0.21</v>
      </c>
      <c r="J33" s="127">
        <f>ROUND(((SUM(BE148:BE1337))*I33),  2)</f>
        <v>0</v>
      </c>
      <c r="K33" s="35"/>
      <c r="L33" s="111"/>
      <c r="S33" s="35"/>
      <c r="T33" s="35"/>
      <c r="U33" s="35"/>
      <c r="V33" s="35"/>
      <c r="W33" s="35"/>
      <c r="X33" s="35"/>
      <c r="Y33" s="35"/>
      <c r="Z33" s="35"/>
      <c r="AA33" s="35"/>
      <c r="AB33" s="35"/>
      <c r="AC33" s="35"/>
      <c r="AD33" s="35"/>
      <c r="AE33" s="35"/>
      <c r="AZ33" s="103" t="s">
        <v>220</v>
      </c>
      <c r="BA33" s="103" t="s">
        <v>221</v>
      </c>
      <c r="BB33" s="103" t="s">
        <v>123</v>
      </c>
      <c r="BC33" s="103" t="s">
        <v>222</v>
      </c>
      <c r="BD33" s="103" t="s">
        <v>125</v>
      </c>
    </row>
    <row r="34" spans="1:56" s="2" customFormat="1" ht="14.45" customHeight="1" x14ac:dyDescent="0.2">
      <c r="A34" s="35"/>
      <c r="B34" s="40"/>
      <c r="C34" s="35"/>
      <c r="D34" s="35"/>
      <c r="E34" s="109" t="s">
        <v>48</v>
      </c>
      <c r="F34" s="127">
        <f>ROUND((SUM(BF148:BF1337)),  2)</f>
        <v>0</v>
      </c>
      <c r="G34" s="35"/>
      <c r="H34" s="35"/>
      <c r="I34" s="128">
        <v>0.15</v>
      </c>
      <c r="J34" s="127">
        <f>ROUND(((SUM(BF148:BF1337))*I34),  2)</f>
        <v>0</v>
      </c>
      <c r="K34" s="35"/>
      <c r="L34" s="111"/>
      <c r="S34" s="35"/>
      <c r="T34" s="35"/>
      <c r="U34" s="35"/>
      <c r="V34" s="35"/>
      <c r="W34" s="35"/>
      <c r="X34" s="35"/>
      <c r="Y34" s="35"/>
      <c r="Z34" s="35"/>
      <c r="AA34" s="35"/>
      <c r="AB34" s="35"/>
      <c r="AC34" s="35"/>
      <c r="AD34" s="35"/>
      <c r="AE34" s="35"/>
    </row>
    <row r="35" spans="1:56" s="2" customFormat="1" ht="14.45" hidden="1" customHeight="1" x14ac:dyDescent="0.2">
      <c r="A35" s="35"/>
      <c r="B35" s="40"/>
      <c r="C35" s="35"/>
      <c r="D35" s="35"/>
      <c r="E35" s="109" t="s">
        <v>49</v>
      </c>
      <c r="F35" s="127">
        <f>ROUND((SUM(BG148:BG1337)),  2)</f>
        <v>0</v>
      </c>
      <c r="G35" s="35"/>
      <c r="H35" s="35"/>
      <c r="I35" s="128">
        <v>0.21</v>
      </c>
      <c r="J35" s="127">
        <f>0</f>
        <v>0</v>
      </c>
      <c r="K35" s="35"/>
      <c r="L35" s="111"/>
      <c r="S35" s="35"/>
      <c r="T35" s="35"/>
      <c r="U35" s="35"/>
      <c r="V35" s="35"/>
      <c r="W35" s="35"/>
      <c r="X35" s="35"/>
      <c r="Y35" s="35"/>
      <c r="Z35" s="35"/>
      <c r="AA35" s="35"/>
      <c r="AB35" s="35"/>
      <c r="AC35" s="35"/>
      <c r="AD35" s="35"/>
      <c r="AE35" s="35"/>
    </row>
    <row r="36" spans="1:56" s="2" customFormat="1" ht="14.45" hidden="1" customHeight="1" x14ac:dyDescent="0.2">
      <c r="A36" s="35"/>
      <c r="B36" s="40"/>
      <c r="C36" s="35"/>
      <c r="D36" s="35"/>
      <c r="E36" s="109" t="s">
        <v>50</v>
      </c>
      <c r="F36" s="127">
        <f>ROUND((SUM(BH148:BH1337)),  2)</f>
        <v>0</v>
      </c>
      <c r="G36" s="35"/>
      <c r="H36" s="35"/>
      <c r="I36" s="128">
        <v>0.15</v>
      </c>
      <c r="J36" s="127">
        <f>0</f>
        <v>0</v>
      </c>
      <c r="K36" s="35"/>
      <c r="L36" s="111"/>
      <c r="S36" s="35"/>
      <c r="T36" s="35"/>
      <c r="U36" s="35"/>
      <c r="V36" s="35"/>
      <c r="W36" s="35"/>
      <c r="X36" s="35"/>
      <c r="Y36" s="35"/>
      <c r="Z36" s="35"/>
      <c r="AA36" s="35"/>
      <c r="AB36" s="35"/>
      <c r="AC36" s="35"/>
      <c r="AD36" s="35"/>
      <c r="AE36" s="35"/>
    </row>
    <row r="37" spans="1:56" s="2" customFormat="1" ht="14.45" hidden="1" customHeight="1" x14ac:dyDescent="0.2">
      <c r="A37" s="35"/>
      <c r="B37" s="40"/>
      <c r="C37" s="35"/>
      <c r="D37" s="35"/>
      <c r="E37" s="109" t="s">
        <v>51</v>
      </c>
      <c r="F37" s="127">
        <f>ROUND((SUM(BI148:BI1337)),  2)</f>
        <v>0</v>
      </c>
      <c r="G37" s="35"/>
      <c r="H37" s="35"/>
      <c r="I37" s="128">
        <v>0</v>
      </c>
      <c r="J37" s="127">
        <f>0</f>
        <v>0</v>
      </c>
      <c r="K37" s="35"/>
      <c r="L37" s="111"/>
      <c r="S37" s="35"/>
      <c r="T37" s="35"/>
      <c r="U37" s="35"/>
      <c r="V37" s="35"/>
      <c r="W37" s="35"/>
      <c r="X37" s="35"/>
      <c r="Y37" s="35"/>
      <c r="Z37" s="35"/>
      <c r="AA37" s="35"/>
      <c r="AB37" s="35"/>
      <c r="AC37" s="35"/>
      <c r="AD37" s="35"/>
      <c r="AE37" s="35"/>
    </row>
    <row r="38" spans="1:56"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56"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56"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56"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56"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56"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56"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56"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001 - Architektonicko-stavební řešení a statika</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J148</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227</v>
      </c>
      <c r="E60" s="151"/>
      <c r="F60" s="151"/>
      <c r="G60" s="151"/>
      <c r="H60" s="151"/>
      <c r="I60" s="152"/>
      <c r="J60" s="153">
        <f>J149</f>
        <v>0</v>
      </c>
      <c r="K60" s="149"/>
      <c r="L60" s="154"/>
    </row>
    <row r="61" spans="1:47" s="10" customFormat="1" ht="19.899999999999999" customHeight="1" x14ac:dyDescent="0.2">
      <c r="B61" s="155"/>
      <c r="C61" s="156"/>
      <c r="D61" s="157" t="s">
        <v>228</v>
      </c>
      <c r="E61" s="158"/>
      <c r="F61" s="158"/>
      <c r="G61" s="158"/>
      <c r="H61" s="158"/>
      <c r="I61" s="159"/>
      <c r="J61" s="160">
        <f>J150</f>
        <v>0</v>
      </c>
      <c r="K61" s="156"/>
      <c r="L61" s="161"/>
    </row>
    <row r="62" spans="1:47" s="10" customFormat="1" ht="19.899999999999999" customHeight="1" x14ac:dyDescent="0.2">
      <c r="B62" s="155"/>
      <c r="C62" s="156"/>
      <c r="D62" s="157" t="s">
        <v>229</v>
      </c>
      <c r="E62" s="158"/>
      <c r="F62" s="158"/>
      <c r="G62" s="158"/>
      <c r="H62" s="158"/>
      <c r="I62" s="159"/>
      <c r="J62" s="160">
        <f>J256</f>
        <v>0</v>
      </c>
      <c r="K62" s="156"/>
      <c r="L62" s="161"/>
    </row>
    <row r="63" spans="1:47" s="10" customFormat="1" ht="19.899999999999999" customHeight="1" x14ac:dyDescent="0.2">
      <c r="B63" s="155"/>
      <c r="C63" s="156"/>
      <c r="D63" s="157" t="s">
        <v>230</v>
      </c>
      <c r="E63" s="158"/>
      <c r="F63" s="158"/>
      <c r="G63" s="158"/>
      <c r="H63" s="158"/>
      <c r="I63" s="159"/>
      <c r="J63" s="160">
        <f>J276</f>
        <v>0</v>
      </c>
      <c r="K63" s="156"/>
      <c r="L63" s="161"/>
    </row>
    <row r="64" spans="1:47" s="10" customFormat="1" ht="19.899999999999999" customHeight="1" x14ac:dyDescent="0.2">
      <c r="B64" s="155"/>
      <c r="C64" s="156"/>
      <c r="D64" s="157" t="s">
        <v>231</v>
      </c>
      <c r="E64" s="158"/>
      <c r="F64" s="158"/>
      <c r="G64" s="158"/>
      <c r="H64" s="158"/>
      <c r="I64" s="159"/>
      <c r="J64" s="160">
        <f>J298</f>
        <v>0</v>
      </c>
      <c r="K64" s="156"/>
      <c r="L64" s="161"/>
    </row>
    <row r="65" spans="2:12" s="10" customFormat="1" ht="19.899999999999999" customHeight="1" x14ac:dyDescent="0.2">
      <c r="B65" s="155"/>
      <c r="C65" s="156"/>
      <c r="D65" s="157" t="s">
        <v>232</v>
      </c>
      <c r="E65" s="158"/>
      <c r="F65" s="158"/>
      <c r="G65" s="158"/>
      <c r="H65" s="158"/>
      <c r="I65" s="159"/>
      <c r="J65" s="160">
        <f>J304</f>
        <v>0</v>
      </c>
      <c r="K65" s="156"/>
      <c r="L65" s="161"/>
    </row>
    <row r="66" spans="2:12" s="10" customFormat="1" ht="19.899999999999999" customHeight="1" x14ac:dyDescent="0.2">
      <c r="B66" s="155"/>
      <c r="C66" s="156"/>
      <c r="D66" s="157" t="s">
        <v>233</v>
      </c>
      <c r="E66" s="158"/>
      <c r="F66" s="158"/>
      <c r="G66" s="158"/>
      <c r="H66" s="158"/>
      <c r="I66" s="159"/>
      <c r="J66" s="160">
        <f>J315</f>
        <v>0</v>
      </c>
      <c r="K66" s="156"/>
      <c r="L66" s="161"/>
    </row>
    <row r="67" spans="2:12" s="10" customFormat="1" ht="19.899999999999999" customHeight="1" x14ac:dyDescent="0.2">
      <c r="B67" s="155"/>
      <c r="C67" s="156"/>
      <c r="D67" s="157" t="s">
        <v>234</v>
      </c>
      <c r="E67" s="158"/>
      <c r="F67" s="158"/>
      <c r="G67" s="158"/>
      <c r="H67" s="158"/>
      <c r="I67" s="159"/>
      <c r="J67" s="160">
        <f>J327</f>
        <v>0</v>
      </c>
      <c r="K67" s="156"/>
      <c r="L67" s="161"/>
    </row>
    <row r="68" spans="2:12" s="10" customFormat="1" ht="19.899999999999999" customHeight="1" x14ac:dyDescent="0.2">
      <c r="B68" s="155"/>
      <c r="C68" s="156"/>
      <c r="D68" s="157" t="s">
        <v>235</v>
      </c>
      <c r="E68" s="158"/>
      <c r="F68" s="158"/>
      <c r="G68" s="158"/>
      <c r="H68" s="158"/>
      <c r="I68" s="159"/>
      <c r="J68" s="160">
        <f>J407</f>
        <v>0</v>
      </c>
      <c r="K68" s="156"/>
      <c r="L68" s="161"/>
    </row>
    <row r="69" spans="2:12" s="10" customFormat="1" ht="19.899999999999999" customHeight="1" x14ac:dyDescent="0.2">
      <c r="B69" s="155"/>
      <c r="C69" s="156"/>
      <c r="D69" s="157" t="s">
        <v>236</v>
      </c>
      <c r="E69" s="158"/>
      <c r="F69" s="158"/>
      <c r="G69" s="158"/>
      <c r="H69" s="158"/>
      <c r="I69" s="159"/>
      <c r="J69" s="160">
        <f>J419</f>
        <v>0</v>
      </c>
      <c r="K69" s="156"/>
      <c r="L69" s="161"/>
    </row>
    <row r="70" spans="2:12" s="9" customFormat="1" ht="24.95" customHeight="1" x14ac:dyDescent="0.2">
      <c r="B70" s="148"/>
      <c r="C70" s="149"/>
      <c r="D70" s="150" t="s">
        <v>237</v>
      </c>
      <c r="E70" s="151"/>
      <c r="F70" s="151"/>
      <c r="G70" s="151"/>
      <c r="H70" s="151"/>
      <c r="I70" s="152"/>
      <c r="J70" s="153">
        <f>J430</f>
        <v>0</v>
      </c>
      <c r="K70" s="149"/>
      <c r="L70" s="154"/>
    </row>
    <row r="71" spans="2:12" s="10" customFormat="1" ht="19.899999999999999" customHeight="1" x14ac:dyDescent="0.2">
      <c r="B71" s="155"/>
      <c r="C71" s="156"/>
      <c r="D71" s="157" t="s">
        <v>238</v>
      </c>
      <c r="E71" s="158"/>
      <c r="F71" s="158"/>
      <c r="G71" s="158"/>
      <c r="H71" s="158"/>
      <c r="I71" s="159"/>
      <c r="J71" s="160">
        <f>J431</f>
        <v>0</v>
      </c>
      <c r="K71" s="156"/>
      <c r="L71" s="161"/>
    </row>
    <row r="72" spans="2:12" s="10" customFormat="1" ht="19.899999999999999" customHeight="1" x14ac:dyDescent="0.2">
      <c r="B72" s="155"/>
      <c r="C72" s="156"/>
      <c r="D72" s="157" t="s">
        <v>239</v>
      </c>
      <c r="E72" s="158"/>
      <c r="F72" s="158"/>
      <c r="G72" s="158"/>
      <c r="H72" s="158"/>
      <c r="I72" s="159"/>
      <c r="J72" s="160">
        <f>J436</f>
        <v>0</v>
      </c>
      <c r="K72" s="156"/>
      <c r="L72" s="161"/>
    </row>
    <row r="73" spans="2:12" s="10" customFormat="1" ht="19.899999999999999" customHeight="1" x14ac:dyDescent="0.2">
      <c r="B73" s="155"/>
      <c r="C73" s="156"/>
      <c r="D73" s="157" t="s">
        <v>240</v>
      </c>
      <c r="E73" s="158"/>
      <c r="F73" s="158"/>
      <c r="G73" s="158"/>
      <c r="H73" s="158"/>
      <c r="I73" s="159"/>
      <c r="J73" s="160">
        <f>J491</f>
        <v>0</v>
      </c>
      <c r="K73" s="156"/>
      <c r="L73" s="161"/>
    </row>
    <row r="74" spans="2:12" s="10" customFormat="1" ht="19.899999999999999" customHeight="1" x14ac:dyDescent="0.2">
      <c r="B74" s="155"/>
      <c r="C74" s="156"/>
      <c r="D74" s="157" t="s">
        <v>241</v>
      </c>
      <c r="E74" s="158"/>
      <c r="F74" s="158"/>
      <c r="G74" s="158"/>
      <c r="H74" s="158"/>
      <c r="I74" s="159"/>
      <c r="J74" s="160">
        <f>J498</f>
        <v>0</v>
      </c>
      <c r="K74" s="156"/>
      <c r="L74" s="161"/>
    </row>
    <row r="75" spans="2:12" s="10" customFormat="1" ht="19.899999999999999" customHeight="1" x14ac:dyDescent="0.2">
      <c r="B75" s="155"/>
      <c r="C75" s="156"/>
      <c r="D75" s="157" t="s">
        <v>242</v>
      </c>
      <c r="E75" s="158"/>
      <c r="F75" s="158"/>
      <c r="G75" s="158"/>
      <c r="H75" s="158"/>
      <c r="I75" s="159"/>
      <c r="J75" s="160">
        <f>J505</f>
        <v>0</v>
      </c>
      <c r="K75" s="156"/>
      <c r="L75" s="161"/>
    </row>
    <row r="76" spans="2:12" s="10" customFormat="1" ht="19.899999999999999" customHeight="1" x14ac:dyDescent="0.2">
      <c r="B76" s="155"/>
      <c r="C76" s="156"/>
      <c r="D76" s="157" t="s">
        <v>243</v>
      </c>
      <c r="E76" s="158"/>
      <c r="F76" s="158"/>
      <c r="G76" s="158"/>
      <c r="H76" s="158"/>
      <c r="I76" s="159"/>
      <c r="J76" s="160">
        <f>J540</f>
        <v>0</v>
      </c>
      <c r="K76" s="156"/>
      <c r="L76" s="161"/>
    </row>
    <row r="77" spans="2:12" s="9" customFormat="1" ht="24.95" customHeight="1" x14ac:dyDescent="0.2">
      <c r="B77" s="148"/>
      <c r="C77" s="149"/>
      <c r="D77" s="150" t="s">
        <v>244</v>
      </c>
      <c r="E77" s="151"/>
      <c r="F77" s="151"/>
      <c r="G77" s="151"/>
      <c r="H77" s="151"/>
      <c r="I77" s="152"/>
      <c r="J77" s="153">
        <f>J547</f>
        <v>0</v>
      </c>
      <c r="K77" s="149"/>
      <c r="L77" s="154"/>
    </row>
    <row r="78" spans="2:12" s="10" customFormat="1" ht="19.899999999999999" customHeight="1" x14ac:dyDescent="0.2">
      <c r="B78" s="155"/>
      <c r="C78" s="156"/>
      <c r="D78" s="157" t="s">
        <v>245</v>
      </c>
      <c r="E78" s="158"/>
      <c r="F78" s="158"/>
      <c r="G78" s="158"/>
      <c r="H78" s="158"/>
      <c r="I78" s="159"/>
      <c r="J78" s="160">
        <f>J548</f>
        <v>0</v>
      </c>
      <c r="K78" s="156"/>
      <c r="L78" s="161"/>
    </row>
    <row r="79" spans="2:12" s="10" customFormat="1" ht="14.85" customHeight="1" x14ac:dyDescent="0.2">
      <c r="B79" s="155"/>
      <c r="C79" s="156"/>
      <c r="D79" s="157" t="s">
        <v>246</v>
      </c>
      <c r="E79" s="158"/>
      <c r="F79" s="158"/>
      <c r="G79" s="158"/>
      <c r="H79" s="158"/>
      <c r="I79" s="159"/>
      <c r="J79" s="160">
        <f>J549</f>
        <v>0</v>
      </c>
      <c r="K79" s="156"/>
      <c r="L79" s="161"/>
    </row>
    <row r="80" spans="2:12" s="10" customFormat="1" ht="14.85" customHeight="1" x14ac:dyDescent="0.2">
      <c r="B80" s="155"/>
      <c r="C80" s="156"/>
      <c r="D80" s="157" t="s">
        <v>247</v>
      </c>
      <c r="E80" s="158"/>
      <c r="F80" s="158"/>
      <c r="G80" s="158"/>
      <c r="H80" s="158"/>
      <c r="I80" s="159"/>
      <c r="J80" s="160">
        <f>J558</f>
        <v>0</v>
      </c>
      <c r="K80" s="156"/>
      <c r="L80" s="161"/>
    </row>
    <row r="81" spans="2:12" s="10" customFormat="1" ht="14.85" customHeight="1" x14ac:dyDescent="0.2">
      <c r="B81" s="155"/>
      <c r="C81" s="156"/>
      <c r="D81" s="157" t="s">
        <v>248</v>
      </c>
      <c r="E81" s="158"/>
      <c r="F81" s="158"/>
      <c r="G81" s="158"/>
      <c r="H81" s="158"/>
      <c r="I81" s="159"/>
      <c r="J81" s="160">
        <f>J563</f>
        <v>0</v>
      </c>
      <c r="K81" s="156"/>
      <c r="L81" s="161"/>
    </row>
    <row r="82" spans="2:12" s="10" customFormat="1" ht="14.85" customHeight="1" x14ac:dyDescent="0.2">
      <c r="B82" s="155"/>
      <c r="C82" s="156"/>
      <c r="D82" s="157" t="s">
        <v>249</v>
      </c>
      <c r="E82" s="158"/>
      <c r="F82" s="158"/>
      <c r="G82" s="158"/>
      <c r="H82" s="158"/>
      <c r="I82" s="159"/>
      <c r="J82" s="160">
        <f>J572</f>
        <v>0</v>
      </c>
      <c r="K82" s="156"/>
      <c r="L82" s="161"/>
    </row>
    <row r="83" spans="2:12" s="10" customFormat="1" ht="14.85" customHeight="1" x14ac:dyDescent="0.2">
      <c r="B83" s="155"/>
      <c r="C83" s="156"/>
      <c r="D83" s="157" t="s">
        <v>250</v>
      </c>
      <c r="E83" s="158"/>
      <c r="F83" s="158"/>
      <c r="G83" s="158"/>
      <c r="H83" s="158"/>
      <c r="I83" s="159"/>
      <c r="J83" s="160">
        <f>J581</f>
        <v>0</v>
      </c>
      <c r="K83" s="156"/>
      <c r="L83" s="161"/>
    </row>
    <row r="84" spans="2:12" s="10" customFormat="1" ht="19.899999999999999" customHeight="1" x14ac:dyDescent="0.2">
      <c r="B84" s="155"/>
      <c r="C84" s="156"/>
      <c r="D84" s="157" t="s">
        <v>251</v>
      </c>
      <c r="E84" s="158"/>
      <c r="F84" s="158"/>
      <c r="G84" s="158"/>
      <c r="H84" s="158"/>
      <c r="I84" s="159"/>
      <c r="J84" s="160">
        <f>J588</f>
        <v>0</v>
      </c>
      <c r="K84" s="156"/>
      <c r="L84" s="161"/>
    </row>
    <row r="85" spans="2:12" s="10" customFormat="1" ht="14.85" customHeight="1" x14ac:dyDescent="0.2">
      <c r="B85" s="155"/>
      <c r="C85" s="156"/>
      <c r="D85" s="157" t="s">
        <v>252</v>
      </c>
      <c r="E85" s="158"/>
      <c r="F85" s="158"/>
      <c r="G85" s="158"/>
      <c r="H85" s="158"/>
      <c r="I85" s="159"/>
      <c r="J85" s="160">
        <f>J589</f>
        <v>0</v>
      </c>
      <c r="K85" s="156"/>
      <c r="L85" s="161"/>
    </row>
    <row r="86" spans="2:12" s="10" customFormat="1" ht="14.85" customHeight="1" x14ac:dyDescent="0.2">
      <c r="B86" s="155"/>
      <c r="C86" s="156"/>
      <c r="D86" s="157" t="s">
        <v>253</v>
      </c>
      <c r="E86" s="158"/>
      <c r="F86" s="158"/>
      <c r="G86" s="158"/>
      <c r="H86" s="158"/>
      <c r="I86" s="159"/>
      <c r="J86" s="160">
        <f>J599</f>
        <v>0</v>
      </c>
      <c r="K86" s="156"/>
      <c r="L86" s="161"/>
    </row>
    <row r="87" spans="2:12" s="10" customFormat="1" ht="14.85" customHeight="1" x14ac:dyDescent="0.2">
      <c r="B87" s="155"/>
      <c r="C87" s="156"/>
      <c r="D87" s="157" t="s">
        <v>254</v>
      </c>
      <c r="E87" s="158"/>
      <c r="F87" s="158"/>
      <c r="G87" s="158"/>
      <c r="H87" s="158"/>
      <c r="I87" s="159"/>
      <c r="J87" s="160">
        <f>J613</f>
        <v>0</v>
      </c>
      <c r="K87" s="156"/>
      <c r="L87" s="161"/>
    </row>
    <row r="88" spans="2:12" s="10" customFormat="1" ht="14.85" customHeight="1" x14ac:dyDescent="0.2">
      <c r="B88" s="155"/>
      <c r="C88" s="156"/>
      <c r="D88" s="157" t="s">
        <v>255</v>
      </c>
      <c r="E88" s="158"/>
      <c r="F88" s="158"/>
      <c r="G88" s="158"/>
      <c r="H88" s="158"/>
      <c r="I88" s="159"/>
      <c r="J88" s="160">
        <f>J645</f>
        <v>0</v>
      </c>
      <c r="K88" s="156"/>
      <c r="L88" s="161"/>
    </row>
    <row r="89" spans="2:12" s="10" customFormat="1" ht="14.85" customHeight="1" x14ac:dyDescent="0.2">
      <c r="B89" s="155"/>
      <c r="C89" s="156"/>
      <c r="D89" s="157" t="s">
        <v>256</v>
      </c>
      <c r="E89" s="158"/>
      <c r="F89" s="158"/>
      <c r="G89" s="158"/>
      <c r="H89" s="158"/>
      <c r="I89" s="159"/>
      <c r="J89" s="160">
        <f>J673</f>
        <v>0</v>
      </c>
      <c r="K89" s="156"/>
      <c r="L89" s="161"/>
    </row>
    <row r="90" spans="2:12" s="10" customFormat="1" ht="14.85" customHeight="1" x14ac:dyDescent="0.2">
      <c r="B90" s="155"/>
      <c r="C90" s="156"/>
      <c r="D90" s="157" t="s">
        <v>257</v>
      </c>
      <c r="E90" s="158"/>
      <c r="F90" s="158"/>
      <c r="G90" s="158"/>
      <c r="H90" s="158"/>
      <c r="I90" s="159"/>
      <c r="J90" s="160">
        <f>J683</f>
        <v>0</v>
      </c>
      <c r="K90" s="156"/>
      <c r="L90" s="161"/>
    </row>
    <row r="91" spans="2:12" s="10" customFormat="1" ht="19.899999999999999" customHeight="1" x14ac:dyDescent="0.2">
      <c r="B91" s="155"/>
      <c r="C91" s="156"/>
      <c r="D91" s="157" t="s">
        <v>258</v>
      </c>
      <c r="E91" s="158"/>
      <c r="F91" s="158"/>
      <c r="G91" s="158"/>
      <c r="H91" s="158"/>
      <c r="I91" s="159"/>
      <c r="J91" s="160">
        <f>J693</f>
        <v>0</v>
      </c>
      <c r="K91" s="156"/>
      <c r="L91" s="161"/>
    </row>
    <row r="92" spans="2:12" s="10" customFormat="1" ht="14.85" customHeight="1" x14ac:dyDescent="0.2">
      <c r="B92" s="155"/>
      <c r="C92" s="156"/>
      <c r="D92" s="157" t="s">
        <v>259</v>
      </c>
      <c r="E92" s="158"/>
      <c r="F92" s="158"/>
      <c r="G92" s="158"/>
      <c r="H92" s="158"/>
      <c r="I92" s="159"/>
      <c r="J92" s="160">
        <f>J694</f>
        <v>0</v>
      </c>
      <c r="K92" s="156"/>
      <c r="L92" s="161"/>
    </row>
    <row r="93" spans="2:12" s="10" customFormat="1" ht="19.899999999999999" customHeight="1" x14ac:dyDescent="0.2">
      <c r="B93" s="155"/>
      <c r="C93" s="156"/>
      <c r="D93" s="157" t="s">
        <v>260</v>
      </c>
      <c r="E93" s="158"/>
      <c r="F93" s="158"/>
      <c r="G93" s="158"/>
      <c r="H93" s="158"/>
      <c r="I93" s="159"/>
      <c r="J93" s="160">
        <f>J703</f>
        <v>0</v>
      </c>
      <c r="K93" s="156"/>
      <c r="L93" s="161"/>
    </row>
    <row r="94" spans="2:12" s="10" customFormat="1" ht="14.85" customHeight="1" x14ac:dyDescent="0.2">
      <c r="B94" s="155"/>
      <c r="C94" s="156"/>
      <c r="D94" s="157" t="s">
        <v>261</v>
      </c>
      <c r="E94" s="158"/>
      <c r="F94" s="158"/>
      <c r="G94" s="158"/>
      <c r="H94" s="158"/>
      <c r="I94" s="159"/>
      <c r="J94" s="160">
        <f>J704</f>
        <v>0</v>
      </c>
      <c r="K94" s="156"/>
      <c r="L94" s="161"/>
    </row>
    <row r="95" spans="2:12" s="10" customFormat="1" ht="14.85" customHeight="1" x14ac:dyDescent="0.2">
      <c r="B95" s="155"/>
      <c r="C95" s="156"/>
      <c r="D95" s="157" t="s">
        <v>262</v>
      </c>
      <c r="E95" s="158"/>
      <c r="F95" s="158"/>
      <c r="G95" s="158"/>
      <c r="H95" s="158"/>
      <c r="I95" s="159"/>
      <c r="J95" s="160">
        <f>J715</f>
        <v>0</v>
      </c>
      <c r="K95" s="156"/>
      <c r="L95" s="161"/>
    </row>
    <row r="96" spans="2:12" s="10" customFormat="1" ht="14.85" customHeight="1" x14ac:dyDescent="0.2">
      <c r="B96" s="155"/>
      <c r="C96" s="156"/>
      <c r="D96" s="157" t="s">
        <v>263</v>
      </c>
      <c r="E96" s="158"/>
      <c r="F96" s="158"/>
      <c r="G96" s="158"/>
      <c r="H96" s="158"/>
      <c r="I96" s="159"/>
      <c r="J96" s="160">
        <f>J730</f>
        <v>0</v>
      </c>
      <c r="K96" s="156"/>
      <c r="L96" s="161"/>
    </row>
    <row r="97" spans="2:12" s="10" customFormat="1" ht="14.85" customHeight="1" x14ac:dyDescent="0.2">
      <c r="B97" s="155"/>
      <c r="C97" s="156"/>
      <c r="D97" s="157" t="s">
        <v>264</v>
      </c>
      <c r="E97" s="158"/>
      <c r="F97" s="158"/>
      <c r="G97" s="158"/>
      <c r="H97" s="158"/>
      <c r="I97" s="159"/>
      <c r="J97" s="160">
        <f>J736</f>
        <v>0</v>
      </c>
      <c r="K97" s="156"/>
      <c r="L97" s="161"/>
    </row>
    <row r="98" spans="2:12" s="10" customFormat="1" ht="19.899999999999999" customHeight="1" x14ac:dyDescent="0.2">
      <c r="B98" s="155"/>
      <c r="C98" s="156"/>
      <c r="D98" s="157" t="s">
        <v>265</v>
      </c>
      <c r="E98" s="158"/>
      <c r="F98" s="158"/>
      <c r="G98" s="158"/>
      <c r="H98" s="158"/>
      <c r="I98" s="159"/>
      <c r="J98" s="160">
        <f>J742</f>
        <v>0</v>
      </c>
      <c r="K98" s="156"/>
      <c r="L98" s="161"/>
    </row>
    <row r="99" spans="2:12" s="10" customFormat="1" ht="14.85" customHeight="1" x14ac:dyDescent="0.2">
      <c r="B99" s="155"/>
      <c r="C99" s="156"/>
      <c r="D99" s="157" t="s">
        <v>266</v>
      </c>
      <c r="E99" s="158"/>
      <c r="F99" s="158"/>
      <c r="G99" s="158"/>
      <c r="H99" s="158"/>
      <c r="I99" s="159"/>
      <c r="J99" s="160">
        <f>J743</f>
        <v>0</v>
      </c>
      <c r="K99" s="156"/>
      <c r="L99" s="161"/>
    </row>
    <row r="100" spans="2:12" s="10" customFormat="1" ht="14.85" customHeight="1" x14ac:dyDescent="0.2">
      <c r="B100" s="155"/>
      <c r="C100" s="156"/>
      <c r="D100" s="157" t="s">
        <v>267</v>
      </c>
      <c r="E100" s="158"/>
      <c r="F100" s="158"/>
      <c r="G100" s="158"/>
      <c r="H100" s="158"/>
      <c r="I100" s="159"/>
      <c r="J100" s="160">
        <f>J750</f>
        <v>0</v>
      </c>
      <c r="K100" s="156"/>
      <c r="L100" s="161"/>
    </row>
    <row r="101" spans="2:12" s="10" customFormat="1" ht="19.899999999999999" customHeight="1" x14ac:dyDescent="0.2">
      <c r="B101" s="155"/>
      <c r="C101" s="156"/>
      <c r="D101" s="157" t="s">
        <v>268</v>
      </c>
      <c r="E101" s="158"/>
      <c r="F101" s="158"/>
      <c r="G101" s="158"/>
      <c r="H101" s="158"/>
      <c r="I101" s="159"/>
      <c r="J101" s="160">
        <f>J757</f>
        <v>0</v>
      </c>
      <c r="K101" s="156"/>
      <c r="L101" s="161"/>
    </row>
    <row r="102" spans="2:12" s="10" customFormat="1" ht="14.85" customHeight="1" x14ac:dyDescent="0.2">
      <c r="B102" s="155"/>
      <c r="C102" s="156"/>
      <c r="D102" s="157" t="s">
        <v>269</v>
      </c>
      <c r="E102" s="158"/>
      <c r="F102" s="158"/>
      <c r="G102" s="158"/>
      <c r="H102" s="158"/>
      <c r="I102" s="159"/>
      <c r="J102" s="160">
        <f>J758</f>
        <v>0</v>
      </c>
      <c r="K102" s="156"/>
      <c r="L102" s="161"/>
    </row>
    <row r="103" spans="2:12" s="10" customFormat="1" ht="14.85" customHeight="1" x14ac:dyDescent="0.2">
      <c r="B103" s="155"/>
      <c r="C103" s="156"/>
      <c r="D103" s="157" t="s">
        <v>270</v>
      </c>
      <c r="E103" s="158"/>
      <c r="F103" s="158"/>
      <c r="G103" s="158"/>
      <c r="H103" s="158"/>
      <c r="I103" s="159"/>
      <c r="J103" s="160">
        <f>J777</f>
        <v>0</v>
      </c>
      <c r="K103" s="156"/>
      <c r="L103" s="161"/>
    </row>
    <row r="104" spans="2:12" s="10" customFormat="1" ht="14.85" customHeight="1" x14ac:dyDescent="0.2">
      <c r="B104" s="155"/>
      <c r="C104" s="156"/>
      <c r="D104" s="157" t="s">
        <v>271</v>
      </c>
      <c r="E104" s="158"/>
      <c r="F104" s="158"/>
      <c r="G104" s="158"/>
      <c r="H104" s="158"/>
      <c r="I104" s="159"/>
      <c r="J104" s="160">
        <f>J796</f>
        <v>0</v>
      </c>
      <c r="K104" s="156"/>
      <c r="L104" s="161"/>
    </row>
    <row r="105" spans="2:12" s="10" customFormat="1" ht="19.899999999999999" customHeight="1" x14ac:dyDescent="0.2">
      <c r="B105" s="155"/>
      <c r="C105" s="156"/>
      <c r="D105" s="157" t="s">
        <v>272</v>
      </c>
      <c r="E105" s="158"/>
      <c r="F105" s="158"/>
      <c r="G105" s="158"/>
      <c r="H105" s="158"/>
      <c r="I105" s="159"/>
      <c r="J105" s="160">
        <f>J803</f>
        <v>0</v>
      </c>
      <c r="K105" s="156"/>
      <c r="L105" s="161"/>
    </row>
    <row r="106" spans="2:12" s="10" customFormat="1" ht="14.85" customHeight="1" x14ac:dyDescent="0.2">
      <c r="B106" s="155"/>
      <c r="C106" s="156"/>
      <c r="D106" s="157" t="s">
        <v>273</v>
      </c>
      <c r="E106" s="158"/>
      <c r="F106" s="158"/>
      <c r="G106" s="158"/>
      <c r="H106" s="158"/>
      <c r="I106" s="159"/>
      <c r="J106" s="160">
        <f>J804</f>
        <v>0</v>
      </c>
      <c r="K106" s="156"/>
      <c r="L106" s="161"/>
    </row>
    <row r="107" spans="2:12" s="10" customFormat="1" ht="14.85" customHeight="1" x14ac:dyDescent="0.2">
      <c r="B107" s="155"/>
      <c r="C107" s="156"/>
      <c r="D107" s="157" t="s">
        <v>274</v>
      </c>
      <c r="E107" s="158"/>
      <c r="F107" s="158"/>
      <c r="G107" s="158"/>
      <c r="H107" s="158"/>
      <c r="I107" s="159"/>
      <c r="J107" s="160">
        <f>J813</f>
        <v>0</v>
      </c>
      <c r="K107" s="156"/>
      <c r="L107" s="161"/>
    </row>
    <row r="108" spans="2:12" s="10" customFormat="1" ht="14.85" customHeight="1" x14ac:dyDescent="0.2">
      <c r="B108" s="155"/>
      <c r="C108" s="156"/>
      <c r="D108" s="157" t="s">
        <v>275</v>
      </c>
      <c r="E108" s="158"/>
      <c r="F108" s="158"/>
      <c r="G108" s="158"/>
      <c r="H108" s="158"/>
      <c r="I108" s="159"/>
      <c r="J108" s="160">
        <f>J818</f>
        <v>0</v>
      </c>
      <c r="K108" s="156"/>
      <c r="L108" s="161"/>
    </row>
    <row r="109" spans="2:12" s="10" customFormat="1" ht="14.85" customHeight="1" x14ac:dyDescent="0.2">
      <c r="B109" s="155"/>
      <c r="C109" s="156"/>
      <c r="D109" s="157" t="s">
        <v>276</v>
      </c>
      <c r="E109" s="158"/>
      <c r="F109" s="158"/>
      <c r="G109" s="158"/>
      <c r="H109" s="158"/>
      <c r="I109" s="159"/>
      <c r="J109" s="160">
        <f>J824</f>
        <v>0</v>
      </c>
      <c r="K109" s="156"/>
      <c r="L109" s="161"/>
    </row>
    <row r="110" spans="2:12" s="10" customFormat="1" ht="19.899999999999999" customHeight="1" x14ac:dyDescent="0.2">
      <c r="B110" s="155"/>
      <c r="C110" s="156"/>
      <c r="D110" s="157" t="s">
        <v>277</v>
      </c>
      <c r="E110" s="158"/>
      <c r="F110" s="158"/>
      <c r="G110" s="158"/>
      <c r="H110" s="158"/>
      <c r="I110" s="159"/>
      <c r="J110" s="160">
        <f>J830</f>
        <v>0</v>
      </c>
      <c r="K110" s="156"/>
      <c r="L110" s="161"/>
    </row>
    <row r="111" spans="2:12" s="10" customFormat="1" ht="14.85" customHeight="1" x14ac:dyDescent="0.2">
      <c r="B111" s="155"/>
      <c r="C111" s="156"/>
      <c r="D111" s="157" t="s">
        <v>278</v>
      </c>
      <c r="E111" s="158"/>
      <c r="F111" s="158"/>
      <c r="G111" s="158"/>
      <c r="H111" s="158"/>
      <c r="I111" s="159"/>
      <c r="J111" s="160">
        <f>J831</f>
        <v>0</v>
      </c>
      <c r="K111" s="156"/>
      <c r="L111" s="161"/>
    </row>
    <row r="112" spans="2:12" s="10" customFormat="1" ht="14.85" customHeight="1" x14ac:dyDescent="0.2">
      <c r="B112" s="155"/>
      <c r="C112" s="156"/>
      <c r="D112" s="157" t="s">
        <v>279</v>
      </c>
      <c r="E112" s="158"/>
      <c r="F112" s="158"/>
      <c r="G112" s="158"/>
      <c r="H112" s="158"/>
      <c r="I112" s="159"/>
      <c r="J112" s="160">
        <f>J840</f>
        <v>0</v>
      </c>
      <c r="K112" s="156"/>
      <c r="L112" s="161"/>
    </row>
    <row r="113" spans="2:12" s="10" customFormat="1" ht="14.85" customHeight="1" x14ac:dyDescent="0.2">
      <c r="B113" s="155"/>
      <c r="C113" s="156"/>
      <c r="D113" s="157" t="s">
        <v>280</v>
      </c>
      <c r="E113" s="158"/>
      <c r="F113" s="158"/>
      <c r="G113" s="158"/>
      <c r="H113" s="158"/>
      <c r="I113" s="159"/>
      <c r="J113" s="160">
        <f>J847</f>
        <v>0</v>
      </c>
      <c r="K113" s="156"/>
      <c r="L113" s="161"/>
    </row>
    <row r="114" spans="2:12" s="10" customFormat="1" ht="19.899999999999999" customHeight="1" x14ac:dyDescent="0.2">
      <c r="B114" s="155"/>
      <c r="C114" s="156"/>
      <c r="D114" s="157" t="s">
        <v>281</v>
      </c>
      <c r="E114" s="158"/>
      <c r="F114" s="158"/>
      <c r="G114" s="158"/>
      <c r="H114" s="158"/>
      <c r="I114" s="159"/>
      <c r="J114" s="160">
        <f>J857</f>
        <v>0</v>
      </c>
      <c r="K114" s="156"/>
      <c r="L114" s="161"/>
    </row>
    <row r="115" spans="2:12" s="10" customFormat="1" ht="14.85" customHeight="1" x14ac:dyDescent="0.2">
      <c r="B115" s="155"/>
      <c r="C115" s="156"/>
      <c r="D115" s="157" t="s">
        <v>282</v>
      </c>
      <c r="E115" s="158"/>
      <c r="F115" s="158"/>
      <c r="G115" s="158"/>
      <c r="H115" s="158"/>
      <c r="I115" s="159"/>
      <c r="J115" s="160">
        <f>J858</f>
        <v>0</v>
      </c>
      <c r="K115" s="156"/>
      <c r="L115" s="161"/>
    </row>
    <row r="116" spans="2:12" s="10" customFormat="1" ht="14.85" customHeight="1" x14ac:dyDescent="0.2">
      <c r="B116" s="155"/>
      <c r="C116" s="156"/>
      <c r="D116" s="157" t="s">
        <v>283</v>
      </c>
      <c r="E116" s="158"/>
      <c r="F116" s="158"/>
      <c r="G116" s="158"/>
      <c r="H116" s="158"/>
      <c r="I116" s="159"/>
      <c r="J116" s="160">
        <f>J881</f>
        <v>0</v>
      </c>
      <c r="K116" s="156"/>
      <c r="L116" s="161"/>
    </row>
    <row r="117" spans="2:12" s="10" customFormat="1" ht="19.899999999999999" customHeight="1" x14ac:dyDescent="0.2">
      <c r="B117" s="155"/>
      <c r="C117" s="156"/>
      <c r="D117" s="157" t="s">
        <v>284</v>
      </c>
      <c r="E117" s="158"/>
      <c r="F117" s="158"/>
      <c r="G117" s="158"/>
      <c r="H117" s="158"/>
      <c r="I117" s="159"/>
      <c r="J117" s="160">
        <f>J897</f>
        <v>0</v>
      </c>
      <c r="K117" s="156"/>
      <c r="L117" s="161"/>
    </row>
    <row r="118" spans="2:12" s="10" customFormat="1" ht="14.85" customHeight="1" x14ac:dyDescent="0.2">
      <c r="B118" s="155"/>
      <c r="C118" s="156"/>
      <c r="D118" s="157" t="s">
        <v>285</v>
      </c>
      <c r="E118" s="158"/>
      <c r="F118" s="158"/>
      <c r="G118" s="158"/>
      <c r="H118" s="158"/>
      <c r="I118" s="159"/>
      <c r="J118" s="160">
        <f>J898</f>
        <v>0</v>
      </c>
      <c r="K118" s="156"/>
      <c r="L118" s="161"/>
    </row>
    <row r="119" spans="2:12" s="10" customFormat="1" ht="14.85" customHeight="1" x14ac:dyDescent="0.2">
      <c r="B119" s="155"/>
      <c r="C119" s="156"/>
      <c r="D119" s="157" t="s">
        <v>286</v>
      </c>
      <c r="E119" s="158"/>
      <c r="F119" s="158"/>
      <c r="G119" s="158"/>
      <c r="H119" s="158"/>
      <c r="I119" s="159"/>
      <c r="J119" s="160">
        <f>J915</f>
        <v>0</v>
      </c>
      <c r="K119" s="156"/>
      <c r="L119" s="161"/>
    </row>
    <row r="120" spans="2:12" s="10" customFormat="1" ht="14.85" customHeight="1" x14ac:dyDescent="0.2">
      <c r="B120" s="155"/>
      <c r="C120" s="156"/>
      <c r="D120" s="157" t="s">
        <v>287</v>
      </c>
      <c r="E120" s="158"/>
      <c r="F120" s="158"/>
      <c r="G120" s="158"/>
      <c r="H120" s="158"/>
      <c r="I120" s="159"/>
      <c r="J120" s="160">
        <f>J926</f>
        <v>0</v>
      </c>
      <c r="K120" s="156"/>
      <c r="L120" s="161"/>
    </row>
    <row r="121" spans="2:12" s="10" customFormat="1" ht="14.85" customHeight="1" x14ac:dyDescent="0.2">
      <c r="B121" s="155"/>
      <c r="C121" s="156"/>
      <c r="D121" s="157" t="s">
        <v>288</v>
      </c>
      <c r="E121" s="158"/>
      <c r="F121" s="158"/>
      <c r="G121" s="158"/>
      <c r="H121" s="158"/>
      <c r="I121" s="159"/>
      <c r="J121" s="160">
        <f>J941</f>
        <v>0</v>
      </c>
      <c r="K121" s="156"/>
      <c r="L121" s="161"/>
    </row>
    <row r="122" spans="2:12" s="9" customFormat="1" ht="24.95" customHeight="1" x14ac:dyDescent="0.2">
      <c r="B122" s="148"/>
      <c r="C122" s="149"/>
      <c r="D122" s="150" t="s">
        <v>289</v>
      </c>
      <c r="E122" s="151"/>
      <c r="F122" s="151"/>
      <c r="G122" s="151"/>
      <c r="H122" s="151"/>
      <c r="I122" s="152"/>
      <c r="J122" s="153">
        <f>J950</f>
        <v>0</v>
      </c>
      <c r="K122" s="149"/>
      <c r="L122" s="154"/>
    </row>
    <row r="123" spans="2:12" s="10" customFormat="1" ht="19.899999999999999" customHeight="1" x14ac:dyDescent="0.2">
      <c r="B123" s="155"/>
      <c r="C123" s="156"/>
      <c r="D123" s="157" t="s">
        <v>290</v>
      </c>
      <c r="E123" s="158"/>
      <c r="F123" s="158"/>
      <c r="G123" s="158"/>
      <c r="H123" s="158"/>
      <c r="I123" s="159"/>
      <c r="J123" s="160">
        <f>J951</f>
        <v>0</v>
      </c>
      <c r="K123" s="156"/>
      <c r="L123" s="161"/>
    </row>
    <row r="124" spans="2:12" s="10" customFormat="1" ht="19.899999999999999" customHeight="1" x14ac:dyDescent="0.2">
      <c r="B124" s="155"/>
      <c r="C124" s="156"/>
      <c r="D124" s="157" t="s">
        <v>291</v>
      </c>
      <c r="E124" s="158"/>
      <c r="F124" s="158"/>
      <c r="G124" s="158"/>
      <c r="H124" s="158"/>
      <c r="I124" s="159"/>
      <c r="J124" s="160">
        <f>J970</f>
        <v>0</v>
      </c>
      <c r="K124" s="156"/>
      <c r="L124" s="161"/>
    </row>
    <row r="125" spans="2:12" s="10" customFormat="1" ht="19.899999999999999" customHeight="1" x14ac:dyDescent="0.2">
      <c r="B125" s="155"/>
      <c r="C125" s="156"/>
      <c r="D125" s="157" t="s">
        <v>292</v>
      </c>
      <c r="E125" s="158"/>
      <c r="F125" s="158"/>
      <c r="G125" s="158"/>
      <c r="H125" s="158"/>
      <c r="I125" s="159"/>
      <c r="J125" s="160">
        <f>J1165</f>
        <v>0</v>
      </c>
      <c r="K125" s="156"/>
      <c r="L125" s="161"/>
    </row>
    <row r="126" spans="2:12" s="10" customFormat="1" ht="19.899999999999999" customHeight="1" x14ac:dyDescent="0.2">
      <c r="B126" s="155"/>
      <c r="C126" s="156"/>
      <c r="D126" s="157" t="s">
        <v>293</v>
      </c>
      <c r="E126" s="158"/>
      <c r="F126" s="158"/>
      <c r="G126" s="158"/>
      <c r="H126" s="158"/>
      <c r="I126" s="159"/>
      <c r="J126" s="160">
        <f>J1182</f>
        <v>0</v>
      </c>
      <c r="K126" s="156"/>
      <c r="L126" s="161"/>
    </row>
    <row r="127" spans="2:12" s="10" customFormat="1" ht="19.899999999999999" customHeight="1" x14ac:dyDescent="0.2">
      <c r="B127" s="155"/>
      <c r="C127" s="156"/>
      <c r="D127" s="157" t="s">
        <v>294</v>
      </c>
      <c r="E127" s="158"/>
      <c r="F127" s="158"/>
      <c r="G127" s="158"/>
      <c r="H127" s="158"/>
      <c r="I127" s="159"/>
      <c r="J127" s="160">
        <f>J1261</f>
        <v>0</v>
      </c>
      <c r="K127" s="156"/>
      <c r="L127" s="161"/>
    </row>
    <row r="128" spans="2:12" s="10" customFormat="1" ht="19.899999999999999" customHeight="1" x14ac:dyDescent="0.2">
      <c r="B128" s="155"/>
      <c r="C128" s="156"/>
      <c r="D128" s="157" t="s">
        <v>295</v>
      </c>
      <c r="E128" s="158"/>
      <c r="F128" s="158"/>
      <c r="G128" s="158"/>
      <c r="H128" s="158"/>
      <c r="I128" s="159"/>
      <c r="J128" s="160">
        <f>J1282</f>
        <v>0</v>
      </c>
      <c r="K128" s="156"/>
      <c r="L128" s="161"/>
    </row>
    <row r="129" spans="1:31" s="2" customFormat="1" ht="21.75" customHeight="1" x14ac:dyDescent="0.2">
      <c r="A129" s="35"/>
      <c r="B129" s="36"/>
      <c r="C129" s="37"/>
      <c r="D129" s="37"/>
      <c r="E129" s="37"/>
      <c r="F129" s="37"/>
      <c r="G129" s="37"/>
      <c r="H129" s="37"/>
      <c r="I129" s="110"/>
      <c r="J129" s="37"/>
      <c r="K129" s="37"/>
      <c r="L129" s="111"/>
      <c r="S129" s="35"/>
      <c r="T129" s="35"/>
      <c r="U129" s="35"/>
      <c r="V129" s="35"/>
      <c r="W129" s="35"/>
      <c r="X129" s="35"/>
      <c r="Y129" s="35"/>
      <c r="Z129" s="35"/>
      <c r="AA129" s="35"/>
      <c r="AB129" s="35"/>
      <c r="AC129" s="35"/>
      <c r="AD129" s="35"/>
      <c r="AE129" s="35"/>
    </row>
    <row r="130" spans="1:31" s="2" customFormat="1" ht="6.95" customHeight="1" x14ac:dyDescent="0.2">
      <c r="A130" s="35"/>
      <c r="B130" s="48"/>
      <c r="C130" s="49"/>
      <c r="D130" s="49"/>
      <c r="E130" s="49"/>
      <c r="F130" s="49"/>
      <c r="G130" s="49"/>
      <c r="H130" s="49"/>
      <c r="I130" s="139"/>
      <c r="J130" s="49"/>
      <c r="K130" s="49"/>
      <c r="L130" s="111"/>
      <c r="S130" s="35"/>
      <c r="T130" s="35"/>
      <c r="U130" s="35"/>
      <c r="V130" s="35"/>
      <c r="W130" s="35"/>
      <c r="X130" s="35"/>
      <c r="Y130" s="35"/>
      <c r="Z130" s="35"/>
      <c r="AA130" s="35"/>
      <c r="AB130" s="35"/>
      <c r="AC130" s="35"/>
      <c r="AD130" s="35"/>
      <c r="AE130" s="35"/>
    </row>
    <row r="134" spans="1:31" s="2" customFormat="1" ht="6.95" customHeight="1" x14ac:dyDescent="0.2">
      <c r="A134" s="35"/>
      <c r="B134" s="50"/>
      <c r="C134" s="51"/>
      <c r="D134" s="51"/>
      <c r="E134" s="51"/>
      <c r="F134" s="51"/>
      <c r="G134" s="51"/>
      <c r="H134" s="51"/>
      <c r="I134" s="142"/>
      <c r="J134" s="51"/>
      <c r="K134" s="51"/>
      <c r="L134" s="111"/>
      <c r="S134" s="35"/>
      <c r="T134" s="35"/>
      <c r="U134" s="35"/>
      <c r="V134" s="35"/>
      <c r="W134" s="35"/>
      <c r="X134" s="35"/>
      <c r="Y134" s="35"/>
      <c r="Z134" s="35"/>
      <c r="AA134" s="35"/>
      <c r="AB134" s="35"/>
      <c r="AC134" s="35"/>
      <c r="AD134" s="35"/>
      <c r="AE134" s="35"/>
    </row>
    <row r="135" spans="1:31" s="2" customFormat="1" ht="24.95" customHeight="1" x14ac:dyDescent="0.2">
      <c r="A135" s="35"/>
      <c r="B135" s="36"/>
      <c r="C135" s="24" t="s">
        <v>296</v>
      </c>
      <c r="D135" s="37"/>
      <c r="E135" s="37"/>
      <c r="F135" s="37"/>
      <c r="G135" s="37"/>
      <c r="H135" s="37"/>
      <c r="I135" s="110"/>
      <c r="J135" s="37"/>
      <c r="K135" s="37"/>
      <c r="L135" s="111"/>
      <c r="S135" s="35"/>
      <c r="T135" s="35"/>
      <c r="U135" s="35"/>
      <c r="V135" s="35"/>
      <c r="W135" s="35"/>
      <c r="X135" s="35"/>
      <c r="Y135" s="35"/>
      <c r="Z135" s="35"/>
      <c r="AA135" s="35"/>
      <c r="AB135" s="35"/>
      <c r="AC135" s="35"/>
      <c r="AD135" s="35"/>
      <c r="AE135" s="35"/>
    </row>
    <row r="136" spans="1:31" s="2" customFormat="1" ht="6.95" customHeight="1" x14ac:dyDescent="0.2">
      <c r="A136" s="35"/>
      <c r="B136" s="36"/>
      <c r="C136" s="37"/>
      <c r="D136" s="37"/>
      <c r="E136" s="37"/>
      <c r="F136" s="37"/>
      <c r="G136" s="37"/>
      <c r="H136" s="37"/>
      <c r="I136" s="110"/>
      <c r="J136" s="37"/>
      <c r="K136" s="37"/>
      <c r="L136" s="111"/>
      <c r="S136" s="35"/>
      <c r="T136" s="35"/>
      <c r="U136" s="35"/>
      <c r="V136" s="35"/>
      <c r="W136" s="35"/>
      <c r="X136" s="35"/>
      <c r="Y136" s="35"/>
      <c r="Z136" s="35"/>
      <c r="AA136" s="35"/>
      <c r="AB136" s="35"/>
      <c r="AC136" s="35"/>
      <c r="AD136" s="35"/>
      <c r="AE136" s="35"/>
    </row>
    <row r="137" spans="1:31" s="2" customFormat="1" ht="12" customHeight="1" x14ac:dyDescent="0.2">
      <c r="A137" s="35"/>
      <c r="B137" s="36"/>
      <c r="C137" s="30" t="s">
        <v>16</v>
      </c>
      <c r="D137" s="37"/>
      <c r="E137" s="37"/>
      <c r="F137" s="37"/>
      <c r="G137" s="37"/>
      <c r="H137" s="37"/>
      <c r="I137" s="110"/>
      <c r="J137" s="37"/>
      <c r="K137" s="37"/>
      <c r="L137" s="111"/>
      <c r="S137" s="35"/>
      <c r="T137" s="35"/>
      <c r="U137" s="35"/>
      <c r="V137" s="35"/>
      <c r="W137" s="35"/>
      <c r="X137" s="35"/>
      <c r="Y137" s="35"/>
      <c r="Z137" s="35"/>
      <c r="AA137" s="35"/>
      <c r="AB137" s="35"/>
      <c r="AC137" s="35"/>
      <c r="AD137" s="35"/>
      <c r="AE137" s="35"/>
    </row>
    <row r="138" spans="1:31" s="2" customFormat="1" ht="16.5" customHeight="1" x14ac:dyDescent="0.2">
      <c r="A138" s="35"/>
      <c r="B138" s="36"/>
      <c r="C138" s="37"/>
      <c r="D138" s="37"/>
      <c r="E138" s="434" t="str">
        <f>E7</f>
        <v>Nemocnice Pelhřimov_rozšíření urgentního příjmu - stavební úpravy</v>
      </c>
      <c r="F138" s="435"/>
      <c r="G138" s="435"/>
      <c r="H138" s="435"/>
      <c r="I138" s="110"/>
      <c r="J138" s="37"/>
      <c r="K138" s="37"/>
      <c r="L138" s="111"/>
      <c r="S138" s="35"/>
      <c r="T138" s="35"/>
      <c r="U138" s="35"/>
      <c r="V138" s="35"/>
      <c r="W138" s="35"/>
      <c r="X138" s="35"/>
      <c r="Y138" s="35"/>
      <c r="Z138" s="35"/>
      <c r="AA138" s="35"/>
      <c r="AB138" s="35"/>
      <c r="AC138" s="35"/>
      <c r="AD138" s="35"/>
      <c r="AE138" s="35"/>
    </row>
    <row r="139" spans="1:31" s="2" customFormat="1" ht="12" customHeight="1" x14ac:dyDescent="0.2">
      <c r="A139" s="35"/>
      <c r="B139" s="36"/>
      <c r="C139" s="30" t="s">
        <v>142</v>
      </c>
      <c r="D139" s="37"/>
      <c r="E139" s="37"/>
      <c r="F139" s="37"/>
      <c r="G139" s="37"/>
      <c r="H139" s="37"/>
      <c r="I139" s="110"/>
      <c r="J139" s="37"/>
      <c r="K139" s="37"/>
      <c r="L139" s="111"/>
      <c r="S139" s="35"/>
      <c r="T139" s="35"/>
      <c r="U139" s="35"/>
      <c r="V139" s="35"/>
      <c r="W139" s="35"/>
      <c r="X139" s="35"/>
      <c r="Y139" s="35"/>
      <c r="Z139" s="35"/>
      <c r="AA139" s="35"/>
      <c r="AB139" s="35"/>
      <c r="AC139" s="35"/>
      <c r="AD139" s="35"/>
      <c r="AE139" s="35"/>
    </row>
    <row r="140" spans="1:31" s="2" customFormat="1" ht="16.5" customHeight="1" x14ac:dyDescent="0.2">
      <c r="A140" s="35"/>
      <c r="B140" s="36"/>
      <c r="C140" s="37"/>
      <c r="D140" s="37"/>
      <c r="E140" s="412" t="str">
        <f>E9</f>
        <v>001 - Architektonicko-stavební řešení a statika</v>
      </c>
      <c r="F140" s="433"/>
      <c r="G140" s="433"/>
      <c r="H140" s="433"/>
      <c r="I140" s="110"/>
      <c r="J140" s="37"/>
      <c r="K140" s="37"/>
      <c r="L140" s="111"/>
      <c r="S140" s="35"/>
      <c r="T140" s="35"/>
      <c r="U140" s="35"/>
      <c r="V140" s="35"/>
      <c r="W140" s="35"/>
      <c r="X140" s="35"/>
      <c r="Y140" s="35"/>
      <c r="Z140" s="35"/>
      <c r="AA140" s="35"/>
      <c r="AB140" s="35"/>
      <c r="AC140" s="35"/>
      <c r="AD140" s="35"/>
      <c r="AE140" s="35"/>
    </row>
    <row r="141" spans="1:31" s="2" customFormat="1" ht="6.95" customHeight="1" x14ac:dyDescent="0.2">
      <c r="A141" s="35"/>
      <c r="B141" s="36"/>
      <c r="C141" s="37"/>
      <c r="D141" s="37"/>
      <c r="E141" s="37"/>
      <c r="F141" s="37"/>
      <c r="G141" s="37"/>
      <c r="H141" s="37"/>
      <c r="I141" s="110"/>
      <c r="J141" s="37"/>
      <c r="K141" s="37"/>
      <c r="L141" s="111"/>
      <c r="S141" s="35"/>
      <c r="T141" s="35"/>
      <c r="U141" s="35"/>
      <c r="V141" s="35"/>
      <c r="W141" s="35"/>
      <c r="X141" s="35"/>
      <c r="Y141" s="35"/>
      <c r="Z141" s="35"/>
      <c r="AA141" s="35"/>
      <c r="AB141" s="35"/>
      <c r="AC141" s="35"/>
      <c r="AD141" s="35"/>
      <c r="AE141" s="35"/>
    </row>
    <row r="142" spans="1:31" s="2" customFormat="1" ht="12" customHeight="1" x14ac:dyDescent="0.2">
      <c r="A142" s="35"/>
      <c r="B142" s="36"/>
      <c r="C142" s="30" t="s">
        <v>22</v>
      </c>
      <c r="D142" s="37"/>
      <c r="E142" s="37"/>
      <c r="F142" s="28" t="str">
        <f>F12</f>
        <v>Pelhřimov</v>
      </c>
      <c r="G142" s="37"/>
      <c r="H142" s="37"/>
      <c r="I142" s="113" t="s">
        <v>24</v>
      </c>
      <c r="J142" s="60" t="str">
        <f>IF(J12="","",J12)</f>
        <v>Vyplň údaj</v>
      </c>
      <c r="K142" s="37"/>
      <c r="L142" s="111"/>
      <c r="S142" s="35"/>
      <c r="T142" s="35"/>
      <c r="U142" s="35"/>
      <c r="V142" s="35"/>
      <c r="W142" s="35"/>
      <c r="X142" s="35"/>
      <c r="Y142" s="35"/>
      <c r="Z142" s="35"/>
      <c r="AA142" s="35"/>
      <c r="AB142" s="35"/>
      <c r="AC142" s="35"/>
      <c r="AD142" s="35"/>
      <c r="AE142" s="35"/>
    </row>
    <row r="143" spans="1:31" s="2" customFormat="1" ht="6.95" customHeight="1" x14ac:dyDescent="0.2">
      <c r="A143" s="35"/>
      <c r="B143" s="36"/>
      <c r="C143" s="37"/>
      <c r="D143" s="37"/>
      <c r="E143" s="37"/>
      <c r="F143" s="37"/>
      <c r="G143" s="37"/>
      <c r="H143" s="37"/>
      <c r="I143" s="110"/>
      <c r="J143" s="37"/>
      <c r="K143" s="37"/>
      <c r="L143" s="111"/>
      <c r="S143" s="35"/>
      <c r="T143" s="35"/>
      <c r="U143" s="35"/>
      <c r="V143" s="35"/>
      <c r="W143" s="35"/>
      <c r="X143" s="35"/>
      <c r="Y143" s="35"/>
      <c r="Z143" s="35"/>
      <c r="AA143" s="35"/>
      <c r="AB143" s="35"/>
      <c r="AC143" s="35"/>
      <c r="AD143" s="35"/>
      <c r="AE143" s="35"/>
    </row>
    <row r="144" spans="1:31" s="2" customFormat="1" ht="15.2" customHeight="1" x14ac:dyDescent="0.2">
      <c r="A144" s="35"/>
      <c r="B144" s="36"/>
      <c r="C144" s="30" t="s">
        <v>25</v>
      </c>
      <c r="D144" s="37"/>
      <c r="E144" s="37"/>
      <c r="F144" s="28" t="str">
        <f>E15</f>
        <v>Kraj Vysočina</v>
      </c>
      <c r="G144" s="37"/>
      <c r="H144" s="37"/>
      <c r="I144" s="113" t="s">
        <v>33</v>
      </c>
      <c r="J144" s="33" t="str">
        <f>E21</f>
        <v>SVIŽN s.r.o.</v>
      </c>
      <c r="K144" s="37"/>
      <c r="L144" s="111"/>
      <c r="S144" s="35"/>
      <c r="T144" s="35"/>
      <c r="U144" s="35"/>
      <c r="V144" s="35"/>
      <c r="W144" s="35"/>
      <c r="X144" s="35"/>
      <c r="Y144" s="35"/>
      <c r="Z144" s="35"/>
      <c r="AA144" s="35"/>
      <c r="AB144" s="35"/>
      <c r="AC144" s="35"/>
      <c r="AD144" s="35"/>
      <c r="AE144" s="35"/>
    </row>
    <row r="145" spans="1:65" s="2" customFormat="1" ht="15.2" customHeight="1" x14ac:dyDescent="0.2">
      <c r="A145" s="35"/>
      <c r="B145" s="36"/>
      <c r="C145" s="30" t="s">
        <v>31</v>
      </c>
      <c r="D145" s="37"/>
      <c r="E145" s="37"/>
      <c r="F145" s="28" t="str">
        <f>IF(E18="","",E18)</f>
        <v>Vyplň údaj</v>
      </c>
      <c r="G145" s="37"/>
      <c r="H145" s="37"/>
      <c r="I145" s="113" t="s">
        <v>38</v>
      </c>
      <c r="J145" s="33" t="str">
        <f>E24</f>
        <v>Ing. Tomáš Alexi</v>
      </c>
      <c r="K145" s="37"/>
      <c r="L145" s="111"/>
      <c r="S145" s="35"/>
      <c r="T145" s="35"/>
      <c r="U145" s="35"/>
      <c r="V145" s="35"/>
      <c r="W145" s="35"/>
      <c r="X145" s="35"/>
      <c r="Y145" s="35"/>
      <c r="Z145" s="35"/>
      <c r="AA145" s="35"/>
      <c r="AB145" s="35"/>
      <c r="AC145" s="35"/>
      <c r="AD145" s="35"/>
      <c r="AE145" s="35"/>
    </row>
    <row r="146" spans="1:65" s="2" customFormat="1" ht="10.35" customHeight="1" x14ac:dyDescent="0.2">
      <c r="A146" s="35"/>
      <c r="B146" s="36"/>
      <c r="C146" s="37"/>
      <c r="D146" s="37"/>
      <c r="E146" s="37"/>
      <c r="F146" s="37"/>
      <c r="G146" s="37"/>
      <c r="H146" s="37"/>
      <c r="I146" s="110"/>
      <c r="J146" s="37"/>
      <c r="K146" s="37"/>
      <c r="L146" s="111"/>
      <c r="S146" s="35"/>
      <c r="T146" s="35"/>
      <c r="U146" s="35"/>
      <c r="V146" s="35"/>
      <c r="W146" s="35"/>
      <c r="X146" s="35"/>
      <c r="Y146" s="35"/>
      <c r="Z146" s="35"/>
      <c r="AA146" s="35"/>
      <c r="AB146" s="35"/>
      <c r="AC146" s="35"/>
      <c r="AD146" s="35"/>
      <c r="AE146" s="35"/>
    </row>
    <row r="147" spans="1:65" s="11" customFormat="1" ht="29.25" customHeight="1" x14ac:dyDescent="0.2">
      <c r="A147" s="162"/>
      <c r="B147" s="163"/>
      <c r="C147" s="164" t="s">
        <v>297</v>
      </c>
      <c r="D147" s="165" t="s">
        <v>61</v>
      </c>
      <c r="E147" s="165" t="s">
        <v>57</v>
      </c>
      <c r="F147" s="165" t="s">
        <v>58</v>
      </c>
      <c r="G147" s="165" t="s">
        <v>298</v>
      </c>
      <c r="H147" s="165" t="s">
        <v>299</v>
      </c>
      <c r="I147" s="166" t="s">
        <v>300</v>
      </c>
      <c r="J147" s="165" t="s">
        <v>225</v>
      </c>
      <c r="K147" s="167" t="s">
        <v>301</v>
      </c>
      <c r="L147" s="168"/>
      <c r="M147" s="69" t="s">
        <v>21</v>
      </c>
      <c r="N147" s="70" t="s">
        <v>46</v>
      </c>
      <c r="O147" s="70" t="s">
        <v>302</v>
      </c>
      <c r="P147" s="70" t="s">
        <v>303</v>
      </c>
      <c r="Q147" s="70" t="s">
        <v>304</v>
      </c>
      <c r="R147" s="70" t="s">
        <v>305</v>
      </c>
      <c r="S147" s="70" t="s">
        <v>306</v>
      </c>
      <c r="T147" s="71" t="s">
        <v>307</v>
      </c>
      <c r="U147" s="162"/>
      <c r="V147" s="162"/>
      <c r="W147" s="162"/>
      <c r="X147" s="162"/>
      <c r="Y147" s="162"/>
      <c r="Z147" s="162"/>
      <c r="AA147" s="162"/>
      <c r="AB147" s="162"/>
      <c r="AC147" s="162"/>
      <c r="AD147" s="162"/>
      <c r="AE147" s="162"/>
    </row>
    <row r="148" spans="1:65" s="2" customFormat="1" ht="22.9" customHeight="1" x14ac:dyDescent="0.25">
      <c r="A148" s="35"/>
      <c r="B148" s="36"/>
      <c r="C148" s="76" t="s">
        <v>308</v>
      </c>
      <c r="D148" s="37"/>
      <c r="E148" s="37"/>
      <c r="F148" s="37"/>
      <c r="G148" s="37"/>
      <c r="H148" s="37"/>
      <c r="I148" s="110"/>
      <c r="J148" s="169">
        <f>BK148</f>
        <v>0</v>
      </c>
      <c r="K148" s="37"/>
      <c r="L148" s="40"/>
      <c r="M148" s="72"/>
      <c r="N148" s="170"/>
      <c r="O148" s="73"/>
      <c r="P148" s="171">
        <f>P149+P430+P547+P950</f>
        <v>0</v>
      </c>
      <c r="Q148" s="73"/>
      <c r="R148" s="171">
        <f>R149+R430+R547+R950</f>
        <v>279.86900582269567</v>
      </c>
      <c r="S148" s="73"/>
      <c r="T148" s="172">
        <f>T149+T430+T547+T950</f>
        <v>189.10520339999999</v>
      </c>
      <c r="U148" s="35"/>
      <c r="V148" s="35"/>
      <c r="W148" s="35"/>
      <c r="X148" s="35"/>
      <c r="Y148" s="35"/>
      <c r="Z148" s="35"/>
      <c r="AA148" s="35"/>
      <c r="AB148" s="35"/>
      <c r="AC148" s="35"/>
      <c r="AD148" s="35"/>
      <c r="AE148" s="35"/>
      <c r="AT148" s="18" t="s">
        <v>75</v>
      </c>
      <c r="AU148" s="18" t="s">
        <v>226</v>
      </c>
      <c r="BK148" s="173">
        <f>BK149+BK430+BK547+BK950</f>
        <v>0</v>
      </c>
    </row>
    <row r="149" spans="1:65" s="12" customFormat="1" ht="25.9" customHeight="1" x14ac:dyDescent="0.2">
      <c r="B149" s="174"/>
      <c r="C149" s="175"/>
      <c r="D149" s="176" t="s">
        <v>75</v>
      </c>
      <c r="E149" s="177" t="s">
        <v>309</v>
      </c>
      <c r="F149" s="177" t="s">
        <v>310</v>
      </c>
      <c r="G149" s="175"/>
      <c r="H149" s="175"/>
      <c r="I149" s="178"/>
      <c r="J149" s="179">
        <f>BK149</f>
        <v>0</v>
      </c>
      <c r="K149" s="175"/>
      <c r="L149" s="180"/>
      <c r="M149" s="181"/>
      <c r="N149" s="182"/>
      <c r="O149" s="182"/>
      <c r="P149" s="183">
        <f>P150+P256+P276+P298+P304+P315+P327+P407+P419</f>
        <v>0</v>
      </c>
      <c r="Q149" s="182"/>
      <c r="R149" s="183">
        <f>R150+R256+R276+R298+R304+R315+R327+R407+R419</f>
        <v>214.04207966999999</v>
      </c>
      <c r="S149" s="182"/>
      <c r="T149" s="184">
        <f>T150+T256+T276+T298+T304+T315+T327+T407+T419</f>
        <v>43.248756</v>
      </c>
      <c r="AR149" s="185" t="s">
        <v>84</v>
      </c>
      <c r="AT149" s="186" t="s">
        <v>75</v>
      </c>
      <c r="AU149" s="186" t="s">
        <v>76</v>
      </c>
      <c r="AY149" s="185" t="s">
        <v>311</v>
      </c>
      <c r="BK149" s="187">
        <f>BK150+BK256+BK276+BK298+BK304+BK315+BK327+BK407+BK419</f>
        <v>0</v>
      </c>
    </row>
    <row r="150" spans="1:65" s="12" customFormat="1" ht="22.9" customHeight="1" x14ac:dyDescent="0.2">
      <c r="B150" s="174"/>
      <c r="C150" s="175"/>
      <c r="D150" s="176" t="s">
        <v>75</v>
      </c>
      <c r="E150" s="188" t="s">
        <v>84</v>
      </c>
      <c r="F150" s="188" t="s">
        <v>312</v>
      </c>
      <c r="G150" s="175"/>
      <c r="H150" s="175"/>
      <c r="I150" s="178"/>
      <c r="J150" s="189">
        <f>BK150</f>
        <v>0</v>
      </c>
      <c r="K150" s="175"/>
      <c r="L150" s="180"/>
      <c r="M150" s="181"/>
      <c r="N150" s="182"/>
      <c r="O150" s="182"/>
      <c r="P150" s="183">
        <f>SUM(P151:P255)</f>
        <v>0</v>
      </c>
      <c r="Q150" s="182"/>
      <c r="R150" s="183">
        <f>SUM(R151:R255)</f>
        <v>65.192843999999994</v>
      </c>
      <c r="S150" s="182"/>
      <c r="T150" s="184">
        <f>SUM(T151:T255)</f>
        <v>14.129999999999999</v>
      </c>
      <c r="AR150" s="185" t="s">
        <v>84</v>
      </c>
      <c r="AT150" s="186" t="s">
        <v>75</v>
      </c>
      <c r="AU150" s="186" t="s">
        <v>84</v>
      </c>
      <c r="AY150" s="185" t="s">
        <v>311</v>
      </c>
      <c r="BK150" s="187">
        <f>SUM(BK151:BK255)</f>
        <v>0</v>
      </c>
    </row>
    <row r="151" spans="1:65" s="2" customFormat="1" ht="24" customHeight="1" x14ac:dyDescent="0.2">
      <c r="A151" s="35"/>
      <c r="B151" s="36"/>
      <c r="C151" s="190" t="s">
        <v>84</v>
      </c>
      <c r="D151" s="190" t="s">
        <v>313</v>
      </c>
      <c r="E151" s="191" t="s">
        <v>314</v>
      </c>
      <c r="F151" s="192" t="s">
        <v>315</v>
      </c>
      <c r="G151" s="193" t="s">
        <v>316</v>
      </c>
      <c r="H151" s="194">
        <v>3</v>
      </c>
      <c r="I151" s="195"/>
      <c r="J151" s="196">
        <f>ROUND(I151*H151,2)</f>
        <v>0</v>
      </c>
      <c r="K151" s="192" t="s">
        <v>317</v>
      </c>
      <c r="L151" s="40"/>
      <c r="M151" s="197" t="s">
        <v>21</v>
      </c>
      <c r="N151" s="198" t="s">
        <v>47</v>
      </c>
      <c r="O151" s="65"/>
      <c r="P151" s="199">
        <f>O151*H151</f>
        <v>0</v>
      </c>
      <c r="Q151" s="199">
        <v>0</v>
      </c>
      <c r="R151" s="199">
        <f>Q151*H151</f>
        <v>0</v>
      </c>
      <c r="S151" s="199">
        <v>0</v>
      </c>
      <c r="T151" s="200">
        <f>S151*H151</f>
        <v>0</v>
      </c>
      <c r="U151" s="35"/>
      <c r="V151" s="35"/>
      <c r="W151" s="35"/>
      <c r="X151" s="35"/>
      <c r="Y151" s="35"/>
      <c r="Z151" s="35"/>
      <c r="AA151" s="35"/>
      <c r="AB151" s="35"/>
      <c r="AC151" s="35"/>
      <c r="AD151" s="35"/>
      <c r="AE151" s="35"/>
      <c r="AR151" s="201" t="s">
        <v>318</v>
      </c>
      <c r="AT151" s="201" t="s">
        <v>313</v>
      </c>
      <c r="AU151" s="201" t="s">
        <v>86</v>
      </c>
      <c r="AY151" s="18" t="s">
        <v>311</v>
      </c>
      <c r="BE151" s="202">
        <f>IF(N151="základní",J151,0)</f>
        <v>0</v>
      </c>
      <c r="BF151" s="202">
        <f>IF(N151="snížená",J151,0)</f>
        <v>0</v>
      </c>
      <c r="BG151" s="202">
        <f>IF(N151="zákl. přenesená",J151,0)</f>
        <v>0</v>
      </c>
      <c r="BH151" s="202">
        <f>IF(N151="sníž. přenesená",J151,0)</f>
        <v>0</v>
      </c>
      <c r="BI151" s="202">
        <f>IF(N151="nulová",J151,0)</f>
        <v>0</v>
      </c>
      <c r="BJ151" s="18" t="s">
        <v>84</v>
      </c>
      <c r="BK151" s="202">
        <f>ROUND(I151*H151,2)</f>
        <v>0</v>
      </c>
      <c r="BL151" s="18" t="s">
        <v>318</v>
      </c>
      <c r="BM151" s="201" t="s">
        <v>319</v>
      </c>
    </row>
    <row r="152" spans="1:65" s="2" customFormat="1" ht="107.25" x14ac:dyDescent="0.2">
      <c r="A152" s="35"/>
      <c r="B152" s="36"/>
      <c r="C152" s="37"/>
      <c r="D152" s="203" t="s">
        <v>320</v>
      </c>
      <c r="E152" s="37"/>
      <c r="F152" s="204" t="s">
        <v>321</v>
      </c>
      <c r="G152" s="37"/>
      <c r="H152" s="37"/>
      <c r="I152" s="110"/>
      <c r="J152" s="37"/>
      <c r="K152" s="37"/>
      <c r="L152" s="40"/>
      <c r="M152" s="205"/>
      <c r="N152" s="206"/>
      <c r="O152" s="65"/>
      <c r="P152" s="65"/>
      <c r="Q152" s="65"/>
      <c r="R152" s="65"/>
      <c r="S152" s="65"/>
      <c r="T152" s="66"/>
      <c r="U152" s="35"/>
      <c r="V152" s="35"/>
      <c r="W152" s="35"/>
      <c r="X152" s="35"/>
      <c r="Y152" s="35"/>
      <c r="Z152" s="35"/>
      <c r="AA152" s="35"/>
      <c r="AB152" s="35"/>
      <c r="AC152" s="35"/>
      <c r="AD152" s="35"/>
      <c r="AE152" s="35"/>
      <c r="AT152" s="18" t="s">
        <v>320</v>
      </c>
      <c r="AU152" s="18" t="s">
        <v>86</v>
      </c>
    </row>
    <row r="153" spans="1:65" s="2" customFormat="1" ht="24" customHeight="1" x14ac:dyDescent="0.2">
      <c r="A153" s="35"/>
      <c r="B153" s="36"/>
      <c r="C153" s="190" t="s">
        <v>86</v>
      </c>
      <c r="D153" s="190" t="s">
        <v>313</v>
      </c>
      <c r="E153" s="191" t="s">
        <v>314</v>
      </c>
      <c r="F153" s="192" t="s">
        <v>315</v>
      </c>
      <c r="G153" s="193" t="s">
        <v>316</v>
      </c>
      <c r="H153" s="194">
        <v>3</v>
      </c>
      <c r="I153" s="195"/>
      <c r="J153" s="196">
        <f>ROUND(I153*H153,2)</f>
        <v>0</v>
      </c>
      <c r="K153" s="192" t="s">
        <v>317</v>
      </c>
      <c r="L153" s="40"/>
      <c r="M153" s="197" t="s">
        <v>21</v>
      </c>
      <c r="N153" s="198" t="s">
        <v>47</v>
      </c>
      <c r="O153" s="65"/>
      <c r="P153" s="199">
        <f>O153*H153</f>
        <v>0</v>
      </c>
      <c r="Q153" s="199">
        <v>0</v>
      </c>
      <c r="R153" s="199">
        <f>Q153*H153</f>
        <v>0</v>
      </c>
      <c r="S153" s="199">
        <v>0</v>
      </c>
      <c r="T153" s="200">
        <f>S153*H153</f>
        <v>0</v>
      </c>
      <c r="U153" s="35"/>
      <c r="V153" s="35"/>
      <c r="W153" s="35"/>
      <c r="X153" s="35"/>
      <c r="Y153" s="35"/>
      <c r="Z153" s="35"/>
      <c r="AA153" s="35"/>
      <c r="AB153" s="35"/>
      <c r="AC153" s="35"/>
      <c r="AD153" s="35"/>
      <c r="AE153" s="35"/>
      <c r="AR153" s="201" t="s">
        <v>318</v>
      </c>
      <c r="AT153" s="201" t="s">
        <v>313</v>
      </c>
      <c r="AU153" s="201" t="s">
        <v>86</v>
      </c>
      <c r="AY153" s="18" t="s">
        <v>311</v>
      </c>
      <c r="BE153" s="202">
        <f>IF(N153="základní",J153,0)</f>
        <v>0</v>
      </c>
      <c r="BF153" s="202">
        <f>IF(N153="snížená",J153,0)</f>
        <v>0</v>
      </c>
      <c r="BG153" s="202">
        <f>IF(N153="zákl. přenesená",J153,0)</f>
        <v>0</v>
      </c>
      <c r="BH153" s="202">
        <f>IF(N153="sníž. přenesená",J153,0)</f>
        <v>0</v>
      </c>
      <c r="BI153" s="202">
        <f>IF(N153="nulová",J153,0)</f>
        <v>0</v>
      </c>
      <c r="BJ153" s="18" t="s">
        <v>84</v>
      </c>
      <c r="BK153" s="202">
        <f>ROUND(I153*H153,2)</f>
        <v>0</v>
      </c>
      <c r="BL153" s="18" t="s">
        <v>318</v>
      </c>
      <c r="BM153" s="201" t="s">
        <v>322</v>
      </c>
    </row>
    <row r="154" spans="1:65" s="2" customFormat="1" ht="107.25" x14ac:dyDescent="0.2">
      <c r="A154" s="35"/>
      <c r="B154" s="36"/>
      <c r="C154" s="37"/>
      <c r="D154" s="203" t="s">
        <v>320</v>
      </c>
      <c r="E154" s="37"/>
      <c r="F154" s="204" t="s">
        <v>321</v>
      </c>
      <c r="G154" s="37"/>
      <c r="H154" s="37"/>
      <c r="I154" s="110"/>
      <c r="J154" s="37"/>
      <c r="K154" s="37"/>
      <c r="L154" s="40"/>
      <c r="M154" s="205"/>
      <c r="N154" s="206"/>
      <c r="O154" s="65"/>
      <c r="P154" s="65"/>
      <c r="Q154" s="65"/>
      <c r="R154" s="65"/>
      <c r="S154" s="65"/>
      <c r="T154" s="66"/>
      <c r="U154" s="35"/>
      <c r="V154" s="35"/>
      <c r="W154" s="35"/>
      <c r="X154" s="35"/>
      <c r="Y154" s="35"/>
      <c r="Z154" s="35"/>
      <c r="AA154" s="35"/>
      <c r="AB154" s="35"/>
      <c r="AC154" s="35"/>
      <c r="AD154" s="35"/>
      <c r="AE154" s="35"/>
      <c r="AT154" s="18" t="s">
        <v>320</v>
      </c>
      <c r="AU154" s="18" t="s">
        <v>86</v>
      </c>
    </row>
    <row r="155" spans="1:65" s="2" customFormat="1" ht="24" customHeight="1" x14ac:dyDescent="0.2">
      <c r="A155" s="35"/>
      <c r="B155" s="36"/>
      <c r="C155" s="190" t="s">
        <v>125</v>
      </c>
      <c r="D155" s="190" t="s">
        <v>313</v>
      </c>
      <c r="E155" s="191" t="s">
        <v>323</v>
      </c>
      <c r="F155" s="192" t="s">
        <v>324</v>
      </c>
      <c r="G155" s="193" t="s">
        <v>316</v>
      </c>
      <c r="H155" s="194">
        <v>3</v>
      </c>
      <c r="I155" s="195"/>
      <c r="J155" s="196">
        <f>ROUND(I155*H155,2)</f>
        <v>0</v>
      </c>
      <c r="K155" s="192" t="s">
        <v>317</v>
      </c>
      <c r="L155" s="40"/>
      <c r="M155" s="197" t="s">
        <v>21</v>
      </c>
      <c r="N155" s="198" t="s">
        <v>47</v>
      </c>
      <c r="O155" s="65"/>
      <c r="P155" s="199">
        <f>O155*H155</f>
        <v>0</v>
      </c>
      <c r="Q155" s="199">
        <v>5.0000000000000002E-5</v>
      </c>
      <c r="R155" s="199">
        <f>Q155*H155</f>
        <v>1.5000000000000001E-4</v>
      </c>
      <c r="S155" s="199">
        <v>0</v>
      </c>
      <c r="T155" s="200">
        <f>S155*H155</f>
        <v>0</v>
      </c>
      <c r="U155" s="35"/>
      <c r="V155" s="35"/>
      <c r="W155" s="35"/>
      <c r="X155" s="35"/>
      <c r="Y155" s="35"/>
      <c r="Z155" s="35"/>
      <c r="AA155" s="35"/>
      <c r="AB155" s="35"/>
      <c r="AC155" s="35"/>
      <c r="AD155" s="35"/>
      <c r="AE155" s="35"/>
      <c r="AR155" s="201" t="s">
        <v>318</v>
      </c>
      <c r="AT155" s="201" t="s">
        <v>313</v>
      </c>
      <c r="AU155" s="201" t="s">
        <v>86</v>
      </c>
      <c r="AY155" s="18" t="s">
        <v>311</v>
      </c>
      <c r="BE155" s="202">
        <f>IF(N155="základní",J155,0)</f>
        <v>0</v>
      </c>
      <c r="BF155" s="202">
        <f>IF(N155="snížená",J155,0)</f>
        <v>0</v>
      </c>
      <c r="BG155" s="202">
        <f>IF(N155="zákl. přenesená",J155,0)</f>
        <v>0</v>
      </c>
      <c r="BH155" s="202">
        <f>IF(N155="sníž. přenesená",J155,0)</f>
        <v>0</v>
      </c>
      <c r="BI155" s="202">
        <f>IF(N155="nulová",J155,0)</f>
        <v>0</v>
      </c>
      <c r="BJ155" s="18" t="s">
        <v>84</v>
      </c>
      <c r="BK155" s="202">
        <f>ROUND(I155*H155,2)</f>
        <v>0</v>
      </c>
      <c r="BL155" s="18" t="s">
        <v>318</v>
      </c>
      <c r="BM155" s="201" t="s">
        <v>325</v>
      </c>
    </row>
    <row r="156" spans="1:65" s="2" customFormat="1" ht="78" x14ac:dyDescent="0.2">
      <c r="A156" s="35"/>
      <c r="B156" s="36"/>
      <c r="C156" s="37"/>
      <c r="D156" s="203" t="s">
        <v>320</v>
      </c>
      <c r="E156" s="37"/>
      <c r="F156" s="204" t="s">
        <v>326</v>
      </c>
      <c r="G156" s="37"/>
      <c r="H156" s="37"/>
      <c r="I156" s="110"/>
      <c r="J156" s="37"/>
      <c r="K156" s="37"/>
      <c r="L156" s="40"/>
      <c r="M156" s="205"/>
      <c r="N156" s="206"/>
      <c r="O156" s="65"/>
      <c r="P156" s="65"/>
      <c r="Q156" s="65"/>
      <c r="R156" s="65"/>
      <c r="S156" s="65"/>
      <c r="T156" s="66"/>
      <c r="U156" s="35"/>
      <c r="V156" s="35"/>
      <c r="W156" s="35"/>
      <c r="X156" s="35"/>
      <c r="Y156" s="35"/>
      <c r="Z156" s="35"/>
      <c r="AA156" s="35"/>
      <c r="AB156" s="35"/>
      <c r="AC156" s="35"/>
      <c r="AD156" s="35"/>
      <c r="AE156" s="35"/>
      <c r="AT156" s="18" t="s">
        <v>320</v>
      </c>
      <c r="AU156" s="18" t="s">
        <v>86</v>
      </c>
    </row>
    <row r="157" spans="1:65" s="2" customFormat="1" ht="24" customHeight="1" x14ac:dyDescent="0.2">
      <c r="A157" s="35"/>
      <c r="B157" s="36"/>
      <c r="C157" s="190" t="s">
        <v>318</v>
      </c>
      <c r="D157" s="190" t="s">
        <v>313</v>
      </c>
      <c r="E157" s="191" t="s">
        <v>327</v>
      </c>
      <c r="F157" s="192" t="s">
        <v>328</v>
      </c>
      <c r="G157" s="193" t="s">
        <v>329</v>
      </c>
      <c r="H157" s="194">
        <v>36</v>
      </c>
      <c r="I157" s="195"/>
      <c r="J157" s="196">
        <f>ROUND(I157*H157,2)</f>
        <v>0</v>
      </c>
      <c r="K157" s="192" t="s">
        <v>317</v>
      </c>
      <c r="L157" s="40"/>
      <c r="M157" s="197" t="s">
        <v>21</v>
      </c>
      <c r="N157" s="198" t="s">
        <v>47</v>
      </c>
      <c r="O157" s="65"/>
      <c r="P157" s="199">
        <f>O157*H157</f>
        <v>0</v>
      </c>
      <c r="Q157" s="199">
        <v>0</v>
      </c>
      <c r="R157" s="199">
        <f>Q157*H157</f>
        <v>0</v>
      </c>
      <c r="S157" s="199">
        <v>0.28999999999999998</v>
      </c>
      <c r="T157" s="200">
        <f>S157*H157</f>
        <v>10.44</v>
      </c>
      <c r="U157" s="35"/>
      <c r="V157" s="35"/>
      <c r="W157" s="35"/>
      <c r="X157" s="35"/>
      <c r="Y157" s="35"/>
      <c r="Z157" s="35"/>
      <c r="AA157" s="35"/>
      <c r="AB157" s="35"/>
      <c r="AC157" s="35"/>
      <c r="AD157" s="35"/>
      <c r="AE157" s="35"/>
      <c r="AR157" s="201" t="s">
        <v>318</v>
      </c>
      <c r="AT157" s="201" t="s">
        <v>313</v>
      </c>
      <c r="AU157" s="201" t="s">
        <v>86</v>
      </c>
      <c r="AY157" s="18" t="s">
        <v>311</v>
      </c>
      <c r="BE157" s="202">
        <f>IF(N157="základní",J157,0)</f>
        <v>0</v>
      </c>
      <c r="BF157" s="202">
        <f>IF(N157="snížená",J157,0)</f>
        <v>0</v>
      </c>
      <c r="BG157" s="202">
        <f>IF(N157="zákl. přenesená",J157,0)</f>
        <v>0</v>
      </c>
      <c r="BH157" s="202">
        <f>IF(N157="sníž. přenesená",J157,0)</f>
        <v>0</v>
      </c>
      <c r="BI157" s="202">
        <f>IF(N157="nulová",J157,0)</f>
        <v>0</v>
      </c>
      <c r="BJ157" s="18" t="s">
        <v>84</v>
      </c>
      <c r="BK157" s="202">
        <f>ROUND(I157*H157,2)</f>
        <v>0</v>
      </c>
      <c r="BL157" s="18" t="s">
        <v>318</v>
      </c>
      <c r="BM157" s="201" t="s">
        <v>330</v>
      </c>
    </row>
    <row r="158" spans="1:65" s="2" customFormat="1" ht="136.5" x14ac:dyDescent="0.2">
      <c r="A158" s="35"/>
      <c r="B158" s="36"/>
      <c r="C158" s="37"/>
      <c r="D158" s="203" t="s">
        <v>320</v>
      </c>
      <c r="E158" s="37"/>
      <c r="F158" s="204" t="s">
        <v>331</v>
      </c>
      <c r="G158" s="37"/>
      <c r="H158" s="37"/>
      <c r="I158" s="110"/>
      <c r="J158" s="37"/>
      <c r="K158" s="37"/>
      <c r="L158" s="40"/>
      <c r="M158" s="205"/>
      <c r="N158" s="206"/>
      <c r="O158" s="65"/>
      <c r="P158" s="65"/>
      <c r="Q158" s="65"/>
      <c r="R158" s="65"/>
      <c r="S158" s="65"/>
      <c r="T158" s="66"/>
      <c r="U158" s="35"/>
      <c r="V158" s="35"/>
      <c r="W158" s="35"/>
      <c r="X158" s="35"/>
      <c r="Y158" s="35"/>
      <c r="Z158" s="35"/>
      <c r="AA158" s="35"/>
      <c r="AB158" s="35"/>
      <c r="AC158" s="35"/>
      <c r="AD158" s="35"/>
      <c r="AE158" s="35"/>
      <c r="AT158" s="18" t="s">
        <v>320</v>
      </c>
      <c r="AU158" s="18" t="s">
        <v>86</v>
      </c>
    </row>
    <row r="159" spans="1:65" s="13" customFormat="1" x14ac:dyDescent="0.2">
      <c r="B159" s="207"/>
      <c r="C159" s="208"/>
      <c r="D159" s="203" t="s">
        <v>332</v>
      </c>
      <c r="E159" s="209" t="s">
        <v>21</v>
      </c>
      <c r="F159" s="210" t="s">
        <v>333</v>
      </c>
      <c r="G159" s="208"/>
      <c r="H159" s="211">
        <v>36</v>
      </c>
      <c r="I159" s="212"/>
      <c r="J159" s="208"/>
      <c r="K159" s="208"/>
      <c r="L159" s="213"/>
      <c r="M159" s="214"/>
      <c r="N159" s="215"/>
      <c r="O159" s="215"/>
      <c r="P159" s="215"/>
      <c r="Q159" s="215"/>
      <c r="R159" s="215"/>
      <c r="S159" s="215"/>
      <c r="T159" s="216"/>
      <c r="AT159" s="217" t="s">
        <v>332</v>
      </c>
      <c r="AU159" s="217" t="s">
        <v>86</v>
      </c>
      <c r="AV159" s="13" t="s">
        <v>86</v>
      </c>
      <c r="AW159" s="13" t="s">
        <v>37</v>
      </c>
      <c r="AX159" s="13" t="s">
        <v>84</v>
      </c>
      <c r="AY159" s="217" t="s">
        <v>311</v>
      </c>
    </row>
    <row r="160" spans="1:65" s="2" customFormat="1" ht="24" customHeight="1" x14ac:dyDescent="0.2">
      <c r="A160" s="35"/>
      <c r="B160" s="36"/>
      <c r="C160" s="190" t="s">
        <v>334</v>
      </c>
      <c r="D160" s="190" t="s">
        <v>313</v>
      </c>
      <c r="E160" s="191" t="s">
        <v>335</v>
      </c>
      <c r="F160" s="192" t="s">
        <v>336</v>
      </c>
      <c r="G160" s="193" t="s">
        <v>329</v>
      </c>
      <c r="H160" s="194">
        <v>18</v>
      </c>
      <c r="I160" s="195"/>
      <c r="J160" s="196">
        <f>ROUND(I160*H160,2)</f>
        <v>0</v>
      </c>
      <c r="K160" s="192" t="s">
        <v>317</v>
      </c>
      <c r="L160" s="40"/>
      <c r="M160" s="197" t="s">
        <v>21</v>
      </c>
      <c r="N160" s="198" t="s">
        <v>47</v>
      </c>
      <c r="O160" s="65"/>
      <c r="P160" s="199">
        <f>O160*H160</f>
        <v>0</v>
      </c>
      <c r="Q160" s="199">
        <v>0</v>
      </c>
      <c r="R160" s="199">
        <f>Q160*H160</f>
        <v>0</v>
      </c>
      <c r="S160" s="199">
        <v>0.20499999999999999</v>
      </c>
      <c r="T160" s="200">
        <f>S160*H160</f>
        <v>3.69</v>
      </c>
      <c r="U160" s="35"/>
      <c r="V160" s="35"/>
      <c r="W160" s="35"/>
      <c r="X160" s="35"/>
      <c r="Y160" s="35"/>
      <c r="Z160" s="35"/>
      <c r="AA160" s="35"/>
      <c r="AB160" s="35"/>
      <c r="AC160" s="35"/>
      <c r="AD160" s="35"/>
      <c r="AE160" s="35"/>
      <c r="AR160" s="201" t="s">
        <v>318</v>
      </c>
      <c r="AT160" s="201" t="s">
        <v>313</v>
      </c>
      <c r="AU160" s="201" t="s">
        <v>86</v>
      </c>
      <c r="AY160" s="18" t="s">
        <v>311</v>
      </c>
      <c r="BE160" s="202">
        <f>IF(N160="základní",J160,0)</f>
        <v>0</v>
      </c>
      <c r="BF160" s="202">
        <f>IF(N160="snížená",J160,0)</f>
        <v>0</v>
      </c>
      <c r="BG160" s="202">
        <f>IF(N160="zákl. přenesená",J160,0)</f>
        <v>0</v>
      </c>
      <c r="BH160" s="202">
        <f>IF(N160="sníž. přenesená",J160,0)</f>
        <v>0</v>
      </c>
      <c r="BI160" s="202">
        <f>IF(N160="nulová",J160,0)</f>
        <v>0</v>
      </c>
      <c r="BJ160" s="18" t="s">
        <v>84</v>
      </c>
      <c r="BK160" s="202">
        <f>ROUND(I160*H160,2)</f>
        <v>0</v>
      </c>
      <c r="BL160" s="18" t="s">
        <v>318</v>
      </c>
      <c r="BM160" s="201" t="s">
        <v>337</v>
      </c>
    </row>
    <row r="161" spans="1:65" s="2" customFormat="1" ht="136.5" x14ac:dyDescent="0.2">
      <c r="A161" s="35"/>
      <c r="B161" s="36"/>
      <c r="C161" s="37"/>
      <c r="D161" s="203" t="s">
        <v>320</v>
      </c>
      <c r="E161" s="37"/>
      <c r="F161" s="204" t="s">
        <v>331</v>
      </c>
      <c r="G161" s="37"/>
      <c r="H161" s="37"/>
      <c r="I161" s="110"/>
      <c r="J161" s="37"/>
      <c r="K161" s="37"/>
      <c r="L161" s="40"/>
      <c r="M161" s="205"/>
      <c r="N161" s="206"/>
      <c r="O161" s="65"/>
      <c r="P161" s="65"/>
      <c r="Q161" s="65"/>
      <c r="R161" s="65"/>
      <c r="S161" s="65"/>
      <c r="T161" s="66"/>
      <c r="U161" s="35"/>
      <c r="V161" s="35"/>
      <c r="W161" s="35"/>
      <c r="X161" s="35"/>
      <c r="Y161" s="35"/>
      <c r="Z161" s="35"/>
      <c r="AA161" s="35"/>
      <c r="AB161" s="35"/>
      <c r="AC161" s="35"/>
      <c r="AD161" s="35"/>
      <c r="AE161" s="35"/>
      <c r="AT161" s="18" t="s">
        <v>320</v>
      </c>
      <c r="AU161" s="18" t="s">
        <v>86</v>
      </c>
    </row>
    <row r="162" spans="1:65" s="2" customFormat="1" ht="24" customHeight="1" x14ac:dyDescent="0.2">
      <c r="A162" s="35"/>
      <c r="B162" s="36"/>
      <c r="C162" s="190" t="s">
        <v>338</v>
      </c>
      <c r="D162" s="190" t="s">
        <v>313</v>
      </c>
      <c r="E162" s="191" t="s">
        <v>339</v>
      </c>
      <c r="F162" s="192" t="s">
        <v>340</v>
      </c>
      <c r="G162" s="193" t="s">
        <v>209</v>
      </c>
      <c r="H162" s="194">
        <v>33.082000000000001</v>
      </c>
      <c r="I162" s="195"/>
      <c r="J162" s="196">
        <f>ROUND(I162*H162,2)</f>
        <v>0</v>
      </c>
      <c r="K162" s="192" t="s">
        <v>317</v>
      </c>
      <c r="L162" s="40"/>
      <c r="M162" s="197" t="s">
        <v>21</v>
      </c>
      <c r="N162" s="198" t="s">
        <v>47</v>
      </c>
      <c r="O162" s="65"/>
      <c r="P162" s="199">
        <f>O162*H162</f>
        <v>0</v>
      </c>
      <c r="Q162" s="199">
        <v>0</v>
      </c>
      <c r="R162" s="199">
        <f>Q162*H162</f>
        <v>0</v>
      </c>
      <c r="S162" s="199">
        <v>0</v>
      </c>
      <c r="T162" s="200">
        <f>S162*H162</f>
        <v>0</v>
      </c>
      <c r="U162" s="35"/>
      <c r="V162" s="35"/>
      <c r="W162" s="35"/>
      <c r="X162" s="35"/>
      <c r="Y162" s="35"/>
      <c r="Z162" s="35"/>
      <c r="AA162" s="35"/>
      <c r="AB162" s="35"/>
      <c r="AC162" s="35"/>
      <c r="AD162" s="35"/>
      <c r="AE162" s="35"/>
      <c r="AR162" s="201" t="s">
        <v>318</v>
      </c>
      <c r="AT162" s="201" t="s">
        <v>313</v>
      </c>
      <c r="AU162" s="201" t="s">
        <v>86</v>
      </c>
      <c r="AY162" s="18" t="s">
        <v>311</v>
      </c>
      <c r="BE162" s="202">
        <f>IF(N162="základní",J162,0)</f>
        <v>0</v>
      </c>
      <c r="BF162" s="202">
        <f>IF(N162="snížená",J162,0)</f>
        <v>0</v>
      </c>
      <c r="BG162" s="202">
        <f>IF(N162="zákl. přenesená",J162,0)</f>
        <v>0</v>
      </c>
      <c r="BH162" s="202">
        <f>IF(N162="sníž. přenesená",J162,0)</f>
        <v>0</v>
      </c>
      <c r="BI162" s="202">
        <f>IF(N162="nulová",J162,0)</f>
        <v>0</v>
      </c>
      <c r="BJ162" s="18" t="s">
        <v>84</v>
      </c>
      <c r="BK162" s="202">
        <f>ROUND(I162*H162,2)</f>
        <v>0</v>
      </c>
      <c r="BL162" s="18" t="s">
        <v>318</v>
      </c>
      <c r="BM162" s="201" t="s">
        <v>341</v>
      </c>
    </row>
    <row r="163" spans="1:65" s="2" customFormat="1" ht="175.5" x14ac:dyDescent="0.2">
      <c r="A163" s="35"/>
      <c r="B163" s="36"/>
      <c r="C163" s="37"/>
      <c r="D163" s="203" t="s">
        <v>320</v>
      </c>
      <c r="E163" s="37"/>
      <c r="F163" s="204" t="s">
        <v>342</v>
      </c>
      <c r="G163" s="37"/>
      <c r="H163" s="37"/>
      <c r="I163" s="110"/>
      <c r="J163" s="37"/>
      <c r="K163" s="37"/>
      <c r="L163" s="40"/>
      <c r="M163" s="205"/>
      <c r="N163" s="206"/>
      <c r="O163" s="65"/>
      <c r="P163" s="65"/>
      <c r="Q163" s="65"/>
      <c r="R163" s="65"/>
      <c r="S163" s="65"/>
      <c r="T163" s="66"/>
      <c r="U163" s="35"/>
      <c r="V163" s="35"/>
      <c r="W163" s="35"/>
      <c r="X163" s="35"/>
      <c r="Y163" s="35"/>
      <c r="Z163" s="35"/>
      <c r="AA163" s="35"/>
      <c r="AB163" s="35"/>
      <c r="AC163" s="35"/>
      <c r="AD163" s="35"/>
      <c r="AE163" s="35"/>
      <c r="AT163" s="18" t="s">
        <v>320</v>
      </c>
      <c r="AU163" s="18" t="s">
        <v>86</v>
      </c>
    </row>
    <row r="164" spans="1:65" s="14" customFormat="1" x14ac:dyDescent="0.2">
      <c r="B164" s="218"/>
      <c r="C164" s="219"/>
      <c r="D164" s="203" t="s">
        <v>332</v>
      </c>
      <c r="E164" s="220" t="s">
        <v>21</v>
      </c>
      <c r="F164" s="221" t="s">
        <v>343</v>
      </c>
      <c r="G164" s="219"/>
      <c r="H164" s="220" t="s">
        <v>21</v>
      </c>
      <c r="I164" s="222"/>
      <c r="J164" s="219"/>
      <c r="K164" s="219"/>
      <c r="L164" s="223"/>
      <c r="M164" s="224"/>
      <c r="N164" s="225"/>
      <c r="O164" s="225"/>
      <c r="P164" s="225"/>
      <c r="Q164" s="225"/>
      <c r="R164" s="225"/>
      <c r="S164" s="225"/>
      <c r="T164" s="226"/>
      <c r="AT164" s="227" t="s">
        <v>332</v>
      </c>
      <c r="AU164" s="227" t="s">
        <v>86</v>
      </c>
      <c r="AV164" s="14" t="s">
        <v>84</v>
      </c>
      <c r="AW164" s="14" t="s">
        <v>37</v>
      </c>
      <c r="AX164" s="14" t="s">
        <v>76</v>
      </c>
      <c r="AY164" s="227" t="s">
        <v>311</v>
      </c>
    </row>
    <row r="165" spans="1:65" s="14" customFormat="1" x14ac:dyDescent="0.2">
      <c r="B165" s="218"/>
      <c r="C165" s="219"/>
      <c r="D165" s="203" t="s">
        <v>332</v>
      </c>
      <c r="E165" s="220" t="s">
        <v>21</v>
      </c>
      <c r="F165" s="221" t="s">
        <v>344</v>
      </c>
      <c r="G165" s="219"/>
      <c r="H165" s="220" t="s">
        <v>21</v>
      </c>
      <c r="I165" s="222"/>
      <c r="J165" s="219"/>
      <c r="K165" s="219"/>
      <c r="L165" s="223"/>
      <c r="M165" s="224"/>
      <c r="N165" s="225"/>
      <c r="O165" s="225"/>
      <c r="P165" s="225"/>
      <c r="Q165" s="225"/>
      <c r="R165" s="225"/>
      <c r="S165" s="225"/>
      <c r="T165" s="226"/>
      <c r="AT165" s="227" t="s">
        <v>332</v>
      </c>
      <c r="AU165" s="227" t="s">
        <v>86</v>
      </c>
      <c r="AV165" s="14" t="s">
        <v>84</v>
      </c>
      <c r="AW165" s="14" t="s">
        <v>37</v>
      </c>
      <c r="AX165" s="14" t="s">
        <v>76</v>
      </c>
      <c r="AY165" s="227" t="s">
        <v>311</v>
      </c>
    </row>
    <row r="166" spans="1:65" s="13" customFormat="1" x14ac:dyDescent="0.2">
      <c r="B166" s="207"/>
      <c r="C166" s="208"/>
      <c r="D166" s="203" t="s">
        <v>332</v>
      </c>
      <c r="E166" s="209" t="s">
        <v>21</v>
      </c>
      <c r="F166" s="210" t="s">
        <v>345</v>
      </c>
      <c r="G166" s="208"/>
      <c r="H166" s="211">
        <v>19.309000000000001</v>
      </c>
      <c r="I166" s="212"/>
      <c r="J166" s="208"/>
      <c r="K166" s="208"/>
      <c r="L166" s="213"/>
      <c r="M166" s="214"/>
      <c r="N166" s="215"/>
      <c r="O166" s="215"/>
      <c r="P166" s="215"/>
      <c r="Q166" s="215"/>
      <c r="R166" s="215"/>
      <c r="S166" s="215"/>
      <c r="T166" s="216"/>
      <c r="AT166" s="217" t="s">
        <v>332</v>
      </c>
      <c r="AU166" s="217" t="s">
        <v>86</v>
      </c>
      <c r="AV166" s="13" t="s">
        <v>86</v>
      </c>
      <c r="AW166" s="13" t="s">
        <v>37</v>
      </c>
      <c r="AX166" s="13" t="s">
        <v>76</v>
      </c>
      <c r="AY166" s="217" t="s">
        <v>311</v>
      </c>
    </row>
    <row r="167" spans="1:65" s="13" customFormat="1" x14ac:dyDescent="0.2">
      <c r="B167" s="207"/>
      <c r="C167" s="208"/>
      <c r="D167" s="203" t="s">
        <v>332</v>
      </c>
      <c r="E167" s="209" t="s">
        <v>21</v>
      </c>
      <c r="F167" s="210" t="s">
        <v>346</v>
      </c>
      <c r="G167" s="208"/>
      <c r="H167" s="211">
        <v>13.773</v>
      </c>
      <c r="I167" s="212"/>
      <c r="J167" s="208"/>
      <c r="K167" s="208"/>
      <c r="L167" s="213"/>
      <c r="M167" s="214"/>
      <c r="N167" s="215"/>
      <c r="O167" s="215"/>
      <c r="P167" s="215"/>
      <c r="Q167" s="215"/>
      <c r="R167" s="215"/>
      <c r="S167" s="215"/>
      <c r="T167" s="216"/>
      <c r="AT167" s="217" t="s">
        <v>332</v>
      </c>
      <c r="AU167" s="217" t="s">
        <v>86</v>
      </c>
      <c r="AV167" s="13" t="s">
        <v>86</v>
      </c>
      <c r="AW167" s="13" t="s">
        <v>37</v>
      </c>
      <c r="AX167" s="13" t="s">
        <v>76</v>
      </c>
      <c r="AY167" s="217" t="s">
        <v>311</v>
      </c>
    </row>
    <row r="168" spans="1:65" s="15" customFormat="1" x14ac:dyDescent="0.2">
      <c r="B168" s="228"/>
      <c r="C168" s="229"/>
      <c r="D168" s="203" t="s">
        <v>332</v>
      </c>
      <c r="E168" s="230" t="s">
        <v>21</v>
      </c>
      <c r="F168" s="231" t="s">
        <v>347</v>
      </c>
      <c r="G168" s="229"/>
      <c r="H168" s="232">
        <v>33.082000000000001</v>
      </c>
      <c r="I168" s="233"/>
      <c r="J168" s="229"/>
      <c r="K168" s="229"/>
      <c r="L168" s="234"/>
      <c r="M168" s="235"/>
      <c r="N168" s="236"/>
      <c r="O168" s="236"/>
      <c r="P168" s="236"/>
      <c r="Q168" s="236"/>
      <c r="R168" s="236"/>
      <c r="S168" s="236"/>
      <c r="T168" s="237"/>
      <c r="AT168" s="238" t="s">
        <v>332</v>
      </c>
      <c r="AU168" s="238" t="s">
        <v>86</v>
      </c>
      <c r="AV168" s="15" t="s">
        <v>318</v>
      </c>
      <c r="AW168" s="15" t="s">
        <v>37</v>
      </c>
      <c r="AX168" s="15" t="s">
        <v>84</v>
      </c>
      <c r="AY168" s="238" t="s">
        <v>311</v>
      </c>
    </row>
    <row r="169" spans="1:65" s="2" customFormat="1" ht="24" customHeight="1" x14ac:dyDescent="0.2">
      <c r="A169" s="35"/>
      <c r="B169" s="36"/>
      <c r="C169" s="190" t="s">
        <v>348</v>
      </c>
      <c r="D169" s="190" t="s">
        <v>313</v>
      </c>
      <c r="E169" s="191" t="s">
        <v>349</v>
      </c>
      <c r="F169" s="192" t="s">
        <v>350</v>
      </c>
      <c r="G169" s="193" t="s">
        <v>209</v>
      </c>
      <c r="H169" s="194">
        <v>140.13999999999999</v>
      </c>
      <c r="I169" s="195"/>
      <c r="J169" s="196">
        <f>ROUND(I169*H169,2)</f>
        <v>0</v>
      </c>
      <c r="K169" s="192" t="s">
        <v>317</v>
      </c>
      <c r="L169" s="40"/>
      <c r="M169" s="197" t="s">
        <v>21</v>
      </c>
      <c r="N169" s="198" t="s">
        <v>47</v>
      </c>
      <c r="O169" s="65"/>
      <c r="P169" s="199">
        <f>O169*H169</f>
        <v>0</v>
      </c>
      <c r="Q169" s="199">
        <v>0</v>
      </c>
      <c r="R169" s="199">
        <f>Q169*H169</f>
        <v>0</v>
      </c>
      <c r="S169" s="199">
        <v>0</v>
      </c>
      <c r="T169" s="200">
        <f>S169*H169</f>
        <v>0</v>
      </c>
      <c r="U169" s="35"/>
      <c r="V169" s="35"/>
      <c r="W169" s="35"/>
      <c r="X169" s="35"/>
      <c r="Y169" s="35"/>
      <c r="Z169" s="35"/>
      <c r="AA169" s="35"/>
      <c r="AB169" s="35"/>
      <c r="AC169" s="35"/>
      <c r="AD169" s="35"/>
      <c r="AE169" s="35"/>
      <c r="AR169" s="201" t="s">
        <v>318</v>
      </c>
      <c r="AT169" s="201" t="s">
        <v>313</v>
      </c>
      <c r="AU169" s="201" t="s">
        <v>86</v>
      </c>
      <c r="AY169" s="18" t="s">
        <v>311</v>
      </c>
      <c r="BE169" s="202">
        <f>IF(N169="základní",J169,0)</f>
        <v>0</v>
      </c>
      <c r="BF169" s="202">
        <f>IF(N169="snížená",J169,0)</f>
        <v>0</v>
      </c>
      <c r="BG169" s="202">
        <f>IF(N169="zákl. přenesená",J169,0)</f>
        <v>0</v>
      </c>
      <c r="BH169" s="202">
        <f>IF(N169="sníž. přenesená",J169,0)</f>
        <v>0</v>
      </c>
      <c r="BI169" s="202">
        <f>IF(N169="nulová",J169,0)</f>
        <v>0</v>
      </c>
      <c r="BJ169" s="18" t="s">
        <v>84</v>
      </c>
      <c r="BK169" s="202">
        <f>ROUND(I169*H169,2)</f>
        <v>0</v>
      </c>
      <c r="BL169" s="18" t="s">
        <v>318</v>
      </c>
      <c r="BM169" s="201" t="s">
        <v>351</v>
      </c>
    </row>
    <row r="170" spans="1:65" s="2" customFormat="1" ht="146.25" x14ac:dyDescent="0.2">
      <c r="A170" s="35"/>
      <c r="B170" s="36"/>
      <c r="C170" s="37"/>
      <c r="D170" s="203" t="s">
        <v>320</v>
      </c>
      <c r="E170" s="37"/>
      <c r="F170" s="204" t="s">
        <v>352</v>
      </c>
      <c r="G170" s="37"/>
      <c r="H170" s="37"/>
      <c r="I170" s="110"/>
      <c r="J170" s="37"/>
      <c r="K170" s="37"/>
      <c r="L170" s="40"/>
      <c r="M170" s="205"/>
      <c r="N170" s="206"/>
      <c r="O170" s="65"/>
      <c r="P170" s="65"/>
      <c r="Q170" s="65"/>
      <c r="R170" s="65"/>
      <c r="S170" s="65"/>
      <c r="T170" s="66"/>
      <c r="U170" s="35"/>
      <c r="V170" s="35"/>
      <c r="W170" s="35"/>
      <c r="X170" s="35"/>
      <c r="Y170" s="35"/>
      <c r="Z170" s="35"/>
      <c r="AA170" s="35"/>
      <c r="AB170" s="35"/>
      <c r="AC170" s="35"/>
      <c r="AD170" s="35"/>
      <c r="AE170" s="35"/>
      <c r="AT170" s="18" t="s">
        <v>320</v>
      </c>
      <c r="AU170" s="18" t="s">
        <v>86</v>
      </c>
    </row>
    <row r="171" spans="1:65" s="14" customFormat="1" x14ac:dyDescent="0.2">
      <c r="B171" s="218"/>
      <c r="C171" s="219"/>
      <c r="D171" s="203" t="s">
        <v>332</v>
      </c>
      <c r="E171" s="220" t="s">
        <v>21</v>
      </c>
      <c r="F171" s="221" t="s">
        <v>353</v>
      </c>
      <c r="G171" s="219"/>
      <c r="H171" s="220" t="s">
        <v>21</v>
      </c>
      <c r="I171" s="222"/>
      <c r="J171" s="219"/>
      <c r="K171" s="219"/>
      <c r="L171" s="223"/>
      <c r="M171" s="224"/>
      <c r="N171" s="225"/>
      <c r="O171" s="225"/>
      <c r="P171" s="225"/>
      <c r="Q171" s="225"/>
      <c r="R171" s="225"/>
      <c r="S171" s="225"/>
      <c r="T171" s="226"/>
      <c r="AT171" s="227" t="s">
        <v>332</v>
      </c>
      <c r="AU171" s="227" t="s">
        <v>86</v>
      </c>
      <c r="AV171" s="14" t="s">
        <v>84</v>
      </c>
      <c r="AW171" s="14" t="s">
        <v>37</v>
      </c>
      <c r="AX171" s="14" t="s">
        <v>76</v>
      </c>
      <c r="AY171" s="227" t="s">
        <v>311</v>
      </c>
    </row>
    <row r="172" spans="1:65" s="14" customFormat="1" x14ac:dyDescent="0.2">
      <c r="B172" s="218"/>
      <c r="C172" s="219"/>
      <c r="D172" s="203" t="s">
        <v>332</v>
      </c>
      <c r="E172" s="220" t="s">
        <v>21</v>
      </c>
      <c r="F172" s="221" t="s">
        <v>354</v>
      </c>
      <c r="G172" s="219"/>
      <c r="H172" s="220" t="s">
        <v>21</v>
      </c>
      <c r="I172" s="222"/>
      <c r="J172" s="219"/>
      <c r="K172" s="219"/>
      <c r="L172" s="223"/>
      <c r="M172" s="224"/>
      <c r="N172" s="225"/>
      <c r="O172" s="225"/>
      <c r="P172" s="225"/>
      <c r="Q172" s="225"/>
      <c r="R172" s="225"/>
      <c r="S172" s="225"/>
      <c r="T172" s="226"/>
      <c r="AT172" s="227" t="s">
        <v>332</v>
      </c>
      <c r="AU172" s="227" t="s">
        <v>86</v>
      </c>
      <c r="AV172" s="14" t="s">
        <v>84</v>
      </c>
      <c r="AW172" s="14" t="s">
        <v>37</v>
      </c>
      <c r="AX172" s="14" t="s">
        <v>76</v>
      </c>
      <c r="AY172" s="227" t="s">
        <v>311</v>
      </c>
    </row>
    <row r="173" spans="1:65" s="13" customFormat="1" x14ac:dyDescent="0.2">
      <c r="B173" s="207"/>
      <c r="C173" s="208"/>
      <c r="D173" s="203" t="s">
        <v>332</v>
      </c>
      <c r="E173" s="209" t="s">
        <v>21</v>
      </c>
      <c r="F173" s="210" t="s">
        <v>355</v>
      </c>
      <c r="G173" s="208"/>
      <c r="H173" s="211">
        <v>34.975999999999999</v>
      </c>
      <c r="I173" s="212"/>
      <c r="J173" s="208"/>
      <c r="K173" s="208"/>
      <c r="L173" s="213"/>
      <c r="M173" s="214"/>
      <c r="N173" s="215"/>
      <c r="O173" s="215"/>
      <c r="P173" s="215"/>
      <c r="Q173" s="215"/>
      <c r="R173" s="215"/>
      <c r="S173" s="215"/>
      <c r="T173" s="216"/>
      <c r="AT173" s="217" t="s">
        <v>332</v>
      </c>
      <c r="AU173" s="217" t="s">
        <v>86</v>
      </c>
      <c r="AV173" s="13" t="s">
        <v>86</v>
      </c>
      <c r="AW173" s="13" t="s">
        <v>37</v>
      </c>
      <c r="AX173" s="13" t="s">
        <v>76</v>
      </c>
      <c r="AY173" s="217" t="s">
        <v>311</v>
      </c>
    </row>
    <row r="174" spans="1:65" s="13" customFormat="1" x14ac:dyDescent="0.2">
      <c r="B174" s="207"/>
      <c r="C174" s="208"/>
      <c r="D174" s="203" t="s">
        <v>332</v>
      </c>
      <c r="E174" s="209" t="s">
        <v>21</v>
      </c>
      <c r="F174" s="210" t="s">
        <v>356</v>
      </c>
      <c r="G174" s="208"/>
      <c r="H174" s="211">
        <v>6.48</v>
      </c>
      <c r="I174" s="212"/>
      <c r="J174" s="208"/>
      <c r="K174" s="208"/>
      <c r="L174" s="213"/>
      <c r="M174" s="214"/>
      <c r="N174" s="215"/>
      <c r="O174" s="215"/>
      <c r="P174" s="215"/>
      <c r="Q174" s="215"/>
      <c r="R174" s="215"/>
      <c r="S174" s="215"/>
      <c r="T174" s="216"/>
      <c r="AT174" s="217" t="s">
        <v>332</v>
      </c>
      <c r="AU174" s="217" t="s">
        <v>86</v>
      </c>
      <c r="AV174" s="13" t="s">
        <v>86</v>
      </c>
      <c r="AW174" s="13" t="s">
        <v>37</v>
      </c>
      <c r="AX174" s="13" t="s">
        <v>76</v>
      </c>
      <c r="AY174" s="217" t="s">
        <v>311</v>
      </c>
    </row>
    <row r="175" spans="1:65" s="13" customFormat="1" x14ac:dyDescent="0.2">
      <c r="B175" s="207"/>
      <c r="C175" s="208"/>
      <c r="D175" s="203" t="s">
        <v>332</v>
      </c>
      <c r="E175" s="209" t="s">
        <v>21</v>
      </c>
      <c r="F175" s="210" t="s">
        <v>357</v>
      </c>
      <c r="G175" s="208"/>
      <c r="H175" s="211">
        <v>1.7050000000000001</v>
      </c>
      <c r="I175" s="212"/>
      <c r="J175" s="208"/>
      <c r="K175" s="208"/>
      <c r="L175" s="213"/>
      <c r="M175" s="214"/>
      <c r="N175" s="215"/>
      <c r="O175" s="215"/>
      <c r="P175" s="215"/>
      <c r="Q175" s="215"/>
      <c r="R175" s="215"/>
      <c r="S175" s="215"/>
      <c r="T175" s="216"/>
      <c r="AT175" s="217" t="s">
        <v>332</v>
      </c>
      <c r="AU175" s="217" t="s">
        <v>86</v>
      </c>
      <c r="AV175" s="13" t="s">
        <v>86</v>
      </c>
      <c r="AW175" s="13" t="s">
        <v>37</v>
      </c>
      <c r="AX175" s="13" t="s">
        <v>76</v>
      </c>
      <c r="AY175" s="217" t="s">
        <v>311</v>
      </c>
    </row>
    <row r="176" spans="1:65" s="13" customFormat="1" x14ac:dyDescent="0.2">
      <c r="B176" s="207"/>
      <c r="C176" s="208"/>
      <c r="D176" s="203" t="s">
        <v>332</v>
      </c>
      <c r="E176" s="209" t="s">
        <v>21</v>
      </c>
      <c r="F176" s="210" t="s">
        <v>358</v>
      </c>
      <c r="G176" s="208"/>
      <c r="H176" s="211">
        <v>13.923</v>
      </c>
      <c r="I176" s="212"/>
      <c r="J176" s="208"/>
      <c r="K176" s="208"/>
      <c r="L176" s="213"/>
      <c r="M176" s="214"/>
      <c r="N176" s="215"/>
      <c r="O176" s="215"/>
      <c r="P176" s="215"/>
      <c r="Q176" s="215"/>
      <c r="R176" s="215"/>
      <c r="S176" s="215"/>
      <c r="T176" s="216"/>
      <c r="AT176" s="217" t="s">
        <v>332</v>
      </c>
      <c r="AU176" s="217" t="s">
        <v>86</v>
      </c>
      <c r="AV176" s="13" t="s">
        <v>86</v>
      </c>
      <c r="AW176" s="13" t="s">
        <v>37</v>
      </c>
      <c r="AX176" s="13" t="s">
        <v>76</v>
      </c>
      <c r="AY176" s="217" t="s">
        <v>311</v>
      </c>
    </row>
    <row r="177" spans="1:65" s="13" customFormat="1" x14ac:dyDescent="0.2">
      <c r="B177" s="207"/>
      <c r="C177" s="208"/>
      <c r="D177" s="203" t="s">
        <v>332</v>
      </c>
      <c r="E177" s="209" t="s">
        <v>21</v>
      </c>
      <c r="F177" s="210" t="s">
        <v>359</v>
      </c>
      <c r="G177" s="208"/>
      <c r="H177" s="211">
        <v>0.83199999999999996</v>
      </c>
      <c r="I177" s="212"/>
      <c r="J177" s="208"/>
      <c r="K177" s="208"/>
      <c r="L177" s="213"/>
      <c r="M177" s="214"/>
      <c r="N177" s="215"/>
      <c r="O177" s="215"/>
      <c r="P177" s="215"/>
      <c r="Q177" s="215"/>
      <c r="R177" s="215"/>
      <c r="S177" s="215"/>
      <c r="T177" s="216"/>
      <c r="AT177" s="217" t="s">
        <v>332</v>
      </c>
      <c r="AU177" s="217" t="s">
        <v>86</v>
      </c>
      <c r="AV177" s="13" t="s">
        <v>86</v>
      </c>
      <c r="AW177" s="13" t="s">
        <v>37</v>
      </c>
      <c r="AX177" s="13" t="s">
        <v>76</v>
      </c>
      <c r="AY177" s="217" t="s">
        <v>311</v>
      </c>
    </row>
    <row r="178" spans="1:65" s="13" customFormat="1" x14ac:dyDescent="0.2">
      <c r="B178" s="207"/>
      <c r="C178" s="208"/>
      <c r="D178" s="203" t="s">
        <v>332</v>
      </c>
      <c r="E178" s="209" t="s">
        <v>21</v>
      </c>
      <c r="F178" s="210" t="s">
        <v>360</v>
      </c>
      <c r="G178" s="208"/>
      <c r="H178" s="211">
        <v>3.218</v>
      </c>
      <c r="I178" s="212"/>
      <c r="J178" s="208"/>
      <c r="K178" s="208"/>
      <c r="L178" s="213"/>
      <c r="M178" s="214"/>
      <c r="N178" s="215"/>
      <c r="O178" s="215"/>
      <c r="P178" s="215"/>
      <c r="Q178" s="215"/>
      <c r="R178" s="215"/>
      <c r="S178" s="215"/>
      <c r="T178" s="216"/>
      <c r="AT178" s="217" t="s">
        <v>332</v>
      </c>
      <c r="AU178" s="217" t="s">
        <v>86</v>
      </c>
      <c r="AV178" s="13" t="s">
        <v>86</v>
      </c>
      <c r="AW178" s="13" t="s">
        <v>37</v>
      </c>
      <c r="AX178" s="13" t="s">
        <v>76</v>
      </c>
      <c r="AY178" s="217" t="s">
        <v>311</v>
      </c>
    </row>
    <row r="179" spans="1:65" s="14" customFormat="1" x14ac:dyDescent="0.2">
      <c r="B179" s="218"/>
      <c r="C179" s="219"/>
      <c r="D179" s="203" t="s">
        <v>332</v>
      </c>
      <c r="E179" s="220" t="s">
        <v>21</v>
      </c>
      <c r="F179" s="221" t="s">
        <v>361</v>
      </c>
      <c r="G179" s="219"/>
      <c r="H179" s="220" t="s">
        <v>21</v>
      </c>
      <c r="I179" s="222"/>
      <c r="J179" s="219"/>
      <c r="K179" s="219"/>
      <c r="L179" s="223"/>
      <c r="M179" s="224"/>
      <c r="N179" s="225"/>
      <c r="O179" s="225"/>
      <c r="P179" s="225"/>
      <c r="Q179" s="225"/>
      <c r="R179" s="225"/>
      <c r="S179" s="225"/>
      <c r="T179" s="226"/>
      <c r="AT179" s="227" t="s">
        <v>332</v>
      </c>
      <c r="AU179" s="227" t="s">
        <v>86</v>
      </c>
      <c r="AV179" s="14" t="s">
        <v>84</v>
      </c>
      <c r="AW179" s="14" t="s">
        <v>37</v>
      </c>
      <c r="AX179" s="14" t="s">
        <v>76</v>
      </c>
      <c r="AY179" s="227" t="s">
        <v>311</v>
      </c>
    </row>
    <row r="180" spans="1:65" s="13" customFormat="1" x14ac:dyDescent="0.2">
      <c r="B180" s="207"/>
      <c r="C180" s="208"/>
      <c r="D180" s="203" t="s">
        <v>332</v>
      </c>
      <c r="E180" s="209" t="s">
        <v>21</v>
      </c>
      <c r="F180" s="210" t="s">
        <v>362</v>
      </c>
      <c r="G180" s="208"/>
      <c r="H180" s="211">
        <v>34.61</v>
      </c>
      <c r="I180" s="212"/>
      <c r="J180" s="208"/>
      <c r="K180" s="208"/>
      <c r="L180" s="213"/>
      <c r="M180" s="214"/>
      <c r="N180" s="215"/>
      <c r="O180" s="215"/>
      <c r="P180" s="215"/>
      <c r="Q180" s="215"/>
      <c r="R180" s="215"/>
      <c r="S180" s="215"/>
      <c r="T180" s="216"/>
      <c r="AT180" s="217" t="s">
        <v>332</v>
      </c>
      <c r="AU180" s="217" t="s">
        <v>86</v>
      </c>
      <c r="AV180" s="13" t="s">
        <v>86</v>
      </c>
      <c r="AW180" s="13" t="s">
        <v>37</v>
      </c>
      <c r="AX180" s="13" t="s">
        <v>76</v>
      </c>
      <c r="AY180" s="217" t="s">
        <v>311</v>
      </c>
    </row>
    <row r="181" spans="1:65" s="13" customFormat="1" x14ac:dyDescent="0.2">
      <c r="B181" s="207"/>
      <c r="C181" s="208"/>
      <c r="D181" s="203" t="s">
        <v>332</v>
      </c>
      <c r="E181" s="209" t="s">
        <v>21</v>
      </c>
      <c r="F181" s="210" t="s">
        <v>363</v>
      </c>
      <c r="G181" s="208"/>
      <c r="H181" s="211">
        <v>9.5000000000000001E-2</v>
      </c>
      <c r="I181" s="212"/>
      <c r="J181" s="208"/>
      <c r="K181" s="208"/>
      <c r="L181" s="213"/>
      <c r="M181" s="214"/>
      <c r="N181" s="215"/>
      <c r="O181" s="215"/>
      <c r="P181" s="215"/>
      <c r="Q181" s="215"/>
      <c r="R181" s="215"/>
      <c r="S181" s="215"/>
      <c r="T181" s="216"/>
      <c r="AT181" s="217" t="s">
        <v>332</v>
      </c>
      <c r="AU181" s="217" t="s">
        <v>86</v>
      </c>
      <c r="AV181" s="13" t="s">
        <v>86</v>
      </c>
      <c r="AW181" s="13" t="s">
        <v>37</v>
      </c>
      <c r="AX181" s="13" t="s">
        <v>76</v>
      </c>
      <c r="AY181" s="217" t="s">
        <v>311</v>
      </c>
    </row>
    <row r="182" spans="1:65" s="13" customFormat="1" x14ac:dyDescent="0.2">
      <c r="B182" s="207"/>
      <c r="C182" s="208"/>
      <c r="D182" s="203" t="s">
        <v>332</v>
      </c>
      <c r="E182" s="209" t="s">
        <v>21</v>
      </c>
      <c r="F182" s="210" t="s">
        <v>364</v>
      </c>
      <c r="G182" s="208"/>
      <c r="H182" s="211">
        <v>12.792999999999999</v>
      </c>
      <c r="I182" s="212"/>
      <c r="J182" s="208"/>
      <c r="K182" s="208"/>
      <c r="L182" s="213"/>
      <c r="M182" s="214"/>
      <c r="N182" s="215"/>
      <c r="O182" s="215"/>
      <c r="P182" s="215"/>
      <c r="Q182" s="215"/>
      <c r="R182" s="215"/>
      <c r="S182" s="215"/>
      <c r="T182" s="216"/>
      <c r="AT182" s="217" t="s">
        <v>332</v>
      </c>
      <c r="AU182" s="217" t="s">
        <v>86</v>
      </c>
      <c r="AV182" s="13" t="s">
        <v>86</v>
      </c>
      <c r="AW182" s="13" t="s">
        <v>37</v>
      </c>
      <c r="AX182" s="13" t="s">
        <v>76</v>
      </c>
      <c r="AY182" s="217" t="s">
        <v>311</v>
      </c>
    </row>
    <row r="183" spans="1:65" s="13" customFormat="1" x14ac:dyDescent="0.2">
      <c r="B183" s="207"/>
      <c r="C183" s="208"/>
      <c r="D183" s="203" t="s">
        <v>332</v>
      </c>
      <c r="E183" s="209" t="s">
        <v>21</v>
      </c>
      <c r="F183" s="210" t="s">
        <v>365</v>
      </c>
      <c r="G183" s="208"/>
      <c r="H183" s="211">
        <v>2.8730000000000002</v>
      </c>
      <c r="I183" s="212"/>
      <c r="J183" s="208"/>
      <c r="K183" s="208"/>
      <c r="L183" s="213"/>
      <c r="M183" s="214"/>
      <c r="N183" s="215"/>
      <c r="O183" s="215"/>
      <c r="P183" s="215"/>
      <c r="Q183" s="215"/>
      <c r="R183" s="215"/>
      <c r="S183" s="215"/>
      <c r="T183" s="216"/>
      <c r="AT183" s="217" t="s">
        <v>332</v>
      </c>
      <c r="AU183" s="217" t="s">
        <v>86</v>
      </c>
      <c r="AV183" s="13" t="s">
        <v>86</v>
      </c>
      <c r="AW183" s="13" t="s">
        <v>37</v>
      </c>
      <c r="AX183" s="13" t="s">
        <v>76</v>
      </c>
      <c r="AY183" s="217" t="s">
        <v>311</v>
      </c>
    </row>
    <row r="184" spans="1:65" s="13" customFormat="1" x14ac:dyDescent="0.2">
      <c r="B184" s="207"/>
      <c r="C184" s="208"/>
      <c r="D184" s="203" t="s">
        <v>332</v>
      </c>
      <c r="E184" s="209" t="s">
        <v>21</v>
      </c>
      <c r="F184" s="210" t="s">
        <v>366</v>
      </c>
      <c r="G184" s="208"/>
      <c r="H184" s="211">
        <v>13.662000000000001</v>
      </c>
      <c r="I184" s="212"/>
      <c r="J184" s="208"/>
      <c r="K184" s="208"/>
      <c r="L184" s="213"/>
      <c r="M184" s="214"/>
      <c r="N184" s="215"/>
      <c r="O184" s="215"/>
      <c r="P184" s="215"/>
      <c r="Q184" s="215"/>
      <c r="R184" s="215"/>
      <c r="S184" s="215"/>
      <c r="T184" s="216"/>
      <c r="AT184" s="217" t="s">
        <v>332</v>
      </c>
      <c r="AU184" s="217" t="s">
        <v>86</v>
      </c>
      <c r="AV184" s="13" t="s">
        <v>86</v>
      </c>
      <c r="AW184" s="13" t="s">
        <v>37</v>
      </c>
      <c r="AX184" s="13" t="s">
        <v>76</v>
      </c>
      <c r="AY184" s="217" t="s">
        <v>311</v>
      </c>
    </row>
    <row r="185" spans="1:65" s="13" customFormat="1" x14ac:dyDescent="0.2">
      <c r="B185" s="207"/>
      <c r="C185" s="208"/>
      <c r="D185" s="203" t="s">
        <v>332</v>
      </c>
      <c r="E185" s="209" t="s">
        <v>21</v>
      </c>
      <c r="F185" s="210" t="s">
        <v>367</v>
      </c>
      <c r="G185" s="208"/>
      <c r="H185" s="211">
        <v>5.3849999999999998</v>
      </c>
      <c r="I185" s="212"/>
      <c r="J185" s="208"/>
      <c r="K185" s="208"/>
      <c r="L185" s="213"/>
      <c r="M185" s="214"/>
      <c r="N185" s="215"/>
      <c r="O185" s="215"/>
      <c r="P185" s="215"/>
      <c r="Q185" s="215"/>
      <c r="R185" s="215"/>
      <c r="S185" s="215"/>
      <c r="T185" s="216"/>
      <c r="AT185" s="217" t="s">
        <v>332</v>
      </c>
      <c r="AU185" s="217" t="s">
        <v>86</v>
      </c>
      <c r="AV185" s="13" t="s">
        <v>86</v>
      </c>
      <c r="AW185" s="13" t="s">
        <v>37</v>
      </c>
      <c r="AX185" s="13" t="s">
        <v>76</v>
      </c>
      <c r="AY185" s="217" t="s">
        <v>311</v>
      </c>
    </row>
    <row r="186" spans="1:65" s="14" customFormat="1" x14ac:dyDescent="0.2">
      <c r="B186" s="218"/>
      <c r="C186" s="219"/>
      <c r="D186" s="203" t="s">
        <v>332</v>
      </c>
      <c r="E186" s="220" t="s">
        <v>21</v>
      </c>
      <c r="F186" s="221" t="s">
        <v>368</v>
      </c>
      <c r="G186" s="219"/>
      <c r="H186" s="220" t="s">
        <v>21</v>
      </c>
      <c r="I186" s="222"/>
      <c r="J186" s="219"/>
      <c r="K186" s="219"/>
      <c r="L186" s="223"/>
      <c r="M186" s="224"/>
      <c r="N186" s="225"/>
      <c r="O186" s="225"/>
      <c r="P186" s="225"/>
      <c r="Q186" s="225"/>
      <c r="R186" s="225"/>
      <c r="S186" s="225"/>
      <c r="T186" s="226"/>
      <c r="AT186" s="227" t="s">
        <v>332</v>
      </c>
      <c r="AU186" s="227" t="s">
        <v>86</v>
      </c>
      <c r="AV186" s="14" t="s">
        <v>84</v>
      </c>
      <c r="AW186" s="14" t="s">
        <v>37</v>
      </c>
      <c r="AX186" s="14" t="s">
        <v>76</v>
      </c>
      <c r="AY186" s="227" t="s">
        <v>311</v>
      </c>
    </row>
    <row r="187" spans="1:65" s="13" customFormat="1" x14ac:dyDescent="0.2">
      <c r="B187" s="207"/>
      <c r="C187" s="208"/>
      <c r="D187" s="203" t="s">
        <v>332</v>
      </c>
      <c r="E187" s="209" t="s">
        <v>21</v>
      </c>
      <c r="F187" s="210" t="s">
        <v>369</v>
      </c>
      <c r="G187" s="208"/>
      <c r="H187" s="211">
        <v>3.9060000000000001</v>
      </c>
      <c r="I187" s="212"/>
      <c r="J187" s="208"/>
      <c r="K187" s="208"/>
      <c r="L187" s="213"/>
      <c r="M187" s="214"/>
      <c r="N187" s="215"/>
      <c r="O187" s="215"/>
      <c r="P187" s="215"/>
      <c r="Q187" s="215"/>
      <c r="R187" s="215"/>
      <c r="S187" s="215"/>
      <c r="T187" s="216"/>
      <c r="AT187" s="217" t="s">
        <v>332</v>
      </c>
      <c r="AU187" s="217" t="s">
        <v>86</v>
      </c>
      <c r="AV187" s="13" t="s">
        <v>86</v>
      </c>
      <c r="AW187" s="13" t="s">
        <v>37</v>
      </c>
      <c r="AX187" s="13" t="s">
        <v>76</v>
      </c>
      <c r="AY187" s="217" t="s">
        <v>311</v>
      </c>
    </row>
    <row r="188" spans="1:65" s="14" customFormat="1" x14ac:dyDescent="0.2">
      <c r="B188" s="218"/>
      <c r="C188" s="219"/>
      <c r="D188" s="203" t="s">
        <v>332</v>
      </c>
      <c r="E188" s="220" t="s">
        <v>21</v>
      </c>
      <c r="F188" s="221" t="s">
        <v>370</v>
      </c>
      <c r="G188" s="219"/>
      <c r="H188" s="220" t="s">
        <v>21</v>
      </c>
      <c r="I188" s="222"/>
      <c r="J188" s="219"/>
      <c r="K188" s="219"/>
      <c r="L188" s="223"/>
      <c r="M188" s="224"/>
      <c r="N188" s="225"/>
      <c r="O188" s="225"/>
      <c r="P188" s="225"/>
      <c r="Q188" s="225"/>
      <c r="R188" s="225"/>
      <c r="S188" s="225"/>
      <c r="T188" s="226"/>
      <c r="AT188" s="227" t="s">
        <v>332</v>
      </c>
      <c r="AU188" s="227" t="s">
        <v>86</v>
      </c>
      <c r="AV188" s="14" t="s">
        <v>84</v>
      </c>
      <c r="AW188" s="14" t="s">
        <v>37</v>
      </c>
      <c r="AX188" s="14" t="s">
        <v>76</v>
      </c>
      <c r="AY188" s="227" t="s">
        <v>311</v>
      </c>
    </row>
    <row r="189" spans="1:65" s="13" customFormat="1" x14ac:dyDescent="0.2">
      <c r="B189" s="207"/>
      <c r="C189" s="208"/>
      <c r="D189" s="203" t="s">
        <v>332</v>
      </c>
      <c r="E189" s="209" t="s">
        <v>21</v>
      </c>
      <c r="F189" s="210" t="s">
        <v>371</v>
      </c>
      <c r="G189" s="208"/>
      <c r="H189" s="211">
        <v>5.6820000000000004</v>
      </c>
      <c r="I189" s="212"/>
      <c r="J189" s="208"/>
      <c r="K189" s="208"/>
      <c r="L189" s="213"/>
      <c r="M189" s="214"/>
      <c r="N189" s="215"/>
      <c r="O189" s="215"/>
      <c r="P189" s="215"/>
      <c r="Q189" s="215"/>
      <c r="R189" s="215"/>
      <c r="S189" s="215"/>
      <c r="T189" s="216"/>
      <c r="AT189" s="217" t="s">
        <v>332</v>
      </c>
      <c r="AU189" s="217" t="s">
        <v>86</v>
      </c>
      <c r="AV189" s="13" t="s">
        <v>86</v>
      </c>
      <c r="AW189" s="13" t="s">
        <v>37</v>
      </c>
      <c r="AX189" s="13" t="s">
        <v>76</v>
      </c>
      <c r="AY189" s="217" t="s">
        <v>311</v>
      </c>
    </row>
    <row r="190" spans="1:65" s="15" customFormat="1" x14ac:dyDescent="0.2">
      <c r="B190" s="228"/>
      <c r="C190" s="229"/>
      <c r="D190" s="203" t="s">
        <v>332</v>
      </c>
      <c r="E190" s="230" t="s">
        <v>21</v>
      </c>
      <c r="F190" s="231" t="s">
        <v>347</v>
      </c>
      <c r="G190" s="229"/>
      <c r="H190" s="232">
        <v>140.13999999999999</v>
      </c>
      <c r="I190" s="233"/>
      <c r="J190" s="229"/>
      <c r="K190" s="229"/>
      <c r="L190" s="234"/>
      <c r="M190" s="235"/>
      <c r="N190" s="236"/>
      <c r="O190" s="236"/>
      <c r="P190" s="236"/>
      <c r="Q190" s="236"/>
      <c r="R190" s="236"/>
      <c r="S190" s="236"/>
      <c r="T190" s="237"/>
      <c r="AT190" s="238" t="s">
        <v>332</v>
      </c>
      <c r="AU190" s="238" t="s">
        <v>86</v>
      </c>
      <c r="AV190" s="15" t="s">
        <v>318</v>
      </c>
      <c r="AW190" s="15" t="s">
        <v>37</v>
      </c>
      <c r="AX190" s="15" t="s">
        <v>84</v>
      </c>
      <c r="AY190" s="238" t="s">
        <v>311</v>
      </c>
    </row>
    <row r="191" spans="1:65" s="2" customFormat="1" ht="24" customHeight="1" x14ac:dyDescent="0.2">
      <c r="A191" s="35"/>
      <c r="B191" s="36"/>
      <c r="C191" s="190" t="s">
        <v>372</v>
      </c>
      <c r="D191" s="190" t="s">
        <v>313</v>
      </c>
      <c r="E191" s="191" t="s">
        <v>373</v>
      </c>
      <c r="F191" s="192" t="s">
        <v>374</v>
      </c>
      <c r="G191" s="193" t="s">
        <v>209</v>
      </c>
      <c r="H191" s="194">
        <v>140.13999999999999</v>
      </c>
      <c r="I191" s="195"/>
      <c r="J191" s="196">
        <f>ROUND(I191*H191,2)</f>
        <v>0</v>
      </c>
      <c r="K191" s="192" t="s">
        <v>317</v>
      </c>
      <c r="L191" s="40"/>
      <c r="M191" s="197" t="s">
        <v>21</v>
      </c>
      <c r="N191" s="198" t="s">
        <v>47</v>
      </c>
      <c r="O191" s="65"/>
      <c r="P191" s="199">
        <f>O191*H191</f>
        <v>0</v>
      </c>
      <c r="Q191" s="199">
        <v>0</v>
      </c>
      <c r="R191" s="199">
        <f>Q191*H191</f>
        <v>0</v>
      </c>
      <c r="S191" s="199">
        <v>0</v>
      </c>
      <c r="T191" s="200">
        <f>S191*H191</f>
        <v>0</v>
      </c>
      <c r="U191" s="35"/>
      <c r="V191" s="35"/>
      <c r="W191" s="35"/>
      <c r="X191" s="35"/>
      <c r="Y191" s="35"/>
      <c r="Z191" s="35"/>
      <c r="AA191" s="35"/>
      <c r="AB191" s="35"/>
      <c r="AC191" s="35"/>
      <c r="AD191" s="35"/>
      <c r="AE191" s="35"/>
      <c r="AR191" s="201" t="s">
        <v>318</v>
      </c>
      <c r="AT191" s="201" t="s">
        <v>313</v>
      </c>
      <c r="AU191" s="201" t="s">
        <v>86</v>
      </c>
      <c r="AY191" s="18" t="s">
        <v>311</v>
      </c>
      <c r="BE191" s="202">
        <f>IF(N191="základní",J191,0)</f>
        <v>0</v>
      </c>
      <c r="BF191" s="202">
        <f>IF(N191="snížená",J191,0)</f>
        <v>0</v>
      </c>
      <c r="BG191" s="202">
        <f>IF(N191="zákl. přenesená",J191,0)</f>
        <v>0</v>
      </c>
      <c r="BH191" s="202">
        <f>IF(N191="sníž. přenesená",J191,0)</f>
        <v>0</v>
      </c>
      <c r="BI191" s="202">
        <f>IF(N191="nulová",J191,0)</f>
        <v>0</v>
      </c>
      <c r="BJ191" s="18" t="s">
        <v>84</v>
      </c>
      <c r="BK191" s="202">
        <f>ROUND(I191*H191,2)</f>
        <v>0</v>
      </c>
      <c r="BL191" s="18" t="s">
        <v>318</v>
      </c>
      <c r="BM191" s="201" t="s">
        <v>375</v>
      </c>
    </row>
    <row r="192" spans="1:65" s="2" customFormat="1" ht="146.25" x14ac:dyDescent="0.2">
      <c r="A192" s="35"/>
      <c r="B192" s="36"/>
      <c r="C192" s="37"/>
      <c r="D192" s="203" t="s">
        <v>320</v>
      </c>
      <c r="E192" s="37"/>
      <c r="F192" s="204" t="s">
        <v>352</v>
      </c>
      <c r="G192" s="37"/>
      <c r="H192" s="37"/>
      <c r="I192" s="110"/>
      <c r="J192" s="37"/>
      <c r="K192" s="37"/>
      <c r="L192" s="40"/>
      <c r="M192" s="205"/>
      <c r="N192" s="206"/>
      <c r="O192" s="65"/>
      <c r="P192" s="65"/>
      <c r="Q192" s="65"/>
      <c r="R192" s="65"/>
      <c r="S192" s="65"/>
      <c r="T192" s="66"/>
      <c r="U192" s="35"/>
      <c r="V192" s="35"/>
      <c r="W192" s="35"/>
      <c r="X192" s="35"/>
      <c r="Y192" s="35"/>
      <c r="Z192" s="35"/>
      <c r="AA192" s="35"/>
      <c r="AB192" s="35"/>
      <c r="AC192" s="35"/>
      <c r="AD192" s="35"/>
      <c r="AE192" s="35"/>
      <c r="AT192" s="18" t="s">
        <v>320</v>
      </c>
      <c r="AU192" s="18" t="s">
        <v>86</v>
      </c>
    </row>
    <row r="193" spans="1:65" s="2" customFormat="1" ht="24" customHeight="1" x14ac:dyDescent="0.2">
      <c r="A193" s="35"/>
      <c r="B193" s="36"/>
      <c r="C193" s="190" t="s">
        <v>376</v>
      </c>
      <c r="D193" s="190" t="s">
        <v>313</v>
      </c>
      <c r="E193" s="191" t="s">
        <v>377</v>
      </c>
      <c r="F193" s="192" t="s">
        <v>378</v>
      </c>
      <c r="G193" s="193" t="s">
        <v>209</v>
      </c>
      <c r="H193" s="194">
        <v>70.054000000000002</v>
      </c>
      <c r="I193" s="195"/>
      <c r="J193" s="196">
        <f>ROUND(I193*H193,2)</f>
        <v>0</v>
      </c>
      <c r="K193" s="192" t="s">
        <v>317</v>
      </c>
      <c r="L193" s="40"/>
      <c r="M193" s="197" t="s">
        <v>21</v>
      </c>
      <c r="N193" s="198" t="s">
        <v>47</v>
      </c>
      <c r="O193" s="65"/>
      <c r="P193" s="199">
        <f>O193*H193</f>
        <v>0</v>
      </c>
      <c r="Q193" s="199">
        <v>0</v>
      </c>
      <c r="R193" s="199">
        <f>Q193*H193</f>
        <v>0</v>
      </c>
      <c r="S193" s="199">
        <v>0</v>
      </c>
      <c r="T193" s="200">
        <f>S193*H193</f>
        <v>0</v>
      </c>
      <c r="U193" s="35"/>
      <c r="V193" s="35"/>
      <c r="W193" s="35"/>
      <c r="X193" s="35"/>
      <c r="Y193" s="35"/>
      <c r="Z193" s="35"/>
      <c r="AA193" s="35"/>
      <c r="AB193" s="35"/>
      <c r="AC193" s="35"/>
      <c r="AD193" s="35"/>
      <c r="AE193" s="35"/>
      <c r="AR193" s="201" t="s">
        <v>318</v>
      </c>
      <c r="AT193" s="201" t="s">
        <v>313</v>
      </c>
      <c r="AU193" s="201" t="s">
        <v>86</v>
      </c>
      <c r="AY193" s="18" t="s">
        <v>311</v>
      </c>
      <c r="BE193" s="202">
        <f>IF(N193="základní",J193,0)</f>
        <v>0</v>
      </c>
      <c r="BF193" s="202">
        <f>IF(N193="snížená",J193,0)</f>
        <v>0</v>
      </c>
      <c r="BG193" s="202">
        <f>IF(N193="zákl. přenesená",J193,0)</f>
        <v>0</v>
      </c>
      <c r="BH193" s="202">
        <f>IF(N193="sníž. přenesená",J193,0)</f>
        <v>0</v>
      </c>
      <c r="BI193" s="202">
        <f>IF(N193="nulová",J193,0)</f>
        <v>0</v>
      </c>
      <c r="BJ193" s="18" t="s">
        <v>84</v>
      </c>
      <c r="BK193" s="202">
        <f>ROUND(I193*H193,2)</f>
        <v>0</v>
      </c>
      <c r="BL193" s="18" t="s">
        <v>318</v>
      </c>
      <c r="BM193" s="201" t="s">
        <v>379</v>
      </c>
    </row>
    <row r="194" spans="1:65" s="2" customFormat="1" ht="136.5" x14ac:dyDescent="0.2">
      <c r="A194" s="35"/>
      <c r="B194" s="36"/>
      <c r="C194" s="37"/>
      <c r="D194" s="203" t="s">
        <v>320</v>
      </c>
      <c r="E194" s="37"/>
      <c r="F194" s="204" t="s">
        <v>380</v>
      </c>
      <c r="G194" s="37"/>
      <c r="H194" s="37"/>
      <c r="I194" s="110"/>
      <c r="J194" s="37"/>
      <c r="K194" s="37"/>
      <c r="L194" s="40"/>
      <c r="M194" s="205"/>
      <c r="N194" s="206"/>
      <c r="O194" s="65"/>
      <c r="P194" s="65"/>
      <c r="Q194" s="65"/>
      <c r="R194" s="65"/>
      <c r="S194" s="65"/>
      <c r="T194" s="66"/>
      <c r="U194" s="35"/>
      <c r="V194" s="35"/>
      <c r="W194" s="35"/>
      <c r="X194" s="35"/>
      <c r="Y194" s="35"/>
      <c r="Z194" s="35"/>
      <c r="AA194" s="35"/>
      <c r="AB194" s="35"/>
      <c r="AC194" s="35"/>
      <c r="AD194" s="35"/>
      <c r="AE194" s="35"/>
      <c r="AT194" s="18" t="s">
        <v>320</v>
      </c>
      <c r="AU194" s="18" t="s">
        <v>86</v>
      </c>
    </row>
    <row r="195" spans="1:65" s="13" customFormat="1" x14ac:dyDescent="0.2">
      <c r="B195" s="207"/>
      <c r="C195" s="208"/>
      <c r="D195" s="203" t="s">
        <v>332</v>
      </c>
      <c r="E195" s="209" t="s">
        <v>21</v>
      </c>
      <c r="F195" s="210" t="s">
        <v>211</v>
      </c>
      <c r="G195" s="208"/>
      <c r="H195" s="211">
        <v>70.054000000000002</v>
      </c>
      <c r="I195" s="212"/>
      <c r="J195" s="208"/>
      <c r="K195" s="208"/>
      <c r="L195" s="213"/>
      <c r="M195" s="214"/>
      <c r="N195" s="215"/>
      <c r="O195" s="215"/>
      <c r="P195" s="215"/>
      <c r="Q195" s="215"/>
      <c r="R195" s="215"/>
      <c r="S195" s="215"/>
      <c r="T195" s="216"/>
      <c r="AT195" s="217" t="s">
        <v>332</v>
      </c>
      <c r="AU195" s="217" t="s">
        <v>86</v>
      </c>
      <c r="AV195" s="13" t="s">
        <v>86</v>
      </c>
      <c r="AW195" s="13" t="s">
        <v>37</v>
      </c>
      <c r="AX195" s="13" t="s">
        <v>84</v>
      </c>
      <c r="AY195" s="217" t="s">
        <v>311</v>
      </c>
    </row>
    <row r="196" spans="1:65" s="2" customFormat="1" ht="24" customHeight="1" x14ac:dyDescent="0.2">
      <c r="A196" s="35"/>
      <c r="B196" s="36"/>
      <c r="C196" s="190" t="s">
        <v>381</v>
      </c>
      <c r="D196" s="190" t="s">
        <v>313</v>
      </c>
      <c r="E196" s="191" t="s">
        <v>382</v>
      </c>
      <c r="F196" s="192" t="s">
        <v>383</v>
      </c>
      <c r="G196" s="193" t="s">
        <v>209</v>
      </c>
      <c r="H196" s="194">
        <v>70.054000000000002</v>
      </c>
      <c r="I196" s="195"/>
      <c r="J196" s="196">
        <f>ROUND(I196*H196,2)</f>
        <v>0</v>
      </c>
      <c r="K196" s="192" t="s">
        <v>317</v>
      </c>
      <c r="L196" s="40"/>
      <c r="M196" s="197" t="s">
        <v>21</v>
      </c>
      <c r="N196" s="198" t="s">
        <v>47</v>
      </c>
      <c r="O196" s="65"/>
      <c r="P196" s="199">
        <f>O196*H196</f>
        <v>0</v>
      </c>
      <c r="Q196" s="199">
        <v>0</v>
      </c>
      <c r="R196" s="199">
        <f>Q196*H196</f>
        <v>0</v>
      </c>
      <c r="S196" s="199">
        <v>0</v>
      </c>
      <c r="T196" s="200">
        <f>S196*H196</f>
        <v>0</v>
      </c>
      <c r="U196" s="35"/>
      <c r="V196" s="35"/>
      <c r="W196" s="35"/>
      <c r="X196" s="35"/>
      <c r="Y196" s="35"/>
      <c r="Z196" s="35"/>
      <c r="AA196" s="35"/>
      <c r="AB196" s="35"/>
      <c r="AC196" s="35"/>
      <c r="AD196" s="35"/>
      <c r="AE196" s="35"/>
      <c r="AR196" s="201" t="s">
        <v>318</v>
      </c>
      <c r="AT196" s="201" t="s">
        <v>313</v>
      </c>
      <c r="AU196" s="201" t="s">
        <v>86</v>
      </c>
      <c r="AY196" s="18" t="s">
        <v>311</v>
      </c>
      <c r="BE196" s="202">
        <f>IF(N196="základní",J196,0)</f>
        <v>0</v>
      </c>
      <c r="BF196" s="202">
        <f>IF(N196="snížená",J196,0)</f>
        <v>0</v>
      </c>
      <c r="BG196" s="202">
        <f>IF(N196="zákl. přenesená",J196,0)</f>
        <v>0</v>
      </c>
      <c r="BH196" s="202">
        <f>IF(N196="sníž. přenesená",J196,0)</f>
        <v>0</v>
      </c>
      <c r="BI196" s="202">
        <f>IF(N196="nulová",J196,0)</f>
        <v>0</v>
      </c>
      <c r="BJ196" s="18" t="s">
        <v>84</v>
      </c>
      <c r="BK196" s="202">
        <f>ROUND(I196*H196,2)</f>
        <v>0</v>
      </c>
      <c r="BL196" s="18" t="s">
        <v>318</v>
      </c>
      <c r="BM196" s="201" t="s">
        <v>384</v>
      </c>
    </row>
    <row r="197" spans="1:65" s="2" customFormat="1" ht="107.25" x14ac:dyDescent="0.2">
      <c r="A197" s="35"/>
      <c r="B197" s="36"/>
      <c r="C197" s="37"/>
      <c r="D197" s="203" t="s">
        <v>320</v>
      </c>
      <c r="E197" s="37"/>
      <c r="F197" s="204" t="s">
        <v>385</v>
      </c>
      <c r="G197" s="37"/>
      <c r="H197" s="37"/>
      <c r="I197" s="110"/>
      <c r="J197" s="37"/>
      <c r="K197" s="37"/>
      <c r="L197" s="40"/>
      <c r="M197" s="205"/>
      <c r="N197" s="206"/>
      <c r="O197" s="65"/>
      <c r="P197" s="65"/>
      <c r="Q197" s="65"/>
      <c r="R197" s="65"/>
      <c r="S197" s="65"/>
      <c r="T197" s="66"/>
      <c r="U197" s="35"/>
      <c r="V197" s="35"/>
      <c r="W197" s="35"/>
      <c r="X197" s="35"/>
      <c r="Y197" s="35"/>
      <c r="Z197" s="35"/>
      <c r="AA197" s="35"/>
      <c r="AB197" s="35"/>
      <c r="AC197" s="35"/>
      <c r="AD197" s="35"/>
      <c r="AE197" s="35"/>
      <c r="AT197" s="18" t="s">
        <v>320</v>
      </c>
      <c r="AU197" s="18" t="s">
        <v>86</v>
      </c>
    </row>
    <row r="198" spans="1:65" s="13" customFormat="1" x14ac:dyDescent="0.2">
      <c r="B198" s="207"/>
      <c r="C198" s="208"/>
      <c r="D198" s="203" t="s">
        <v>332</v>
      </c>
      <c r="E198" s="209" t="s">
        <v>21</v>
      </c>
      <c r="F198" s="210" t="s">
        <v>211</v>
      </c>
      <c r="G198" s="208"/>
      <c r="H198" s="211">
        <v>70.054000000000002</v>
      </c>
      <c r="I198" s="212"/>
      <c r="J198" s="208"/>
      <c r="K198" s="208"/>
      <c r="L198" s="213"/>
      <c r="M198" s="214"/>
      <c r="N198" s="215"/>
      <c r="O198" s="215"/>
      <c r="P198" s="215"/>
      <c r="Q198" s="215"/>
      <c r="R198" s="215"/>
      <c r="S198" s="215"/>
      <c r="T198" s="216"/>
      <c r="AT198" s="217" t="s">
        <v>332</v>
      </c>
      <c r="AU198" s="217" t="s">
        <v>86</v>
      </c>
      <c r="AV198" s="13" t="s">
        <v>86</v>
      </c>
      <c r="AW198" s="13" t="s">
        <v>37</v>
      </c>
      <c r="AX198" s="13" t="s">
        <v>84</v>
      </c>
      <c r="AY198" s="217" t="s">
        <v>311</v>
      </c>
    </row>
    <row r="199" spans="1:65" s="2" customFormat="1" ht="24" customHeight="1" x14ac:dyDescent="0.2">
      <c r="A199" s="35"/>
      <c r="B199" s="36"/>
      <c r="C199" s="190" t="s">
        <v>386</v>
      </c>
      <c r="D199" s="190" t="s">
        <v>313</v>
      </c>
      <c r="E199" s="191" t="s">
        <v>387</v>
      </c>
      <c r="F199" s="192" t="s">
        <v>388</v>
      </c>
      <c r="G199" s="193" t="s">
        <v>209</v>
      </c>
      <c r="H199" s="194">
        <v>70.054000000000002</v>
      </c>
      <c r="I199" s="195"/>
      <c r="J199" s="196">
        <f>ROUND(I199*H199,2)</f>
        <v>0</v>
      </c>
      <c r="K199" s="192" t="s">
        <v>317</v>
      </c>
      <c r="L199" s="40"/>
      <c r="M199" s="197" t="s">
        <v>21</v>
      </c>
      <c r="N199" s="198" t="s">
        <v>47</v>
      </c>
      <c r="O199" s="65"/>
      <c r="P199" s="199">
        <f>O199*H199</f>
        <v>0</v>
      </c>
      <c r="Q199" s="199">
        <v>0</v>
      </c>
      <c r="R199" s="199">
        <f>Q199*H199</f>
        <v>0</v>
      </c>
      <c r="S199" s="199">
        <v>0</v>
      </c>
      <c r="T199" s="200">
        <f>S199*H199</f>
        <v>0</v>
      </c>
      <c r="U199" s="35"/>
      <c r="V199" s="35"/>
      <c r="W199" s="35"/>
      <c r="X199" s="35"/>
      <c r="Y199" s="35"/>
      <c r="Z199" s="35"/>
      <c r="AA199" s="35"/>
      <c r="AB199" s="35"/>
      <c r="AC199" s="35"/>
      <c r="AD199" s="35"/>
      <c r="AE199" s="35"/>
      <c r="AR199" s="201" t="s">
        <v>318</v>
      </c>
      <c r="AT199" s="201" t="s">
        <v>313</v>
      </c>
      <c r="AU199" s="201" t="s">
        <v>86</v>
      </c>
      <c r="AY199" s="18" t="s">
        <v>311</v>
      </c>
      <c r="BE199" s="202">
        <f>IF(N199="základní",J199,0)</f>
        <v>0</v>
      </c>
      <c r="BF199" s="202">
        <f>IF(N199="snížená",J199,0)</f>
        <v>0</v>
      </c>
      <c r="BG199" s="202">
        <f>IF(N199="zákl. přenesená",J199,0)</f>
        <v>0</v>
      </c>
      <c r="BH199" s="202">
        <f>IF(N199="sníž. přenesená",J199,0)</f>
        <v>0</v>
      </c>
      <c r="BI199" s="202">
        <f>IF(N199="nulová",J199,0)</f>
        <v>0</v>
      </c>
      <c r="BJ199" s="18" t="s">
        <v>84</v>
      </c>
      <c r="BK199" s="202">
        <f>ROUND(I199*H199,2)</f>
        <v>0</v>
      </c>
      <c r="BL199" s="18" t="s">
        <v>318</v>
      </c>
      <c r="BM199" s="201" t="s">
        <v>389</v>
      </c>
    </row>
    <row r="200" spans="1:65" s="2" customFormat="1" ht="321.75" x14ac:dyDescent="0.2">
      <c r="A200" s="35"/>
      <c r="B200" s="36"/>
      <c r="C200" s="37"/>
      <c r="D200" s="203" t="s">
        <v>320</v>
      </c>
      <c r="E200" s="37"/>
      <c r="F200" s="204" t="s">
        <v>390</v>
      </c>
      <c r="G200" s="37"/>
      <c r="H200" s="37"/>
      <c r="I200" s="110"/>
      <c r="J200" s="37"/>
      <c r="K200" s="37"/>
      <c r="L200" s="40"/>
      <c r="M200" s="205"/>
      <c r="N200" s="206"/>
      <c r="O200" s="65"/>
      <c r="P200" s="65"/>
      <c r="Q200" s="65"/>
      <c r="R200" s="65"/>
      <c r="S200" s="65"/>
      <c r="T200" s="66"/>
      <c r="U200" s="35"/>
      <c r="V200" s="35"/>
      <c r="W200" s="35"/>
      <c r="X200" s="35"/>
      <c r="Y200" s="35"/>
      <c r="Z200" s="35"/>
      <c r="AA200" s="35"/>
      <c r="AB200" s="35"/>
      <c r="AC200" s="35"/>
      <c r="AD200" s="35"/>
      <c r="AE200" s="35"/>
      <c r="AT200" s="18" t="s">
        <v>320</v>
      </c>
      <c r="AU200" s="18" t="s">
        <v>86</v>
      </c>
    </row>
    <row r="201" spans="1:65" s="13" customFormat="1" x14ac:dyDescent="0.2">
      <c r="B201" s="207"/>
      <c r="C201" s="208"/>
      <c r="D201" s="203" t="s">
        <v>332</v>
      </c>
      <c r="E201" s="209" t="s">
        <v>21</v>
      </c>
      <c r="F201" s="210" t="s">
        <v>391</v>
      </c>
      <c r="G201" s="208"/>
      <c r="H201" s="211">
        <v>31.617000000000001</v>
      </c>
      <c r="I201" s="212"/>
      <c r="J201" s="208"/>
      <c r="K201" s="208"/>
      <c r="L201" s="213"/>
      <c r="M201" s="214"/>
      <c r="N201" s="215"/>
      <c r="O201" s="215"/>
      <c r="P201" s="215"/>
      <c r="Q201" s="215"/>
      <c r="R201" s="215"/>
      <c r="S201" s="215"/>
      <c r="T201" s="216"/>
      <c r="AT201" s="217" t="s">
        <v>332</v>
      </c>
      <c r="AU201" s="217" t="s">
        <v>86</v>
      </c>
      <c r="AV201" s="13" t="s">
        <v>86</v>
      </c>
      <c r="AW201" s="13" t="s">
        <v>37</v>
      </c>
      <c r="AX201" s="13" t="s">
        <v>76</v>
      </c>
      <c r="AY201" s="217" t="s">
        <v>311</v>
      </c>
    </row>
    <row r="202" spans="1:65" s="13" customFormat="1" x14ac:dyDescent="0.2">
      <c r="B202" s="207"/>
      <c r="C202" s="208"/>
      <c r="D202" s="203" t="s">
        <v>332</v>
      </c>
      <c r="E202" s="209" t="s">
        <v>21</v>
      </c>
      <c r="F202" s="210" t="s">
        <v>392</v>
      </c>
      <c r="G202" s="208"/>
      <c r="H202" s="211">
        <v>0.78</v>
      </c>
      <c r="I202" s="212"/>
      <c r="J202" s="208"/>
      <c r="K202" s="208"/>
      <c r="L202" s="213"/>
      <c r="M202" s="214"/>
      <c r="N202" s="215"/>
      <c r="O202" s="215"/>
      <c r="P202" s="215"/>
      <c r="Q202" s="215"/>
      <c r="R202" s="215"/>
      <c r="S202" s="215"/>
      <c r="T202" s="216"/>
      <c r="AT202" s="217" t="s">
        <v>332</v>
      </c>
      <c r="AU202" s="217" t="s">
        <v>86</v>
      </c>
      <c r="AV202" s="13" t="s">
        <v>86</v>
      </c>
      <c r="AW202" s="13" t="s">
        <v>37</v>
      </c>
      <c r="AX202" s="13" t="s">
        <v>76</v>
      </c>
      <c r="AY202" s="217" t="s">
        <v>311</v>
      </c>
    </row>
    <row r="203" spans="1:65" s="13" customFormat="1" x14ac:dyDescent="0.2">
      <c r="B203" s="207"/>
      <c r="C203" s="208"/>
      <c r="D203" s="203" t="s">
        <v>332</v>
      </c>
      <c r="E203" s="209" t="s">
        <v>21</v>
      </c>
      <c r="F203" s="210" t="s">
        <v>393</v>
      </c>
      <c r="G203" s="208"/>
      <c r="H203" s="211">
        <v>4.0090000000000003</v>
      </c>
      <c r="I203" s="212"/>
      <c r="J203" s="208"/>
      <c r="K203" s="208"/>
      <c r="L203" s="213"/>
      <c r="M203" s="214"/>
      <c r="N203" s="215"/>
      <c r="O203" s="215"/>
      <c r="P203" s="215"/>
      <c r="Q203" s="215"/>
      <c r="R203" s="215"/>
      <c r="S203" s="215"/>
      <c r="T203" s="216"/>
      <c r="AT203" s="217" t="s">
        <v>332</v>
      </c>
      <c r="AU203" s="217" t="s">
        <v>86</v>
      </c>
      <c r="AV203" s="13" t="s">
        <v>86</v>
      </c>
      <c r="AW203" s="13" t="s">
        <v>37</v>
      </c>
      <c r="AX203" s="13" t="s">
        <v>76</v>
      </c>
      <c r="AY203" s="217" t="s">
        <v>311</v>
      </c>
    </row>
    <row r="204" spans="1:65" s="13" customFormat="1" x14ac:dyDescent="0.2">
      <c r="B204" s="207"/>
      <c r="C204" s="208"/>
      <c r="D204" s="203" t="s">
        <v>332</v>
      </c>
      <c r="E204" s="209" t="s">
        <v>21</v>
      </c>
      <c r="F204" s="210" t="s">
        <v>394</v>
      </c>
      <c r="G204" s="208"/>
      <c r="H204" s="211">
        <v>1.853</v>
      </c>
      <c r="I204" s="212"/>
      <c r="J204" s="208"/>
      <c r="K204" s="208"/>
      <c r="L204" s="213"/>
      <c r="M204" s="214"/>
      <c r="N204" s="215"/>
      <c r="O204" s="215"/>
      <c r="P204" s="215"/>
      <c r="Q204" s="215"/>
      <c r="R204" s="215"/>
      <c r="S204" s="215"/>
      <c r="T204" s="216"/>
      <c r="AT204" s="217" t="s">
        <v>332</v>
      </c>
      <c r="AU204" s="217" t="s">
        <v>86</v>
      </c>
      <c r="AV204" s="13" t="s">
        <v>86</v>
      </c>
      <c r="AW204" s="13" t="s">
        <v>37</v>
      </c>
      <c r="AX204" s="13" t="s">
        <v>76</v>
      </c>
      <c r="AY204" s="217" t="s">
        <v>311</v>
      </c>
    </row>
    <row r="205" spans="1:65" s="13" customFormat="1" x14ac:dyDescent="0.2">
      <c r="B205" s="207"/>
      <c r="C205" s="208"/>
      <c r="D205" s="203" t="s">
        <v>332</v>
      </c>
      <c r="E205" s="209" t="s">
        <v>21</v>
      </c>
      <c r="F205" s="210" t="s">
        <v>395</v>
      </c>
      <c r="G205" s="208"/>
      <c r="H205" s="211">
        <v>5.0019999999999998</v>
      </c>
      <c r="I205" s="212"/>
      <c r="J205" s="208"/>
      <c r="K205" s="208"/>
      <c r="L205" s="213"/>
      <c r="M205" s="214"/>
      <c r="N205" s="215"/>
      <c r="O205" s="215"/>
      <c r="P205" s="215"/>
      <c r="Q205" s="215"/>
      <c r="R205" s="215"/>
      <c r="S205" s="215"/>
      <c r="T205" s="216"/>
      <c r="AT205" s="217" t="s">
        <v>332</v>
      </c>
      <c r="AU205" s="217" t="s">
        <v>86</v>
      </c>
      <c r="AV205" s="13" t="s">
        <v>86</v>
      </c>
      <c r="AW205" s="13" t="s">
        <v>37</v>
      </c>
      <c r="AX205" s="13" t="s">
        <v>76</v>
      </c>
      <c r="AY205" s="217" t="s">
        <v>311</v>
      </c>
    </row>
    <row r="206" spans="1:65" s="13" customFormat="1" x14ac:dyDescent="0.2">
      <c r="B206" s="207"/>
      <c r="C206" s="208"/>
      <c r="D206" s="203" t="s">
        <v>332</v>
      </c>
      <c r="E206" s="209" t="s">
        <v>21</v>
      </c>
      <c r="F206" s="210" t="s">
        <v>396</v>
      </c>
      <c r="G206" s="208"/>
      <c r="H206" s="211">
        <v>2.0350000000000001</v>
      </c>
      <c r="I206" s="212"/>
      <c r="J206" s="208"/>
      <c r="K206" s="208"/>
      <c r="L206" s="213"/>
      <c r="M206" s="214"/>
      <c r="N206" s="215"/>
      <c r="O206" s="215"/>
      <c r="P206" s="215"/>
      <c r="Q206" s="215"/>
      <c r="R206" s="215"/>
      <c r="S206" s="215"/>
      <c r="T206" s="216"/>
      <c r="AT206" s="217" t="s">
        <v>332</v>
      </c>
      <c r="AU206" s="217" t="s">
        <v>86</v>
      </c>
      <c r="AV206" s="13" t="s">
        <v>86</v>
      </c>
      <c r="AW206" s="13" t="s">
        <v>37</v>
      </c>
      <c r="AX206" s="13" t="s">
        <v>76</v>
      </c>
      <c r="AY206" s="217" t="s">
        <v>311</v>
      </c>
    </row>
    <row r="207" spans="1:65" s="13" customFormat="1" x14ac:dyDescent="0.2">
      <c r="B207" s="207"/>
      <c r="C207" s="208"/>
      <c r="D207" s="203" t="s">
        <v>332</v>
      </c>
      <c r="E207" s="209" t="s">
        <v>21</v>
      </c>
      <c r="F207" s="210" t="s">
        <v>397</v>
      </c>
      <c r="G207" s="208"/>
      <c r="H207" s="211">
        <v>24.757999999999999</v>
      </c>
      <c r="I207" s="212"/>
      <c r="J207" s="208"/>
      <c r="K207" s="208"/>
      <c r="L207" s="213"/>
      <c r="M207" s="214"/>
      <c r="N207" s="215"/>
      <c r="O207" s="215"/>
      <c r="P207" s="215"/>
      <c r="Q207" s="215"/>
      <c r="R207" s="215"/>
      <c r="S207" s="215"/>
      <c r="T207" s="216"/>
      <c r="AT207" s="217" t="s">
        <v>332</v>
      </c>
      <c r="AU207" s="217" t="s">
        <v>86</v>
      </c>
      <c r="AV207" s="13" t="s">
        <v>86</v>
      </c>
      <c r="AW207" s="13" t="s">
        <v>37</v>
      </c>
      <c r="AX207" s="13" t="s">
        <v>76</v>
      </c>
      <c r="AY207" s="217" t="s">
        <v>311</v>
      </c>
    </row>
    <row r="208" spans="1:65" s="14" customFormat="1" x14ac:dyDescent="0.2">
      <c r="B208" s="218"/>
      <c r="C208" s="219"/>
      <c r="D208" s="203" t="s">
        <v>332</v>
      </c>
      <c r="E208" s="220" t="s">
        <v>21</v>
      </c>
      <c r="F208" s="221" t="s">
        <v>398</v>
      </c>
      <c r="G208" s="219"/>
      <c r="H208" s="220" t="s">
        <v>21</v>
      </c>
      <c r="I208" s="222"/>
      <c r="J208" s="219"/>
      <c r="K208" s="219"/>
      <c r="L208" s="223"/>
      <c r="M208" s="224"/>
      <c r="N208" s="225"/>
      <c r="O208" s="225"/>
      <c r="P208" s="225"/>
      <c r="Q208" s="225"/>
      <c r="R208" s="225"/>
      <c r="S208" s="225"/>
      <c r="T208" s="226"/>
      <c r="AT208" s="227" t="s">
        <v>332</v>
      </c>
      <c r="AU208" s="227" t="s">
        <v>86</v>
      </c>
      <c r="AV208" s="14" t="s">
        <v>84</v>
      </c>
      <c r="AW208" s="14" t="s">
        <v>37</v>
      </c>
      <c r="AX208" s="14" t="s">
        <v>76</v>
      </c>
      <c r="AY208" s="227" t="s">
        <v>311</v>
      </c>
    </row>
    <row r="209" spans="1:65" s="15" customFormat="1" x14ac:dyDescent="0.2">
      <c r="B209" s="228"/>
      <c r="C209" s="229"/>
      <c r="D209" s="203" t="s">
        <v>332</v>
      </c>
      <c r="E209" s="230" t="s">
        <v>21</v>
      </c>
      <c r="F209" s="231" t="s">
        <v>347</v>
      </c>
      <c r="G209" s="229"/>
      <c r="H209" s="232">
        <v>70.054000000000002</v>
      </c>
      <c r="I209" s="233"/>
      <c r="J209" s="229"/>
      <c r="K209" s="229"/>
      <c r="L209" s="234"/>
      <c r="M209" s="235"/>
      <c r="N209" s="236"/>
      <c r="O209" s="236"/>
      <c r="P209" s="236"/>
      <c r="Q209" s="236"/>
      <c r="R209" s="236"/>
      <c r="S209" s="236"/>
      <c r="T209" s="237"/>
      <c r="AT209" s="238" t="s">
        <v>332</v>
      </c>
      <c r="AU209" s="238" t="s">
        <v>86</v>
      </c>
      <c r="AV209" s="15" t="s">
        <v>318</v>
      </c>
      <c r="AW209" s="15" t="s">
        <v>37</v>
      </c>
      <c r="AX209" s="15" t="s">
        <v>84</v>
      </c>
      <c r="AY209" s="238" t="s">
        <v>311</v>
      </c>
    </row>
    <row r="210" spans="1:65" s="2" customFormat="1" ht="24" customHeight="1" x14ac:dyDescent="0.2">
      <c r="A210" s="35"/>
      <c r="B210" s="36"/>
      <c r="C210" s="190" t="s">
        <v>399</v>
      </c>
      <c r="D210" s="190" t="s">
        <v>313</v>
      </c>
      <c r="E210" s="191" t="s">
        <v>400</v>
      </c>
      <c r="F210" s="192" t="s">
        <v>401</v>
      </c>
      <c r="G210" s="193" t="s">
        <v>209</v>
      </c>
      <c r="H210" s="194">
        <v>35.127000000000002</v>
      </c>
      <c r="I210" s="195"/>
      <c r="J210" s="196">
        <f>ROUND(I210*H210,2)</f>
        <v>0</v>
      </c>
      <c r="K210" s="192" t="s">
        <v>317</v>
      </c>
      <c r="L210" s="40"/>
      <c r="M210" s="197" t="s">
        <v>21</v>
      </c>
      <c r="N210" s="198" t="s">
        <v>47</v>
      </c>
      <c r="O210" s="65"/>
      <c r="P210" s="199">
        <f>O210*H210</f>
        <v>0</v>
      </c>
      <c r="Q210" s="199">
        <v>0</v>
      </c>
      <c r="R210" s="199">
        <f>Q210*H210</f>
        <v>0</v>
      </c>
      <c r="S210" s="199">
        <v>0</v>
      </c>
      <c r="T210" s="200">
        <f>S210*H210</f>
        <v>0</v>
      </c>
      <c r="U210" s="35"/>
      <c r="V210" s="35"/>
      <c r="W210" s="35"/>
      <c r="X210" s="35"/>
      <c r="Y210" s="35"/>
      <c r="Z210" s="35"/>
      <c r="AA210" s="35"/>
      <c r="AB210" s="35"/>
      <c r="AC210" s="35"/>
      <c r="AD210" s="35"/>
      <c r="AE210" s="35"/>
      <c r="AR210" s="201" t="s">
        <v>318</v>
      </c>
      <c r="AT210" s="201" t="s">
        <v>313</v>
      </c>
      <c r="AU210" s="201" t="s">
        <v>86</v>
      </c>
      <c r="AY210" s="18" t="s">
        <v>311</v>
      </c>
      <c r="BE210" s="202">
        <f>IF(N210="základní",J210,0)</f>
        <v>0</v>
      </c>
      <c r="BF210" s="202">
        <f>IF(N210="snížená",J210,0)</f>
        <v>0</v>
      </c>
      <c r="BG210" s="202">
        <f>IF(N210="zákl. přenesená",J210,0)</f>
        <v>0</v>
      </c>
      <c r="BH210" s="202">
        <f>IF(N210="sníž. přenesená",J210,0)</f>
        <v>0</v>
      </c>
      <c r="BI210" s="202">
        <f>IF(N210="nulová",J210,0)</f>
        <v>0</v>
      </c>
      <c r="BJ210" s="18" t="s">
        <v>84</v>
      </c>
      <c r="BK210" s="202">
        <f>ROUND(I210*H210,2)</f>
        <v>0</v>
      </c>
      <c r="BL210" s="18" t="s">
        <v>318</v>
      </c>
      <c r="BM210" s="201" t="s">
        <v>402</v>
      </c>
    </row>
    <row r="211" spans="1:65" s="2" customFormat="1" ht="136.5" x14ac:dyDescent="0.2">
      <c r="A211" s="35"/>
      <c r="B211" s="36"/>
      <c r="C211" s="37"/>
      <c r="D211" s="203" t="s">
        <v>320</v>
      </c>
      <c r="E211" s="37"/>
      <c r="F211" s="204" t="s">
        <v>380</v>
      </c>
      <c r="G211" s="37"/>
      <c r="H211" s="37"/>
      <c r="I211" s="110"/>
      <c r="J211" s="37"/>
      <c r="K211" s="37"/>
      <c r="L211" s="40"/>
      <c r="M211" s="205"/>
      <c r="N211" s="206"/>
      <c r="O211" s="65"/>
      <c r="P211" s="65"/>
      <c r="Q211" s="65"/>
      <c r="R211" s="65"/>
      <c r="S211" s="65"/>
      <c r="T211" s="66"/>
      <c r="U211" s="35"/>
      <c r="V211" s="35"/>
      <c r="W211" s="35"/>
      <c r="X211" s="35"/>
      <c r="Y211" s="35"/>
      <c r="Z211" s="35"/>
      <c r="AA211" s="35"/>
      <c r="AB211" s="35"/>
      <c r="AC211" s="35"/>
      <c r="AD211" s="35"/>
      <c r="AE211" s="35"/>
      <c r="AT211" s="18" t="s">
        <v>320</v>
      </c>
      <c r="AU211" s="18" t="s">
        <v>86</v>
      </c>
    </row>
    <row r="212" spans="1:65" s="13" customFormat="1" x14ac:dyDescent="0.2">
      <c r="B212" s="207"/>
      <c r="C212" s="208"/>
      <c r="D212" s="203" t="s">
        <v>332</v>
      </c>
      <c r="E212" s="209" t="s">
        <v>21</v>
      </c>
      <c r="F212" s="210" t="s">
        <v>403</v>
      </c>
      <c r="G212" s="208"/>
      <c r="H212" s="211">
        <v>35.127000000000002</v>
      </c>
      <c r="I212" s="212"/>
      <c r="J212" s="208"/>
      <c r="K212" s="208"/>
      <c r="L212" s="213"/>
      <c r="M212" s="214"/>
      <c r="N212" s="215"/>
      <c r="O212" s="215"/>
      <c r="P212" s="215"/>
      <c r="Q212" s="215"/>
      <c r="R212" s="215"/>
      <c r="S212" s="215"/>
      <c r="T212" s="216"/>
      <c r="AT212" s="217" t="s">
        <v>332</v>
      </c>
      <c r="AU212" s="217" t="s">
        <v>86</v>
      </c>
      <c r="AV212" s="13" t="s">
        <v>86</v>
      </c>
      <c r="AW212" s="13" t="s">
        <v>37</v>
      </c>
      <c r="AX212" s="13" t="s">
        <v>84</v>
      </c>
      <c r="AY212" s="217" t="s">
        <v>311</v>
      </c>
    </row>
    <row r="213" spans="1:65" s="2" customFormat="1" ht="36" customHeight="1" x14ac:dyDescent="0.2">
      <c r="A213" s="35"/>
      <c r="B213" s="36"/>
      <c r="C213" s="190" t="s">
        <v>404</v>
      </c>
      <c r="D213" s="190" t="s">
        <v>313</v>
      </c>
      <c r="E213" s="191" t="s">
        <v>405</v>
      </c>
      <c r="F213" s="192" t="s">
        <v>406</v>
      </c>
      <c r="G213" s="193" t="s">
        <v>209</v>
      </c>
      <c r="H213" s="194">
        <v>632.28599999999994</v>
      </c>
      <c r="I213" s="195"/>
      <c r="J213" s="196">
        <f>ROUND(I213*H213,2)</f>
        <v>0</v>
      </c>
      <c r="K213" s="192" t="s">
        <v>317</v>
      </c>
      <c r="L213" s="40"/>
      <c r="M213" s="197" t="s">
        <v>21</v>
      </c>
      <c r="N213" s="198" t="s">
        <v>47</v>
      </c>
      <c r="O213" s="65"/>
      <c r="P213" s="199">
        <f>O213*H213</f>
        <v>0</v>
      </c>
      <c r="Q213" s="199">
        <v>0</v>
      </c>
      <c r="R213" s="199">
        <f>Q213*H213</f>
        <v>0</v>
      </c>
      <c r="S213" s="199">
        <v>0</v>
      </c>
      <c r="T213" s="200">
        <f>S213*H213</f>
        <v>0</v>
      </c>
      <c r="U213" s="35"/>
      <c r="V213" s="35"/>
      <c r="W213" s="35"/>
      <c r="X213" s="35"/>
      <c r="Y213" s="35"/>
      <c r="Z213" s="35"/>
      <c r="AA213" s="35"/>
      <c r="AB213" s="35"/>
      <c r="AC213" s="35"/>
      <c r="AD213" s="35"/>
      <c r="AE213" s="35"/>
      <c r="AR213" s="201" t="s">
        <v>318</v>
      </c>
      <c r="AT213" s="201" t="s">
        <v>313</v>
      </c>
      <c r="AU213" s="201" t="s">
        <v>86</v>
      </c>
      <c r="AY213" s="18" t="s">
        <v>311</v>
      </c>
      <c r="BE213" s="202">
        <f>IF(N213="základní",J213,0)</f>
        <v>0</v>
      </c>
      <c r="BF213" s="202">
        <f>IF(N213="snížená",J213,0)</f>
        <v>0</v>
      </c>
      <c r="BG213" s="202">
        <f>IF(N213="zákl. přenesená",J213,0)</f>
        <v>0</v>
      </c>
      <c r="BH213" s="202">
        <f>IF(N213="sníž. přenesená",J213,0)</f>
        <v>0</v>
      </c>
      <c r="BI213" s="202">
        <f>IF(N213="nulová",J213,0)</f>
        <v>0</v>
      </c>
      <c r="BJ213" s="18" t="s">
        <v>84</v>
      </c>
      <c r="BK213" s="202">
        <f>ROUND(I213*H213,2)</f>
        <v>0</v>
      </c>
      <c r="BL213" s="18" t="s">
        <v>318</v>
      </c>
      <c r="BM213" s="201" t="s">
        <v>407</v>
      </c>
    </row>
    <row r="214" spans="1:65" s="2" customFormat="1" ht="136.5" x14ac:dyDescent="0.2">
      <c r="A214" s="35"/>
      <c r="B214" s="36"/>
      <c r="C214" s="37"/>
      <c r="D214" s="203" t="s">
        <v>320</v>
      </c>
      <c r="E214" s="37"/>
      <c r="F214" s="204" t="s">
        <v>380</v>
      </c>
      <c r="G214" s="37"/>
      <c r="H214" s="37"/>
      <c r="I214" s="110"/>
      <c r="J214" s="37"/>
      <c r="K214" s="37"/>
      <c r="L214" s="40"/>
      <c r="M214" s="205"/>
      <c r="N214" s="206"/>
      <c r="O214" s="65"/>
      <c r="P214" s="65"/>
      <c r="Q214" s="65"/>
      <c r="R214" s="65"/>
      <c r="S214" s="65"/>
      <c r="T214" s="66"/>
      <c r="U214" s="35"/>
      <c r="V214" s="35"/>
      <c r="W214" s="35"/>
      <c r="X214" s="35"/>
      <c r="Y214" s="35"/>
      <c r="Z214" s="35"/>
      <c r="AA214" s="35"/>
      <c r="AB214" s="35"/>
      <c r="AC214" s="35"/>
      <c r="AD214" s="35"/>
      <c r="AE214" s="35"/>
      <c r="AT214" s="18" t="s">
        <v>320</v>
      </c>
      <c r="AU214" s="18" t="s">
        <v>86</v>
      </c>
    </row>
    <row r="215" spans="1:65" s="13" customFormat="1" x14ac:dyDescent="0.2">
      <c r="B215" s="207"/>
      <c r="C215" s="208"/>
      <c r="D215" s="203" t="s">
        <v>332</v>
      </c>
      <c r="E215" s="209" t="s">
        <v>21</v>
      </c>
      <c r="F215" s="210" t="s">
        <v>403</v>
      </c>
      <c r="G215" s="208"/>
      <c r="H215" s="211">
        <v>35.127000000000002</v>
      </c>
      <c r="I215" s="212"/>
      <c r="J215" s="208"/>
      <c r="K215" s="208"/>
      <c r="L215" s="213"/>
      <c r="M215" s="214"/>
      <c r="N215" s="215"/>
      <c r="O215" s="215"/>
      <c r="P215" s="215"/>
      <c r="Q215" s="215"/>
      <c r="R215" s="215"/>
      <c r="S215" s="215"/>
      <c r="T215" s="216"/>
      <c r="AT215" s="217" t="s">
        <v>332</v>
      </c>
      <c r="AU215" s="217" t="s">
        <v>86</v>
      </c>
      <c r="AV215" s="13" t="s">
        <v>86</v>
      </c>
      <c r="AW215" s="13" t="s">
        <v>37</v>
      </c>
      <c r="AX215" s="13" t="s">
        <v>84</v>
      </c>
      <c r="AY215" s="217" t="s">
        <v>311</v>
      </c>
    </row>
    <row r="216" spans="1:65" s="13" customFormat="1" x14ac:dyDescent="0.2">
      <c r="B216" s="207"/>
      <c r="C216" s="208"/>
      <c r="D216" s="203" t="s">
        <v>332</v>
      </c>
      <c r="E216" s="208"/>
      <c r="F216" s="210" t="s">
        <v>408</v>
      </c>
      <c r="G216" s="208"/>
      <c r="H216" s="211">
        <v>632.28599999999994</v>
      </c>
      <c r="I216" s="212"/>
      <c r="J216" s="208"/>
      <c r="K216" s="208"/>
      <c r="L216" s="213"/>
      <c r="M216" s="214"/>
      <c r="N216" s="215"/>
      <c r="O216" s="215"/>
      <c r="P216" s="215"/>
      <c r="Q216" s="215"/>
      <c r="R216" s="215"/>
      <c r="S216" s="215"/>
      <c r="T216" s="216"/>
      <c r="AT216" s="217" t="s">
        <v>332</v>
      </c>
      <c r="AU216" s="217" t="s">
        <v>86</v>
      </c>
      <c r="AV216" s="13" t="s">
        <v>86</v>
      </c>
      <c r="AW216" s="13" t="s">
        <v>4</v>
      </c>
      <c r="AX216" s="13" t="s">
        <v>84</v>
      </c>
      <c r="AY216" s="217" t="s">
        <v>311</v>
      </c>
    </row>
    <row r="217" spans="1:65" s="2" customFormat="1" ht="16.5" customHeight="1" x14ac:dyDescent="0.2">
      <c r="A217" s="35"/>
      <c r="B217" s="36"/>
      <c r="C217" s="190" t="s">
        <v>409</v>
      </c>
      <c r="D217" s="190" t="s">
        <v>313</v>
      </c>
      <c r="E217" s="191" t="s">
        <v>410</v>
      </c>
      <c r="F217" s="192" t="s">
        <v>411</v>
      </c>
      <c r="G217" s="193" t="s">
        <v>209</v>
      </c>
      <c r="H217" s="194">
        <v>35.127000000000002</v>
      </c>
      <c r="I217" s="195"/>
      <c r="J217" s="196">
        <f>ROUND(I217*H217,2)</f>
        <v>0</v>
      </c>
      <c r="K217" s="192" t="s">
        <v>317</v>
      </c>
      <c r="L217" s="40"/>
      <c r="M217" s="197" t="s">
        <v>21</v>
      </c>
      <c r="N217" s="198" t="s">
        <v>47</v>
      </c>
      <c r="O217" s="65"/>
      <c r="P217" s="199">
        <f>O217*H217</f>
        <v>0</v>
      </c>
      <c r="Q217" s="199">
        <v>0</v>
      </c>
      <c r="R217" s="199">
        <f>Q217*H217</f>
        <v>0</v>
      </c>
      <c r="S217" s="199">
        <v>0</v>
      </c>
      <c r="T217" s="200">
        <f>S217*H217</f>
        <v>0</v>
      </c>
      <c r="U217" s="35"/>
      <c r="V217" s="35"/>
      <c r="W217" s="35"/>
      <c r="X217" s="35"/>
      <c r="Y217" s="35"/>
      <c r="Z217" s="35"/>
      <c r="AA217" s="35"/>
      <c r="AB217" s="35"/>
      <c r="AC217" s="35"/>
      <c r="AD217" s="35"/>
      <c r="AE217" s="35"/>
      <c r="AR217" s="201" t="s">
        <v>318</v>
      </c>
      <c r="AT217" s="201" t="s">
        <v>313</v>
      </c>
      <c r="AU217" s="201" t="s">
        <v>86</v>
      </c>
      <c r="AY217" s="18" t="s">
        <v>311</v>
      </c>
      <c r="BE217" s="202">
        <f>IF(N217="základní",J217,0)</f>
        <v>0</v>
      </c>
      <c r="BF217" s="202">
        <f>IF(N217="snížená",J217,0)</f>
        <v>0</v>
      </c>
      <c r="BG217" s="202">
        <f>IF(N217="zákl. přenesená",J217,0)</f>
        <v>0</v>
      </c>
      <c r="BH217" s="202">
        <f>IF(N217="sníž. přenesená",J217,0)</f>
        <v>0</v>
      </c>
      <c r="BI217" s="202">
        <f>IF(N217="nulová",J217,0)</f>
        <v>0</v>
      </c>
      <c r="BJ217" s="18" t="s">
        <v>84</v>
      </c>
      <c r="BK217" s="202">
        <f>ROUND(I217*H217,2)</f>
        <v>0</v>
      </c>
      <c r="BL217" s="18" t="s">
        <v>318</v>
      </c>
      <c r="BM217" s="201" t="s">
        <v>412</v>
      </c>
    </row>
    <row r="218" spans="1:65" s="2" customFormat="1" ht="214.5" x14ac:dyDescent="0.2">
      <c r="A218" s="35"/>
      <c r="B218" s="36"/>
      <c r="C218" s="37"/>
      <c r="D218" s="203" t="s">
        <v>320</v>
      </c>
      <c r="E218" s="37"/>
      <c r="F218" s="204" t="s">
        <v>413</v>
      </c>
      <c r="G218" s="37"/>
      <c r="H218" s="37"/>
      <c r="I218" s="110"/>
      <c r="J218" s="37"/>
      <c r="K218" s="37"/>
      <c r="L218" s="40"/>
      <c r="M218" s="205"/>
      <c r="N218" s="206"/>
      <c r="O218" s="65"/>
      <c r="P218" s="65"/>
      <c r="Q218" s="65"/>
      <c r="R218" s="65"/>
      <c r="S218" s="65"/>
      <c r="T218" s="66"/>
      <c r="U218" s="35"/>
      <c r="V218" s="35"/>
      <c r="W218" s="35"/>
      <c r="X218" s="35"/>
      <c r="Y218" s="35"/>
      <c r="Z218" s="35"/>
      <c r="AA218" s="35"/>
      <c r="AB218" s="35"/>
      <c r="AC218" s="35"/>
      <c r="AD218" s="35"/>
      <c r="AE218" s="35"/>
      <c r="AT218" s="18" t="s">
        <v>320</v>
      </c>
      <c r="AU218" s="18" t="s">
        <v>86</v>
      </c>
    </row>
    <row r="219" spans="1:65" s="13" customFormat="1" x14ac:dyDescent="0.2">
      <c r="B219" s="207"/>
      <c r="C219" s="208"/>
      <c r="D219" s="203" t="s">
        <v>332</v>
      </c>
      <c r="E219" s="209" t="s">
        <v>21</v>
      </c>
      <c r="F219" s="210" t="s">
        <v>403</v>
      </c>
      <c r="G219" s="208"/>
      <c r="H219" s="211">
        <v>35.127000000000002</v>
      </c>
      <c r="I219" s="212"/>
      <c r="J219" s="208"/>
      <c r="K219" s="208"/>
      <c r="L219" s="213"/>
      <c r="M219" s="214"/>
      <c r="N219" s="215"/>
      <c r="O219" s="215"/>
      <c r="P219" s="215"/>
      <c r="Q219" s="215"/>
      <c r="R219" s="215"/>
      <c r="S219" s="215"/>
      <c r="T219" s="216"/>
      <c r="AT219" s="217" t="s">
        <v>332</v>
      </c>
      <c r="AU219" s="217" t="s">
        <v>86</v>
      </c>
      <c r="AV219" s="13" t="s">
        <v>86</v>
      </c>
      <c r="AW219" s="13" t="s">
        <v>37</v>
      </c>
      <c r="AX219" s="13" t="s">
        <v>84</v>
      </c>
      <c r="AY219" s="217" t="s">
        <v>311</v>
      </c>
    </row>
    <row r="220" spans="1:65" s="2" customFormat="1" ht="24" customHeight="1" x14ac:dyDescent="0.2">
      <c r="A220" s="35"/>
      <c r="B220" s="36"/>
      <c r="C220" s="190" t="s">
        <v>8</v>
      </c>
      <c r="D220" s="190" t="s">
        <v>313</v>
      </c>
      <c r="E220" s="191" t="s">
        <v>414</v>
      </c>
      <c r="F220" s="192" t="s">
        <v>415</v>
      </c>
      <c r="G220" s="193" t="s">
        <v>416</v>
      </c>
      <c r="H220" s="194">
        <v>70.254000000000005</v>
      </c>
      <c r="I220" s="195"/>
      <c r="J220" s="196">
        <f>ROUND(I220*H220,2)</f>
        <v>0</v>
      </c>
      <c r="K220" s="192" t="s">
        <v>317</v>
      </c>
      <c r="L220" s="40"/>
      <c r="M220" s="197" t="s">
        <v>21</v>
      </c>
      <c r="N220" s="198" t="s">
        <v>47</v>
      </c>
      <c r="O220" s="65"/>
      <c r="P220" s="199">
        <f>O220*H220</f>
        <v>0</v>
      </c>
      <c r="Q220" s="199">
        <v>0</v>
      </c>
      <c r="R220" s="199">
        <f>Q220*H220</f>
        <v>0</v>
      </c>
      <c r="S220" s="199">
        <v>0</v>
      </c>
      <c r="T220" s="200">
        <f>S220*H220</f>
        <v>0</v>
      </c>
      <c r="U220" s="35"/>
      <c r="V220" s="35"/>
      <c r="W220" s="35"/>
      <c r="X220" s="35"/>
      <c r="Y220" s="35"/>
      <c r="Z220" s="35"/>
      <c r="AA220" s="35"/>
      <c r="AB220" s="35"/>
      <c r="AC220" s="35"/>
      <c r="AD220" s="35"/>
      <c r="AE220" s="35"/>
      <c r="AR220" s="201" t="s">
        <v>318</v>
      </c>
      <c r="AT220" s="201" t="s">
        <v>313</v>
      </c>
      <c r="AU220" s="201" t="s">
        <v>86</v>
      </c>
      <c r="AY220" s="18" t="s">
        <v>311</v>
      </c>
      <c r="BE220" s="202">
        <f>IF(N220="základní",J220,0)</f>
        <v>0</v>
      </c>
      <c r="BF220" s="202">
        <f>IF(N220="snížená",J220,0)</f>
        <v>0</v>
      </c>
      <c r="BG220" s="202">
        <f>IF(N220="zákl. přenesená",J220,0)</f>
        <v>0</v>
      </c>
      <c r="BH220" s="202">
        <f>IF(N220="sníž. přenesená",J220,0)</f>
        <v>0</v>
      </c>
      <c r="BI220" s="202">
        <f>IF(N220="nulová",J220,0)</f>
        <v>0</v>
      </c>
      <c r="BJ220" s="18" t="s">
        <v>84</v>
      </c>
      <c r="BK220" s="202">
        <f>ROUND(I220*H220,2)</f>
        <v>0</v>
      </c>
      <c r="BL220" s="18" t="s">
        <v>318</v>
      </c>
      <c r="BM220" s="201" t="s">
        <v>417</v>
      </c>
    </row>
    <row r="221" spans="1:65" s="2" customFormat="1" ht="29.25" x14ac:dyDescent="0.2">
      <c r="A221" s="35"/>
      <c r="B221" s="36"/>
      <c r="C221" s="37"/>
      <c r="D221" s="203" t="s">
        <v>320</v>
      </c>
      <c r="E221" s="37"/>
      <c r="F221" s="204" t="s">
        <v>418</v>
      </c>
      <c r="G221" s="37"/>
      <c r="H221" s="37"/>
      <c r="I221" s="110"/>
      <c r="J221" s="37"/>
      <c r="K221" s="37"/>
      <c r="L221" s="40"/>
      <c r="M221" s="205"/>
      <c r="N221" s="206"/>
      <c r="O221" s="65"/>
      <c r="P221" s="65"/>
      <c r="Q221" s="65"/>
      <c r="R221" s="65"/>
      <c r="S221" s="65"/>
      <c r="T221" s="66"/>
      <c r="U221" s="35"/>
      <c r="V221" s="35"/>
      <c r="W221" s="35"/>
      <c r="X221" s="35"/>
      <c r="Y221" s="35"/>
      <c r="Z221" s="35"/>
      <c r="AA221" s="35"/>
      <c r="AB221" s="35"/>
      <c r="AC221" s="35"/>
      <c r="AD221" s="35"/>
      <c r="AE221" s="35"/>
      <c r="AT221" s="18" t="s">
        <v>320</v>
      </c>
      <c r="AU221" s="18" t="s">
        <v>86</v>
      </c>
    </row>
    <row r="222" spans="1:65" s="13" customFormat="1" x14ac:dyDescent="0.2">
      <c r="B222" s="207"/>
      <c r="C222" s="208"/>
      <c r="D222" s="203" t="s">
        <v>332</v>
      </c>
      <c r="E222" s="209" t="s">
        <v>21</v>
      </c>
      <c r="F222" s="210" t="s">
        <v>419</v>
      </c>
      <c r="G222" s="208"/>
      <c r="H222" s="211">
        <v>70.254000000000005</v>
      </c>
      <c r="I222" s="212"/>
      <c r="J222" s="208"/>
      <c r="K222" s="208"/>
      <c r="L222" s="213"/>
      <c r="M222" s="214"/>
      <c r="N222" s="215"/>
      <c r="O222" s="215"/>
      <c r="P222" s="215"/>
      <c r="Q222" s="215"/>
      <c r="R222" s="215"/>
      <c r="S222" s="215"/>
      <c r="T222" s="216"/>
      <c r="AT222" s="217" t="s">
        <v>332</v>
      </c>
      <c r="AU222" s="217" t="s">
        <v>86</v>
      </c>
      <c r="AV222" s="13" t="s">
        <v>86</v>
      </c>
      <c r="AW222" s="13" t="s">
        <v>37</v>
      </c>
      <c r="AX222" s="13" t="s">
        <v>84</v>
      </c>
      <c r="AY222" s="217" t="s">
        <v>311</v>
      </c>
    </row>
    <row r="223" spans="1:65" s="2" customFormat="1" ht="24" customHeight="1" x14ac:dyDescent="0.2">
      <c r="A223" s="35"/>
      <c r="B223" s="36"/>
      <c r="C223" s="190" t="s">
        <v>420</v>
      </c>
      <c r="D223" s="190" t="s">
        <v>313</v>
      </c>
      <c r="E223" s="191" t="s">
        <v>421</v>
      </c>
      <c r="F223" s="192" t="s">
        <v>422</v>
      </c>
      <c r="G223" s="193" t="s">
        <v>209</v>
      </c>
      <c r="H223" s="194">
        <v>31.305</v>
      </c>
      <c r="I223" s="195"/>
      <c r="J223" s="196">
        <f>ROUND(I223*H223,2)</f>
        <v>0</v>
      </c>
      <c r="K223" s="192" t="s">
        <v>317</v>
      </c>
      <c r="L223" s="40"/>
      <c r="M223" s="197" t="s">
        <v>21</v>
      </c>
      <c r="N223" s="198" t="s">
        <v>47</v>
      </c>
      <c r="O223" s="65"/>
      <c r="P223" s="199">
        <f>O223*H223</f>
        <v>0</v>
      </c>
      <c r="Q223" s="199">
        <v>0</v>
      </c>
      <c r="R223" s="199">
        <f>Q223*H223</f>
        <v>0</v>
      </c>
      <c r="S223" s="199">
        <v>0</v>
      </c>
      <c r="T223" s="200">
        <f>S223*H223</f>
        <v>0</v>
      </c>
      <c r="U223" s="35"/>
      <c r="V223" s="35"/>
      <c r="W223" s="35"/>
      <c r="X223" s="35"/>
      <c r="Y223" s="35"/>
      <c r="Z223" s="35"/>
      <c r="AA223" s="35"/>
      <c r="AB223" s="35"/>
      <c r="AC223" s="35"/>
      <c r="AD223" s="35"/>
      <c r="AE223" s="35"/>
      <c r="AR223" s="201" t="s">
        <v>318</v>
      </c>
      <c r="AT223" s="201" t="s">
        <v>313</v>
      </c>
      <c r="AU223" s="201" t="s">
        <v>86</v>
      </c>
      <c r="AY223" s="18" t="s">
        <v>311</v>
      </c>
      <c r="BE223" s="202">
        <f>IF(N223="základní",J223,0)</f>
        <v>0</v>
      </c>
      <c r="BF223" s="202">
        <f>IF(N223="snížená",J223,0)</f>
        <v>0</v>
      </c>
      <c r="BG223" s="202">
        <f>IF(N223="zákl. přenesená",J223,0)</f>
        <v>0</v>
      </c>
      <c r="BH223" s="202">
        <f>IF(N223="sníž. přenesená",J223,0)</f>
        <v>0</v>
      </c>
      <c r="BI223" s="202">
        <f>IF(N223="nulová",J223,0)</f>
        <v>0</v>
      </c>
      <c r="BJ223" s="18" t="s">
        <v>84</v>
      </c>
      <c r="BK223" s="202">
        <f>ROUND(I223*H223,2)</f>
        <v>0</v>
      </c>
      <c r="BL223" s="18" t="s">
        <v>318</v>
      </c>
      <c r="BM223" s="201" t="s">
        <v>423</v>
      </c>
    </row>
    <row r="224" spans="1:65" s="2" customFormat="1" ht="87.75" x14ac:dyDescent="0.2">
      <c r="A224" s="35"/>
      <c r="B224" s="36"/>
      <c r="C224" s="37"/>
      <c r="D224" s="203" t="s">
        <v>320</v>
      </c>
      <c r="E224" s="37"/>
      <c r="F224" s="204" t="s">
        <v>424</v>
      </c>
      <c r="G224" s="37"/>
      <c r="H224" s="37"/>
      <c r="I224" s="110"/>
      <c r="J224" s="37"/>
      <c r="K224" s="37"/>
      <c r="L224" s="40"/>
      <c r="M224" s="205"/>
      <c r="N224" s="206"/>
      <c r="O224" s="65"/>
      <c r="P224" s="65"/>
      <c r="Q224" s="65"/>
      <c r="R224" s="65"/>
      <c r="S224" s="65"/>
      <c r="T224" s="66"/>
      <c r="U224" s="35"/>
      <c r="V224" s="35"/>
      <c r="W224" s="35"/>
      <c r="X224" s="35"/>
      <c r="Y224" s="35"/>
      <c r="Z224" s="35"/>
      <c r="AA224" s="35"/>
      <c r="AB224" s="35"/>
      <c r="AC224" s="35"/>
      <c r="AD224" s="35"/>
      <c r="AE224" s="35"/>
      <c r="AT224" s="18" t="s">
        <v>320</v>
      </c>
      <c r="AU224" s="18" t="s">
        <v>86</v>
      </c>
    </row>
    <row r="225" spans="1:65" s="14" customFormat="1" x14ac:dyDescent="0.2">
      <c r="B225" s="218"/>
      <c r="C225" s="219"/>
      <c r="D225" s="203" t="s">
        <v>332</v>
      </c>
      <c r="E225" s="220" t="s">
        <v>21</v>
      </c>
      <c r="F225" s="221" t="s">
        <v>425</v>
      </c>
      <c r="G225" s="219"/>
      <c r="H225" s="220" t="s">
        <v>21</v>
      </c>
      <c r="I225" s="222"/>
      <c r="J225" s="219"/>
      <c r="K225" s="219"/>
      <c r="L225" s="223"/>
      <c r="M225" s="224"/>
      <c r="N225" s="225"/>
      <c r="O225" s="225"/>
      <c r="P225" s="225"/>
      <c r="Q225" s="225"/>
      <c r="R225" s="225"/>
      <c r="S225" s="225"/>
      <c r="T225" s="226"/>
      <c r="AT225" s="227" t="s">
        <v>332</v>
      </c>
      <c r="AU225" s="227" t="s">
        <v>86</v>
      </c>
      <c r="AV225" s="14" t="s">
        <v>84</v>
      </c>
      <c r="AW225" s="14" t="s">
        <v>37</v>
      </c>
      <c r="AX225" s="14" t="s">
        <v>76</v>
      </c>
      <c r="AY225" s="227" t="s">
        <v>311</v>
      </c>
    </row>
    <row r="226" spans="1:65" s="13" customFormat="1" x14ac:dyDescent="0.2">
      <c r="B226" s="207"/>
      <c r="C226" s="208"/>
      <c r="D226" s="203" t="s">
        <v>332</v>
      </c>
      <c r="E226" s="209" t="s">
        <v>21</v>
      </c>
      <c r="F226" s="210" t="s">
        <v>426</v>
      </c>
      <c r="G226" s="208"/>
      <c r="H226" s="211">
        <v>32.616</v>
      </c>
      <c r="I226" s="212"/>
      <c r="J226" s="208"/>
      <c r="K226" s="208"/>
      <c r="L226" s="213"/>
      <c r="M226" s="214"/>
      <c r="N226" s="215"/>
      <c r="O226" s="215"/>
      <c r="P226" s="215"/>
      <c r="Q226" s="215"/>
      <c r="R226" s="215"/>
      <c r="S226" s="215"/>
      <c r="T226" s="216"/>
      <c r="AT226" s="217" t="s">
        <v>332</v>
      </c>
      <c r="AU226" s="217" t="s">
        <v>86</v>
      </c>
      <c r="AV226" s="13" t="s">
        <v>86</v>
      </c>
      <c r="AW226" s="13" t="s">
        <v>37</v>
      </c>
      <c r="AX226" s="13" t="s">
        <v>76</v>
      </c>
      <c r="AY226" s="217" t="s">
        <v>311</v>
      </c>
    </row>
    <row r="227" spans="1:65" s="13" customFormat="1" x14ac:dyDescent="0.2">
      <c r="B227" s="207"/>
      <c r="C227" s="208"/>
      <c r="D227" s="203" t="s">
        <v>332</v>
      </c>
      <c r="E227" s="209" t="s">
        <v>21</v>
      </c>
      <c r="F227" s="210" t="s">
        <v>427</v>
      </c>
      <c r="G227" s="208"/>
      <c r="H227" s="211">
        <v>1.911</v>
      </c>
      <c r="I227" s="212"/>
      <c r="J227" s="208"/>
      <c r="K227" s="208"/>
      <c r="L227" s="213"/>
      <c r="M227" s="214"/>
      <c r="N227" s="215"/>
      <c r="O227" s="215"/>
      <c r="P227" s="215"/>
      <c r="Q227" s="215"/>
      <c r="R227" s="215"/>
      <c r="S227" s="215"/>
      <c r="T227" s="216"/>
      <c r="AT227" s="217" t="s">
        <v>332</v>
      </c>
      <c r="AU227" s="217" t="s">
        <v>86</v>
      </c>
      <c r="AV227" s="13" t="s">
        <v>86</v>
      </c>
      <c r="AW227" s="13" t="s">
        <v>37</v>
      </c>
      <c r="AX227" s="13" t="s">
        <v>76</v>
      </c>
      <c r="AY227" s="217" t="s">
        <v>311</v>
      </c>
    </row>
    <row r="228" spans="1:65" s="14" customFormat="1" x14ac:dyDescent="0.2">
      <c r="B228" s="218"/>
      <c r="C228" s="219"/>
      <c r="D228" s="203" t="s">
        <v>332</v>
      </c>
      <c r="E228" s="220" t="s">
        <v>21</v>
      </c>
      <c r="F228" s="221" t="s">
        <v>428</v>
      </c>
      <c r="G228" s="219"/>
      <c r="H228" s="220" t="s">
        <v>21</v>
      </c>
      <c r="I228" s="222"/>
      <c r="J228" s="219"/>
      <c r="K228" s="219"/>
      <c r="L228" s="223"/>
      <c r="M228" s="224"/>
      <c r="N228" s="225"/>
      <c r="O228" s="225"/>
      <c r="P228" s="225"/>
      <c r="Q228" s="225"/>
      <c r="R228" s="225"/>
      <c r="S228" s="225"/>
      <c r="T228" s="226"/>
      <c r="AT228" s="227" t="s">
        <v>332</v>
      </c>
      <c r="AU228" s="227" t="s">
        <v>86</v>
      </c>
      <c r="AV228" s="14" t="s">
        <v>84</v>
      </c>
      <c r="AW228" s="14" t="s">
        <v>37</v>
      </c>
      <c r="AX228" s="14" t="s">
        <v>76</v>
      </c>
      <c r="AY228" s="227" t="s">
        <v>311</v>
      </c>
    </row>
    <row r="229" spans="1:65" s="13" customFormat="1" x14ac:dyDescent="0.2">
      <c r="B229" s="207"/>
      <c r="C229" s="208"/>
      <c r="D229" s="203" t="s">
        <v>332</v>
      </c>
      <c r="E229" s="209" t="s">
        <v>21</v>
      </c>
      <c r="F229" s="210" t="s">
        <v>429</v>
      </c>
      <c r="G229" s="208"/>
      <c r="H229" s="211">
        <v>0.97799999999999998</v>
      </c>
      <c r="I229" s="212"/>
      <c r="J229" s="208"/>
      <c r="K229" s="208"/>
      <c r="L229" s="213"/>
      <c r="M229" s="214"/>
      <c r="N229" s="215"/>
      <c r="O229" s="215"/>
      <c r="P229" s="215"/>
      <c r="Q229" s="215"/>
      <c r="R229" s="215"/>
      <c r="S229" s="215"/>
      <c r="T229" s="216"/>
      <c r="AT229" s="217" t="s">
        <v>332</v>
      </c>
      <c r="AU229" s="217" t="s">
        <v>86</v>
      </c>
      <c r="AV229" s="13" t="s">
        <v>86</v>
      </c>
      <c r="AW229" s="13" t="s">
        <v>37</v>
      </c>
      <c r="AX229" s="13" t="s">
        <v>76</v>
      </c>
      <c r="AY229" s="217" t="s">
        <v>311</v>
      </c>
    </row>
    <row r="230" spans="1:65" s="13" customFormat="1" x14ac:dyDescent="0.2">
      <c r="B230" s="207"/>
      <c r="C230" s="208"/>
      <c r="D230" s="203" t="s">
        <v>332</v>
      </c>
      <c r="E230" s="209" t="s">
        <v>21</v>
      </c>
      <c r="F230" s="210" t="s">
        <v>430</v>
      </c>
      <c r="G230" s="208"/>
      <c r="H230" s="211">
        <v>-4.2</v>
      </c>
      <c r="I230" s="212"/>
      <c r="J230" s="208"/>
      <c r="K230" s="208"/>
      <c r="L230" s="213"/>
      <c r="M230" s="214"/>
      <c r="N230" s="215"/>
      <c r="O230" s="215"/>
      <c r="P230" s="215"/>
      <c r="Q230" s="215"/>
      <c r="R230" s="215"/>
      <c r="S230" s="215"/>
      <c r="T230" s="216"/>
      <c r="AT230" s="217" t="s">
        <v>332</v>
      </c>
      <c r="AU230" s="217" t="s">
        <v>86</v>
      </c>
      <c r="AV230" s="13" t="s">
        <v>86</v>
      </c>
      <c r="AW230" s="13" t="s">
        <v>37</v>
      </c>
      <c r="AX230" s="13" t="s">
        <v>76</v>
      </c>
      <c r="AY230" s="217" t="s">
        <v>311</v>
      </c>
    </row>
    <row r="231" spans="1:65" s="15" customFormat="1" x14ac:dyDescent="0.2">
      <c r="B231" s="228"/>
      <c r="C231" s="229"/>
      <c r="D231" s="203" t="s">
        <v>332</v>
      </c>
      <c r="E231" s="230" t="s">
        <v>21</v>
      </c>
      <c r="F231" s="231" t="s">
        <v>347</v>
      </c>
      <c r="G231" s="229"/>
      <c r="H231" s="232">
        <v>31.305</v>
      </c>
      <c r="I231" s="233"/>
      <c r="J231" s="229"/>
      <c r="K231" s="229"/>
      <c r="L231" s="234"/>
      <c r="M231" s="235"/>
      <c r="N231" s="236"/>
      <c r="O231" s="236"/>
      <c r="P231" s="236"/>
      <c r="Q231" s="236"/>
      <c r="R231" s="236"/>
      <c r="S231" s="236"/>
      <c r="T231" s="237"/>
      <c r="AT231" s="238" t="s">
        <v>332</v>
      </c>
      <c r="AU231" s="238" t="s">
        <v>86</v>
      </c>
      <c r="AV231" s="15" t="s">
        <v>318</v>
      </c>
      <c r="AW231" s="15" t="s">
        <v>37</v>
      </c>
      <c r="AX231" s="15" t="s">
        <v>84</v>
      </c>
      <c r="AY231" s="238" t="s">
        <v>311</v>
      </c>
    </row>
    <row r="232" spans="1:65" s="2" customFormat="1" ht="16.5" customHeight="1" x14ac:dyDescent="0.2">
      <c r="A232" s="35"/>
      <c r="B232" s="36"/>
      <c r="C232" s="239" t="s">
        <v>431</v>
      </c>
      <c r="D232" s="239" t="s">
        <v>432</v>
      </c>
      <c r="E232" s="240" t="s">
        <v>433</v>
      </c>
      <c r="F232" s="241" t="s">
        <v>434</v>
      </c>
      <c r="G232" s="242" t="s">
        <v>416</v>
      </c>
      <c r="H232" s="243">
        <v>62.61</v>
      </c>
      <c r="I232" s="244"/>
      <c r="J232" s="245">
        <f>ROUND(I232*H232,2)</f>
        <v>0</v>
      </c>
      <c r="K232" s="241" t="s">
        <v>317</v>
      </c>
      <c r="L232" s="246"/>
      <c r="M232" s="247" t="s">
        <v>21</v>
      </c>
      <c r="N232" s="248" t="s">
        <v>47</v>
      </c>
      <c r="O232" s="65"/>
      <c r="P232" s="199">
        <f>O232*H232</f>
        <v>0</v>
      </c>
      <c r="Q232" s="199">
        <v>1</v>
      </c>
      <c r="R232" s="199">
        <f>Q232*H232</f>
        <v>62.61</v>
      </c>
      <c r="S232" s="199">
        <v>0</v>
      </c>
      <c r="T232" s="200">
        <f>S232*H232</f>
        <v>0</v>
      </c>
      <c r="U232" s="35"/>
      <c r="V232" s="35"/>
      <c r="W232" s="35"/>
      <c r="X232" s="35"/>
      <c r="Y232" s="35"/>
      <c r="Z232" s="35"/>
      <c r="AA232" s="35"/>
      <c r="AB232" s="35"/>
      <c r="AC232" s="35"/>
      <c r="AD232" s="35"/>
      <c r="AE232" s="35"/>
      <c r="AR232" s="201" t="s">
        <v>372</v>
      </c>
      <c r="AT232" s="201" t="s">
        <v>432</v>
      </c>
      <c r="AU232" s="201" t="s">
        <v>86</v>
      </c>
      <c r="AY232" s="18" t="s">
        <v>311</v>
      </c>
      <c r="BE232" s="202">
        <f>IF(N232="základní",J232,0)</f>
        <v>0</v>
      </c>
      <c r="BF232" s="202">
        <f>IF(N232="snížená",J232,0)</f>
        <v>0</v>
      </c>
      <c r="BG232" s="202">
        <f>IF(N232="zákl. přenesená",J232,0)</f>
        <v>0</v>
      </c>
      <c r="BH232" s="202">
        <f>IF(N232="sníž. přenesená",J232,0)</f>
        <v>0</v>
      </c>
      <c r="BI232" s="202">
        <f>IF(N232="nulová",J232,0)</f>
        <v>0</v>
      </c>
      <c r="BJ232" s="18" t="s">
        <v>84</v>
      </c>
      <c r="BK232" s="202">
        <f>ROUND(I232*H232,2)</f>
        <v>0</v>
      </c>
      <c r="BL232" s="18" t="s">
        <v>318</v>
      </c>
      <c r="BM232" s="201" t="s">
        <v>435</v>
      </c>
    </row>
    <row r="233" spans="1:65" s="13" customFormat="1" x14ac:dyDescent="0.2">
      <c r="B233" s="207"/>
      <c r="C233" s="208"/>
      <c r="D233" s="203" t="s">
        <v>332</v>
      </c>
      <c r="E233" s="208"/>
      <c r="F233" s="210" t="s">
        <v>436</v>
      </c>
      <c r="G233" s="208"/>
      <c r="H233" s="211">
        <v>62.61</v>
      </c>
      <c r="I233" s="212"/>
      <c r="J233" s="208"/>
      <c r="K233" s="208"/>
      <c r="L233" s="213"/>
      <c r="M233" s="214"/>
      <c r="N233" s="215"/>
      <c r="O233" s="215"/>
      <c r="P233" s="215"/>
      <c r="Q233" s="215"/>
      <c r="R233" s="215"/>
      <c r="S233" s="215"/>
      <c r="T233" s="216"/>
      <c r="AT233" s="217" t="s">
        <v>332</v>
      </c>
      <c r="AU233" s="217" t="s">
        <v>86</v>
      </c>
      <c r="AV233" s="13" t="s">
        <v>86</v>
      </c>
      <c r="AW233" s="13" t="s">
        <v>4</v>
      </c>
      <c r="AX233" s="13" t="s">
        <v>84</v>
      </c>
      <c r="AY233" s="217" t="s">
        <v>311</v>
      </c>
    </row>
    <row r="234" spans="1:65" s="2" customFormat="1" ht="24" customHeight="1" x14ac:dyDescent="0.2">
      <c r="A234" s="35"/>
      <c r="B234" s="36"/>
      <c r="C234" s="190" t="s">
        <v>437</v>
      </c>
      <c r="D234" s="190" t="s">
        <v>313</v>
      </c>
      <c r="E234" s="191" t="s">
        <v>438</v>
      </c>
      <c r="F234" s="192" t="s">
        <v>439</v>
      </c>
      <c r="G234" s="193" t="s">
        <v>123</v>
      </c>
      <c r="H234" s="194">
        <v>245.61199999999999</v>
      </c>
      <c r="I234" s="195"/>
      <c r="J234" s="196">
        <f>ROUND(I234*H234,2)</f>
        <v>0</v>
      </c>
      <c r="K234" s="192" t="s">
        <v>317</v>
      </c>
      <c r="L234" s="40"/>
      <c r="M234" s="197" t="s">
        <v>21</v>
      </c>
      <c r="N234" s="198" t="s">
        <v>47</v>
      </c>
      <c r="O234" s="65"/>
      <c r="P234" s="199">
        <f>O234*H234</f>
        <v>0</v>
      </c>
      <c r="Q234" s="199">
        <v>0</v>
      </c>
      <c r="R234" s="199">
        <f>Q234*H234</f>
        <v>0</v>
      </c>
      <c r="S234" s="199">
        <v>0</v>
      </c>
      <c r="T234" s="200">
        <f>S234*H234</f>
        <v>0</v>
      </c>
      <c r="U234" s="35"/>
      <c r="V234" s="35"/>
      <c r="W234" s="35"/>
      <c r="X234" s="35"/>
      <c r="Y234" s="35"/>
      <c r="Z234" s="35"/>
      <c r="AA234" s="35"/>
      <c r="AB234" s="35"/>
      <c r="AC234" s="35"/>
      <c r="AD234" s="35"/>
      <c r="AE234" s="35"/>
      <c r="AR234" s="201" t="s">
        <v>318</v>
      </c>
      <c r="AT234" s="201" t="s">
        <v>313</v>
      </c>
      <c r="AU234" s="201" t="s">
        <v>86</v>
      </c>
      <c r="AY234" s="18" t="s">
        <v>311</v>
      </c>
      <c r="BE234" s="202">
        <f>IF(N234="základní",J234,0)</f>
        <v>0</v>
      </c>
      <c r="BF234" s="202">
        <f>IF(N234="snížená",J234,0)</f>
        <v>0</v>
      </c>
      <c r="BG234" s="202">
        <f>IF(N234="zákl. přenesená",J234,0)</f>
        <v>0</v>
      </c>
      <c r="BH234" s="202">
        <f>IF(N234="sníž. přenesená",J234,0)</f>
        <v>0</v>
      </c>
      <c r="BI234" s="202">
        <f>IF(N234="nulová",J234,0)</f>
        <v>0</v>
      </c>
      <c r="BJ234" s="18" t="s">
        <v>84</v>
      </c>
      <c r="BK234" s="202">
        <f>ROUND(I234*H234,2)</f>
        <v>0</v>
      </c>
      <c r="BL234" s="18" t="s">
        <v>318</v>
      </c>
      <c r="BM234" s="201" t="s">
        <v>440</v>
      </c>
    </row>
    <row r="235" spans="1:65" s="2" customFormat="1" ht="78" x14ac:dyDescent="0.2">
      <c r="A235" s="35"/>
      <c r="B235" s="36"/>
      <c r="C235" s="37"/>
      <c r="D235" s="203" t="s">
        <v>320</v>
      </c>
      <c r="E235" s="37"/>
      <c r="F235" s="204" t="s">
        <v>441</v>
      </c>
      <c r="G235" s="37"/>
      <c r="H235" s="37"/>
      <c r="I235" s="110"/>
      <c r="J235" s="37"/>
      <c r="K235" s="37"/>
      <c r="L235" s="40"/>
      <c r="M235" s="205"/>
      <c r="N235" s="206"/>
      <c r="O235" s="65"/>
      <c r="P235" s="65"/>
      <c r="Q235" s="65"/>
      <c r="R235" s="65"/>
      <c r="S235" s="65"/>
      <c r="T235" s="66"/>
      <c r="U235" s="35"/>
      <c r="V235" s="35"/>
      <c r="W235" s="35"/>
      <c r="X235" s="35"/>
      <c r="Y235" s="35"/>
      <c r="Z235" s="35"/>
      <c r="AA235" s="35"/>
      <c r="AB235" s="35"/>
      <c r="AC235" s="35"/>
      <c r="AD235" s="35"/>
      <c r="AE235" s="35"/>
      <c r="AT235" s="18" t="s">
        <v>320</v>
      </c>
      <c r="AU235" s="18" t="s">
        <v>86</v>
      </c>
    </row>
    <row r="236" spans="1:65" s="13" customFormat="1" x14ac:dyDescent="0.2">
      <c r="B236" s="207"/>
      <c r="C236" s="208"/>
      <c r="D236" s="203" t="s">
        <v>332</v>
      </c>
      <c r="E236" s="209" t="s">
        <v>21</v>
      </c>
      <c r="F236" s="210" t="s">
        <v>204</v>
      </c>
      <c r="G236" s="208"/>
      <c r="H236" s="211">
        <v>245.61199999999999</v>
      </c>
      <c r="I236" s="212"/>
      <c r="J236" s="208"/>
      <c r="K236" s="208"/>
      <c r="L236" s="213"/>
      <c r="M236" s="214"/>
      <c r="N236" s="215"/>
      <c r="O236" s="215"/>
      <c r="P236" s="215"/>
      <c r="Q236" s="215"/>
      <c r="R236" s="215"/>
      <c r="S236" s="215"/>
      <c r="T236" s="216"/>
      <c r="AT236" s="217" t="s">
        <v>332</v>
      </c>
      <c r="AU236" s="217" t="s">
        <v>86</v>
      </c>
      <c r="AV236" s="13" t="s">
        <v>86</v>
      </c>
      <c r="AW236" s="13" t="s">
        <v>37</v>
      </c>
      <c r="AX236" s="13" t="s">
        <v>84</v>
      </c>
      <c r="AY236" s="217" t="s">
        <v>311</v>
      </c>
    </row>
    <row r="237" spans="1:65" s="2" customFormat="1" ht="24" customHeight="1" x14ac:dyDescent="0.2">
      <c r="A237" s="35"/>
      <c r="B237" s="36"/>
      <c r="C237" s="190" t="s">
        <v>442</v>
      </c>
      <c r="D237" s="190" t="s">
        <v>313</v>
      </c>
      <c r="E237" s="191" t="s">
        <v>443</v>
      </c>
      <c r="F237" s="192" t="s">
        <v>444</v>
      </c>
      <c r="G237" s="193" t="s">
        <v>123</v>
      </c>
      <c r="H237" s="194">
        <v>33.082000000000001</v>
      </c>
      <c r="I237" s="195"/>
      <c r="J237" s="196">
        <f>ROUND(I237*H237,2)</f>
        <v>0</v>
      </c>
      <c r="K237" s="192" t="s">
        <v>317</v>
      </c>
      <c r="L237" s="40"/>
      <c r="M237" s="197" t="s">
        <v>21</v>
      </c>
      <c r="N237" s="198" t="s">
        <v>47</v>
      </c>
      <c r="O237" s="65"/>
      <c r="P237" s="199">
        <f>O237*H237</f>
        <v>0</v>
      </c>
      <c r="Q237" s="199">
        <v>0</v>
      </c>
      <c r="R237" s="199">
        <f>Q237*H237</f>
        <v>0</v>
      </c>
      <c r="S237" s="199">
        <v>0</v>
      </c>
      <c r="T237" s="200">
        <f>S237*H237</f>
        <v>0</v>
      </c>
      <c r="U237" s="35"/>
      <c r="V237" s="35"/>
      <c r="W237" s="35"/>
      <c r="X237" s="35"/>
      <c r="Y237" s="35"/>
      <c r="Z237" s="35"/>
      <c r="AA237" s="35"/>
      <c r="AB237" s="35"/>
      <c r="AC237" s="35"/>
      <c r="AD237" s="35"/>
      <c r="AE237" s="35"/>
      <c r="AR237" s="201" t="s">
        <v>318</v>
      </c>
      <c r="AT237" s="201" t="s">
        <v>313</v>
      </c>
      <c r="AU237" s="201" t="s">
        <v>86</v>
      </c>
      <c r="AY237" s="18" t="s">
        <v>311</v>
      </c>
      <c r="BE237" s="202">
        <f>IF(N237="základní",J237,0)</f>
        <v>0</v>
      </c>
      <c r="BF237" s="202">
        <f>IF(N237="snížená",J237,0)</f>
        <v>0</v>
      </c>
      <c r="BG237" s="202">
        <f>IF(N237="zákl. přenesená",J237,0)</f>
        <v>0</v>
      </c>
      <c r="BH237" s="202">
        <f>IF(N237="sníž. přenesená",J237,0)</f>
        <v>0</v>
      </c>
      <c r="BI237" s="202">
        <f>IF(N237="nulová",J237,0)</f>
        <v>0</v>
      </c>
      <c r="BJ237" s="18" t="s">
        <v>84</v>
      </c>
      <c r="BK237" s="202">
        <f>ROUND(I237*H237,2)</f>
        <v>0</v>
      </c>
      <c r="BL237" s="18" t="s">
        <v>318</v>
      </c>
      <c r="BM237" s="201" t="s">
        <v>445</v>
      </c>
    </row>
    <row r="238" spans="1:65" s="2" customFormat="1" ht="87.75" x14ac:dyDescent="0.2">
      <c r="A238" s="35"/>
      <c r="B238" s="36"/>
      <c r="C238" s="37"/>
      <c r="D238" s="203" t="s">
        <v>320</v>
      </c>
      <c r="E238" s="37"/>
      <c r="F238" s="204" t="s">
        <v>446</v>
      </c>
      <c r="G238" s="37"/>
      <c r="H238" s="37"/>
      <c r="I238" s="110"/>
      <c r="J238" s="37"/>
      <c r="K238" s="37"/>
      <c r="L238" s="40"/>
      <c r="M238" s="205"/>
      <c r="N238" s="206"/>
      <c r="O238" s="65"/>
      <c r="P238" s="65"/>
      <c r="Q238" s="65"/>
      <c r="R238" s="65"/>
      <c r="S238" s="65"/>
      <c r="T238" s="66"/>
      <c r="U238" s="35"/>
      <c r="V238" s="35"/>
      <c r="W238" s="35"/>
      <c r="X238" s="35"/>
      <c r="Y238" s="35"/>
      <c r="Z238" s="35"/>
      <c r="AA238" s="35"/>
      <c r="AB238" s="35"/>
      <c r="AC238" s="35"/>
      <c r="AD238" s="35"/>
      <c r="AE238" s="35"/>
      <c r="AT238" s="18" t="s">
        <v>320</v>
      </c>
      <c r="AU238" s="18" t="s">
        <v>86</v>
      </c>
    </row>
    <row r="239" spans="1:65" s="14" customFormat="1" x14ac:dyDescent="0.2">
      <c r="B239" s="218"/>
      <c r="C239" s="219"/>
      <c r="D239" s="203" t="s">
        <v>332</v>
      </c>
      <c r="E239" s="220" t="s">
        <v>21</v>
      </c>
      <c r="F239" s="221" t="s">
        <v>447</v>
      </c>
      <c r="G239" s="219"/>
      <c r="H239" s="220" t="s">
        <v>21</v>
      </c>
      <c r="I239" s="222"/>
      <c r="J239" s="219"/>
      <c r="K239" s="219"/>
      <c r="L239" s="223"/>
      <c r="M239" s="224"/>
      <c r="N239" s="225"/>
      <c r="O239" s="225"/>
      <c r="P239" s="225"/>
      <c r="Q239" s="225"/>
      <c r="R239" s="225"/>
      <c r="S239" s="225"/>
      <c r="T239" s="226"/>
      <c r="AT239" s="227" t="s">
        <v>332</v>
      </c>
      <c r="AU239" s="227" t="s">
        <v>86</v>
      </c>
      <c r="AV239" s="14" t="s">
        <v>84</v>
      </c>
      <c r="AW239" s="14" t="s">
        <v>37</v>
      </c>
      <c r="AX239" s="14" t="s">
        <v>76</v>
      </c>
      <c r="AY239" s="227" t="s">
        <v>311</v>
      </c>
    </row>
    <row r="240" spans="1:65" s="14" customFormat="1" x14ac:dyDescent="0.2">
      <c r="B240" s="218"/>
      <c r="C240" s="219"/>
      <c r="D240" s="203" t="s">
        <v>332</v>
      </c>
      <c r="E240" s="220" t="s">
        <v>21</v>
      </c>
      <c r="F240" s="221" t="s">
        <v>344</v>
      </c>
      <c r="G240" s="219"/>
      <c r="H240" s="220" t="s">
        <v>21</v>
      </c>
      <c r="I240" s="222"/>
      <c r="J240" s="219"/>
      <c r="K240" s="219"/>
      <c r="L240" s="223"/>
      <c r="M240" s="224"/>
      <c r="N240" s="225"/>
      <c r="O240" s="225"/>
      <c r="P240" s="225"/>
      <c r="Q240" s="225"/>
      <c r="R240" s="225"/>
      <c r="S240" s="225"/>
      <c r="T240" s="226"/>
      <c r="AT240" s="227" t="s">
        <v>332</v>
      </c>
      <c r="AU240" s="227" t="s">
        <v>86</v>
      </c>
      <c r="AV240" s="14" t="s">
        <v>84</v>
      </c>
      <c r="AW240" s="14" t="s">
        <v>37</v>
      </c>
      <c r="AX240" s="14" t="s">
        <v>76</v>
      </c>
      <c r="AY240" s="227" t="s">
        <v>311</v>
      </c>
    </row>
    <row r="241" spans="1:65" s="13" customFormat="1" x14ac:dyDescent="0.2">
      <c r="B241" s="207"/>
      <c r="C241" s="208"/>
      <c r="D241" s="203" t="s">
        <v>332</v>
      </c>
      <c r="E241" s="209" t="s">
        <v>21</v>
      </c>
      <c r="F241" s="210" t="s">
        <v>345</v>
      </c>
      <c r="G241" s="208"/>
      <c r="H241" s="211">
        <v>19.309000000000001</v>
      </c>
      <c r="I241" s="212"/>
      <c r="J241" s="208"/>
      <c r="K241" s="208"/>
      <c r="L241" s="213"/>
      <c r="M241" s="214"/>
      <c r="N241" s="215"/>
      <c r="O241" s="215"/>
      <c r="P241" s="215"/>
      <c r="Q241" s="215"/>
      <c r="R241" s="215"/>
      <c r="S241" s="215"/>
      <c r="T241" s="216"/>
      <c r="AT241" s="217" t="s">
        <v>332</v>
      </c>
      <c r="AU241" s="217" t="s">
        <v>86</v>
      </c>
      <c r="AV241" s="13" t="s">
        <v>86</v>
      </c>
      <c r="AW241" s="13" t="s">
        <v>37</v>
      </c>
      <c r="AX241" s="13" t="s">
        <v>76</v>
      </c>
      <c r="AY241" s="217" t="s">
        <v>311</v>
      </c>
    </row>
    <row r="242" spans="1:65" s="13" customFormat="1" x14ac:dyDescent="0.2">
      <c r="B242" s="207"/>
      <c r="C242" s="208"/>
      <c r="D242" s="203" t="s">
        <v>332</v>
      </c>
      <c r="E242" s="209" t="s">
        <v>21</v>
      </c>
      <c r="F242" s="210" t="s">
        <v>346</v>
      </c>
      <c r="G242" s="208"/>
      <c r="H242" s="211">
        <v>13.773</v>
      </c>
      <c r="I242" s="212"/>
      <c r="J242" s="208"/>
      <c r="K242" s="208"/>
      <c r="L242" s="213"/>
      <c r="M242" s="214"/>
      <c r="N242" s="215"/>
      <c r="O242" s="215"/>
      <c r="P242" s="215"/>
      <c r="Q242" s="215"/>
      <c r="R242" s="215"/>
      <c r="S242" s="215"/>
      <c r="T242" s="216"/>
      <c r="AT242" s="217" t="s">
        <v>332</v>
      </c>
      <c r="AU242" s="217" t="s">
        <v>86</v>
      </c>
      <c r="AV242" s="13" t="s">
        <v>86</v>
      </c>
      <c r="AW242" s="13" t="s">
        <v>37</v>
      </c>
      <c r="AX242" s="13" t="s">
        <v>76</v>
      </c>
      <c r="AY242" s="217" t="s">
        <v>311</v>
      </c>
    </row>
    <row r="243" spans="1:65" s="15" customFormat="1" x14ac:dyDescent="0.2">
      <c r="B243" s="228"/>
      <c r="C243" s="229"/>
      <c r="D243" s="203" t="s">
        <v>332</v>
      </c>
      <c r="E243" s="230" t="s">
        <v>21</v>
      </c>
      <c r="F243" s="231" t="s">
        <v>347</v>
      </c>
      <c r="G243" s="229"/>
      <c r="H243" s="232">
        <v>33.082000000000001</v>
      </c>
      <c r="I243" s="233"/>
      <c r="J243" s="229"/>
      <c r="K243" s="229"/>
      <c r="L243" s="234"/>
      <c r="M243" s="235"/>
      <c r="N243" s="236"/>
      <c r="O243" s="236"/>
      <c r="P243" s="236"/>
      <c r="Q243" s="236"/>
      <c r="R243" s="236"/>
      <c r="S243" s="236"/>
      <c r="T243" s="237"/>
      <c r="AT243" s="238" t="s">
        <v>332</v>
      </c>
      <c r="AU243" s="238" t="s">
        <v>86</v>
      </c>
      <c r="AV243" s="15" t="s">
        <v>318</v>
      </c>
      <c r="AW243" s="15" t="s">
        <v>37</v>
      </c>
      <c r="AX243" s="15" t="s">
        <v>84</v>
      </c>
      <c r="AY243" s="238" t="s">
        <v>311</v>
      </c>
    </row>
    <row r="244" spans="1:65" s="14" customFormat="1" ht="22.5" x14ac:dyDescent="0.2">
      <c r="B244" s="218"/>
      <c r="C244" s="219"/>
      <c r="D244" s="203" t="s">
        <v>332</v>
      </c>
      <c r="E244" s="220" t="s">
        <v>21</v>
      </c>
      <c r="F244" s="221" t="s">
        <v>448</v>
      </c>
      <c r="G244" s="219"/>
      <c r="H244" s="220" t="s">
        <v>21</v>
      </c>
      <c r="I244" s="222"/>
      <c r="J244" s="219"/>
      <c r="K244" s="219"/>
      <c r="L244" s="223"/>
      <c r="M244" s="224"/>
      <c r="N244" s="225"/>
      <c r="O244" s="225"/>
      <c r="P244" s="225"/>
      <c r="Q244" s="225"/>
      <c r="R244" s="225"/>
      <c r="S244" s="225"/>
      <c r="T244" s="226"/>
      <c r="AT244" s="227" t="s">
        <v>332</v>
      </c>
      <c r="AU244" s="227" t="s">
        <v>86</v>
      </c>
      <c r="AV244" s="14" t="s">
        <v>84</v>
      </c>
      <c r="AW244" s="14" t="s">
        <v>37</v>
      </c>
      <c r="AX244" s="14" t="s">
        <v>76</v>
      </c>
      <c r="AY244" s="227" t="s">
        <v>311</v>
      </c>
    </row>
    <row r="245" spans="1:65" s="2" customFormat="1" ht="24" customHeight="1" x14ac:dyDescent="0.2">
      <c r="A245" s="35"/>
      <c r="B245" s="36"/>
      <c r="C245" s="190" t="s">
        <v>449</v>
      </c>
      <c r="D245" s="190" t="s">
        <v>313</v>
      </c>
      <c r="E245" s="191" t="s">
        <v>450</v>
      </c>
      <c r="F245" s="192" t="s">
        <v>451</v>
      </c>
      <c r="G245" s="193" t="s">
        <v>123</v>
      </c>
      <c r="H245" s="194">
        <v>245.61199999999999</v>
      </c>
      <c r="I245" s="195"/>
      <c r="J245" s="196">
        <f>ROUND(I245*H245,2)</f>
        <v>0</v>
      </c>
      <c r="K245" s="192" t="s">
        <v>317</v>
      </c>
      <c r="L245" s="40"/>
      <c r="M245" s="197" t="s">
        <v>21</v>
      </c>
      <c r="N245" s="198" t="s">
        <v>47</v>
      </c>
      <c r="O245" s="65"/>
      <c r="P245" s="199">
        <f>O245*H245</f>
        <v>0</v>
      </c>
      <c r="Q245" s="199">
        <v>0</v>
      </c>
      <c r="R245" s="199">
        <f>Q245*H245</f>
        <v>0</v>
      </c>
      <c r="S245" s="199">
        <v>0</v>
      </c>
      <c r="T245" s="200">
        <f>S245*H245</f>
        <v>0</v>
      </c>
      <c r="U245" s="35"/>
      <c r="V245" s="35"/>
      <c r="W245" s="35"/>
      <c r="X245" s="35"/>
      <c r="Y245" s="35"/>
      <c r="Z245" s="35"/>
      <c r="AA245" s="35"/>
      <c r="AB245" s="35"/>
      <c r="AC245" s="35"/>
      <c r="AD245" s="35"/>
      <c r="AE245" s="35"/>
      <c r="AR245" s="201" t="s">
        <v>318</v>
      </c>
      <c r="AT245" s="201" t="s">
        <v>313</v>
      </c>
      <c r="AU245" s="201" t="s">
        <v>86</v>
      </c>
      <c r="AY245" s="18" t="s">
        <v>311</v>
      </c>
      <c r="BE245" s="202">
        <f>IF(N245="základní",J245,0)</f>
        <v>0</v>
      </c>
      <c r="BF245" s="202">
        <f>IF(N245="snížená",J245,0)</f>
        <v>0</v>
      </c>
      <c r="BG245" s="202">
        <f>IF(N245="zákl. přenesená",J245,0)</f>
        <v>0</v>
      </c>
      <c r="BH245" s="202">
        <f>IF(N245="sníž. přenesená",J245,0)</f>
        <v>0</v>
      </c>
      <c r="BI245" s="202">
        <f>IF(N245="nulová",J245,0)</f>
        <v>0</v>
      </c>
      <c r="BJ245" s="18" t="s">
        <v>84</v>
      </c>
      <c r="BK245" s="202">
        <f>ROUND(I245*H245,2)</f>
        <v>0</v>
      </c>
      <c r="BL245" s="18" t="s">
        <v>318</v>
      </c>
      <c r="BM245" s="201" t="s">
        <v>452</v>
      </c>
    </row>
    <row r="246" spans="1:65" s="2" customFormat="1" ht="107.25" x14ac:dyDescent="0.2">
      <c r="A246" s="35"/>
      <c r="B246" s="36"/>
      <c r="C246" s="37"/>
      <c r="D246" s="203" t="s">
        <v>320</v>
      </c>
      <c r="E246" s="37"/>
      <c r="F246" s="204" t="s">
        <v>453</v>
      </c>
      <c r="G246" s="37"/>
      <c r="H246" s="37"/>
      <c r="I246" s="110"/>
      <c r="J246" s="37"/>
      <c r="K246" s="37"/>
      <c r="L246" s="40"/>
      <c r="M246" s="205"/>
      <c r="N246" s="206"/>
      <c r="O246" s="65"/>
      <c r="P246" s="65"/>
      <c r="Q246" s="65"/>
      <c r="R246" s="65"/>
      <c r="S246" s="65"/>
      <c r="T246" s="66"/>
      <c r="U246" s="35"/>
      <c r="V246" s="35"/>
      <c r="W246" s="35"/>
      <c r="X246" s="35"/>
      <c r="Y246" s="35"/>
      <c r="Z246" s="35"/>
      <c r="AA246" s="35"/>
      <c r="AB246" s="35"/>
      <c r="AC246" s="35"/>
      <c r="AD246" s="35"/>
      <c r="AE246" s="35"/>
      <c r="AT246" s="18" t="s">
        <v>320</v>
      </c>
      <c r="AU246" s="18" t="s">
        <v>86</v>
      </c>
    </row>
    <row r="247" spans="1:65" s="13" customFormat="1" x14ac:dyDescent="0.2">
      <c r="B247" s="207"/>
      <c r="C247" s="208"/>
      <c r="D247" s="203" t="s">
        <v>332</v>
      </c>
      <c r="E247" s="209" t="s">
        <v>21</v>
      </c>
      <c r="F247" s="210" t="s">
        <v>204</v>
      </c>
      <c r="G247" s="208"/>
      <c r="H247" s="211">
        <v>245.61199999999999</v>
      </c>
      <c r="I247" s="212"/>
      <c r="J247" s="208"/>
      <c r="K247" s="208"/>
      <c r="L247" s="213"/>
      <c r="M247" s="214"/>
      <c r="N247" s="215"/>
      <c r="O247" s="215"/>
      <c r="P247" s="215"/>
      <c r="Q247" s="215"/>
      <c r="R247" s="215"/>
      <c r="S247" s="215"/>
      <c r="T247" s="216"/>
      <c r="AT247" s="217" t="s">
        <v>332</v>
      </c>
      <c r="AU247" s="217" t="s">
        <v>86</v>
      </c>
      <c r="AV247" s="13" t="s">
        <v>86</v>
      </c>
      <c r="AW247" s="13" t="s">
        <v>37</v>
      </c>
      <c r="AX247" s="13" t="s">
        <v>84</v>
      </c>
      <c r="AY247" s="217" t="s">
        <v>311</v>
      </c>
    </row>
    <row r="248" spans="1:65" s="2" customFormat="1" ht="16.5" customHeight="1" x14ac:dyDescent="0.2">
      <c r="A248" s="35"/>
      <c r="B248" s="36"/>
      <c r="C248" s="239" t="s">
        <v>7</v>
      </c>
      <c r="D248" s="239" t="s">
        <v>432</v>
      </c>
      <c r="E248" s="240" t="s">
        <v>454</v>
      </c>
      <c r="F248" s="241" t="s">
        <v>455</v>
      </c>
      <c r="G248" s="242" t="s">
        <v>456</v>
      </c>
      <c r="H248" s="243">
        <v>3.6840000000000002</v>
      </c>
      <c r="I248" s="244"/>
      <c r="J248" s="245">
        <f>ROUND(I248*H248,2)</f>
        <v>0</v>
      </c>
      <c r="K248" s="241" t="s">
        <v>317</v>
      </c>
      <c r="L248" s="246"/>
      <c r="M248" s="247" t="s">
        <v>21</v>
      </c>
      <c r="N248" s="248" t="s">
        <v>47</v>
      </c>
      <c r="O248" s="65"/>
      <c r="P248" s="199">
        <f>O248*H248</f>
        <v>0</v>
      </c>
      <c r="Q248" s="199">
        <v>1E-3</v>
      </c>
      <c r="R248" s="199">
        <f>Q248*H248</f>
        <v>3.6840000000000002E-3</v>
      </c>
      <c r="S248" s="199">
        <v>0</v>
      </c>
      <c r="T248" s="200">
        <f>S248*H248</f>
        <v>0</v>
      </c>
      <c r="U248" s="35"/>
      <c r="V248" s="35"/>
      <c r="W248" s="35"/>
      <c r="X248" s="35"/>
      <c r="Y248" s="35"/>
      <c r="Z248" s="35"/>
      <c r="AA248" s="35"/>
      <c r="AB248" s="35"/>
      <c r="AC248" s="35"/>
      <c r="AD248" s="35"/>
      <c r="AE248" s="35"/>
      <c r="AR248" s="201" t="s">
        <v>372</v>
      </c>
      <c r="AT248" s="201" t="s">
        <v>432</v>
      </c>
      <c r="AU248" s="201" t="s">
        <v>86</v>
      </c>
      <c r="AY248" s="18" t="s">
        <v>311</v>
      </c>
      <c r="BE248" s="202">
        <f>IF(N248="základní",J248,0)</f>
        <v>0</v>
      </c>
      <c r="BF248" s="202">
        <f>IF(N248="snížená",J248,0)</f>
        <v>0</v>
      </c>
      <c r="BG248" s="202">
        <f>IF(N248="zákl. přenesená",J248,0)</f>
        <v>0</v>
      </c>
      <c r="BH248" s="202">
        <f>IF(N248="sníž. přenesená",J248,0)</f>
        <v>0</v>
      </c>
      <c r="BI248" s="202">
        <f>IF(N248="nulová",J248,0)</f>
        <v>0</v>
      </c>
      <c r="BJ248" s="18" t="s">
        <v>84</v>
      </c>
      <c r="BK248" s="202">
        <f>ROUND(I248*H248,2)</f>
        <v>0</v>
      </c>
      <c r="BL248" s="18" t="s">
        <v>318</v>
      </c>
      <c r="BM248" s="201" t="s">
        <v>457</v>
      </c>
    </row>
    <row r="249" spans="1:65" s="13" customFormat="1" x14ac:dyDescent="0.2">
      <c r="B249" s="207"/>
      <c r="C249" s="208"/>
      <c r="D249" s="203" t="s">
        <v>332</v>
      </c>
      <c r="E249" s="209" t="s">
        <v>21</v>
      </c>
      <c r="F249" s="210" t="s">
        <v>204</v>
      </c>
      <c r="G249" s="208"/>
      <c r="H249" s="211">
        <v>245.61199999999999</v>
      </c>
      <c r="I249" s="212"/>
      <c r="J249" s="208"/>
      <c r="K249" s="208"/>
      <c r="L249" s="213"/>
      <c r="M249" s="214"/>
      <c r="N249" s="215"/>
      <c r="O249" s="215"/>
      <c r="P249" s="215"/>
      <c r="Q249" s="215"/>
      <c r="R249" s="215"/>
      <c r="S249" s="215"/>
      <c r="T249" s="216"/>
      <c r="AT249" s="217" t="s">
        <v>332</v>
      </c>
      <c r="AU249" s="217" t="s">
        <v>86</v>
      </c>
      <c r="AV249" s="13" t="s">
        <v>86</v>
      </c>
      <c r="AW249" s="13" t="s">
        <v>37</v>
      </c>
      <c r="AX249" s="13" t="s">
        <v>84</v>
      </c>
      <c r="AY249" s="217" t="s">
        <v>311</v>
      </c>
    </row>
    <row r="250" spans="1:65" s="13" customFormat="1" x14ac:dyDescent="0.2">
      <c r="B250" s="207"/>
      <c r="C250" s="208"/>
      <c r="D250" s="203" t="s">
        <v>332</v>
      </c>
      <c r="E250" s="208"/>
      <c r="F250" s="210" t="s">
        <v>458</v>
      </c>
      <c r="G250" s="208"/>
      <c r="H250" s="211">
        <v>3.6840000000000002</v>
      </c>
      <c r="I250" s="212"/>
      <c r="J250" s="208"/>
      <c r="K250" s="208"/>
      <c r="L250" s="213"/>
      <c r="M250" s="214"/>
      <c r="N250" s="215"/>
      <c r="O250" s="215"/>
      <c r="P250" s="215"/>
      <c r="Q250" s="215"/>
      <c r="R250" s="215"/>
      <c r="S250" s="215"/>
      <c r="T250" s="216"/>
      <c r="AT250" s="217" t="s">
        <v>332</v>
      </c>
      <c r="AU250" s="217" t="s">
        <v>86</v>
      </c>
      <c r="AV250" s="13" t="s">
        <v>86</v>
      </c>
      <c r="AW250" s="13" t="s">
        <v>4</v>
      </c>
      <c r="AX250" s="13" t="s">
        <v>84</v>
      </c>
      <c r="AY250" s="217" t="s">
        <v>311</v>
      </c>
    </row>
    <row r="251" spans="1:65" s="2" customFormat="1" ht="16.5" customHeight="1" x14ac:dyDescent="0.2">
      <c r="A251" s="35"/>
      <c r="B251" s="36"/>
      <c r="C251" s="190" t="s">
        <v>459</v>
      </c>
      <c r="D251" s="190" t="s">
        <v>313</v>
      </c>
      <c r="E251" s="191" t="s">
        <v>460</v>
      </c>
      <c r="F251" s="192" t="s">
        <v>461</v>
      </c>
      <c r="G251" s="193" t="s">
        <v>123</v>
      </c>
      <c r="H251" s="194">
        <v>245.61199999999999</v>
      </c>
      <c r="I251" s="195"/>
      <c r="J251" s="196">
        <f>ROUND(I251*H251,2)</f>
        <v>0</v>
      </c>
      <c r="K251" s="192" t="s">
        <v>317</v>
      </c>
      <c r="L251" s="40"/>
      <c r="M251" s="197" t="s">
        <v>21</v>
      </c>
      <c r="N251" s="198" t="s">
        <v>47</v>
      </c>
      <c r="O251" s="65"/>
      <c r="P251" s="199">
        <f>O251*H251</f>
        <v>0</v>
      </c>
      <c r="Q251" s="199">
        <v>0</v>
      </c>
      <c r="R251" s="199">
        <f>Q251*H251</f>
        <v>0</v>
      </c>
      <c r="S251" s="199">
        <v>0</v>
      </c>
      <c r="T251" s="200">
        <f>S251*H251</f>
        <v>0</v>
      </c>
      <c r="U251" s="35"/>
      <c r="V251" s="35"/>
      <c r="W251" s="35"/>
      <c r="X251" s="35"/>
      <c r="Y251" s="35"/>
      <c r="Z251" s="35"/>
      <c r="AA251" s="35"/>
      <c r="AB251" s="35"/>
      <c r="AC251" s="35"/>
      <c r="AD251" s="35"/>
      <c r="AE251" s="35"/>
      <c r="AR251" s="201" t="s">
        <v>318</v>
      </c>
      <c r="AT251" s="201" t="s">
        <v>313</v>
      </c>
      <c r="AU251" s="201" t="s">
        <v>86</v>
      </c>
      <c r="AY251" s="18" t="s">
        <v>311</v>
      </c>
      <c r="BE251" s="202">
        <f>IF(N251="základní",J251,0)</f>
        <v>0</v>
      </c>
      <c r="BF251" s="202">
        <f>IF(N251="snížená",J251,0)</f>
        <v>0</v>
      </c>
      <c r="BG251" s="202">
        <f>IF(N251="zákl. přenesená",J251,0)</f>
        <v>0</v>
      </c>
      <c r="BH251" s="202">
        <f>IF(N251="sníž. přenesená",J251,0)</f>
        <v>0</v>
      </c>
      <c r="BI251" s="202">
        <f>IF(N251="nulová",J251,0)</f>
        <v>0</v>
      </c>
      <c r="BJ251" s="18" t="s">
        <v>84</v>
      </c>
      <c r="BK251" s="202">
        <f>ROUND(I251*H251,2)</f>
        <v>0</v>
      </c>
      <c r="BL251" s="18" t="s">
        <v>318</v>
      </c>
      <c r="BM251" s="201" t="s">
        <v>462</v>
      </c>
    </row>
    <row r="252" spans="1:65" s="2" customFormat="1" ht="39" x14ac:dyDescent="0.2">
      <c r="A252" s="35"/>
      <c r="B252" s="36"/>
      <c r="C252" s="37"/>
      <c r="D252" s="203" t="s">
        <v>320</v>
      </c>
      <c r="E252" s="37"/>
      <c r="F252" s="204" t="s">
        <v>463</v>
      </c>
      <c r="G252" s="37"/>
      <c r="H252" s="37"/>
      <c r="I252" s="110"/>
      <c r="J252" s="37"/>
      <c r="K252" s="37"/>
      <c r="L252" s="40"/>
      <c r="M252" s="205"/>
      <c r="N252" s="206"/>
      <c r="O252" s="65"/>
      <c r="P252" s="65"/>
      <c r="Q252" s="65"/>
      <c r="R252" s="65"/>
      <c r="S252" s="65"/>
      <c r="T252" s="66"/>
      <c r="U252" s="35"/>
      <c r="V252" s="35"/>
      <c r="W252" s="35"/>
      <c r="X252" s="35"/>
      <c r="Y252" s="35"/>
      <c r="Z252" s="35"/>
      <c r="AA252" s="35"/>
      <c r="AB252" s="35"/>
      <c r="AC252" s="35"/>
      <c r="AD252" s="35"/>
      <c r="AE252" s="35"/>
      <c r="AT252" s="18" t="s">
        <v>320</v>
      </c>
      <c r="AU252" s="18" t="s">
        <v>86</v>
      </c>
    </row>
    <row r="253" spans="1:65" s="13" customFormat="1" x14ac:dyDescent="0.2">
      <c r="B253" s="207"/>
      <c r="C253" s="208"/>
      <c r="D253" s="203" t="s">
        <v>332</v>
      </c>
      <c r="E253" s="209" t="s">
        <v>21</v>
      </c>
      <c r="F253" s="210" t="s">
        <v>204</v>
      </c>
      <c r="G253" s="208"/>
      <c r="H253" s="211">
        <v>245.61199999999999</v>
      </c>
      <c r="I253" s="212"/>
      <c r="J253" s="208"/>
      <c r="K253" s="208"/>
      <c r="L253" s="213"/>
      <c r="M253" s="214"/>
      <c r="N253" s="215"/>
      <c r="O253" s="215"/>
      <c r="P253" s="215"/>
      <c r="Q253" s="215"/>
      <c r="R253" s="215"/>
      <c r="S253" s="215"/>
      <c r="T253" s="216"/>
      <c r="AT253" s="217" t="s">
        <v>332</v>
      </c>
      <c r="AU253" s="217" t="s">
        <v>86</v>
      </c>
      <c r="AV253" s="13" t="s">
        <v>86</v>
      </c>
      <c r="AW253" s="13" t="s">
        <v>37</v>
      </c>
      <c r="AX253" s="13" t="s">
        <v>84</v>
      </c>
      <c r="AY253" s="217" t="s">
        <v>311</v>
      </c>
    </row>
    <row r="254" spans="1:65" s="2" customFormat="1" ht="16.5" customHeight="1" x14ac:dyDescent="0.2">
      <c r="A254" s="35"/>
      <c r="B254" s="36"/>
      <c r="C254" s="239" t="s">
        <v>464</v>
      </c>
      <c r="D254" s="239" t="s">
        <v>432</v>
      </c>
      <c r="E254" s="240" t="s">
        <v>465</v>
      </c>
      <c r="F254" s="241" t="s">
        <v>466</v>
      </c>
      <c r="G254" s="242" t="s">
        <v>209</v>
      </c>
      <c r="H254" s="243">
        <v>12.281000000000001</v>
      </c>
      <c r="I254" s="244"/>
      <c r="J254" s="245">
        <f>ROUND(I254*H254,2)</f>
        <v>0</v>
      </c>
      <c r="K254" s="241" t="s">
        <v>317</v>
      </c>
      <c r="L254" s="246"/>
      <c r="M254" s="247" t="s">
        <v>21</v>
      </c>
      <c r="N254" s="248" t="s">
        <v>47</v>
      </c>
      <c r="O254" s="65"/>
      <c r="P254" s="199">
        <f>O254*H254</f>
        <v>0</v>
      </c>
      <c r="Q254" s="199">
        <v>0.21</v>
      </c>
      <c r="R254" s="199">
        <f>Q254*H254</f>
        <v>2.5790100000000002</v>
      </c>
      <c r="S254" s="199">
        <v>0</v>
      </c>
      <c r="T254" s="200">
        <f>S254*H254</f>
        <v>0</v>
      </c>
      <c r="U254" s="35"/>
      <c r="V254" s="35"/>
      <c r="W254" s="35"/>
      <c r="X254" s="35"/>
      <c r="Y254" s="35"/>
      <c r="Z254" s="35"/>
      <c r="AA254" s="35"/>
      <c r="AB254" s="35"/>
      <c r="AC254" s="35"/>
      <c r="AD254" s="35"/>
      <c r="AE254" s="35"/>
      <c r="AR254" s="201" t="s">
        <v>372</v>
      </c>
      <c r="AT254" s="201" t="s">
        <v>432</v>
      </c>
      <c r="AU254" s="201" t="s">
        <v>86</v>
      </c>
      <c r="AY254" s="18" t="s">
        <v>311</v>
      </c>
      <c r="BE254" s="202">
        <f>IF(N254="základní",J254,0)</f>
        <v>0</v>
      </c>
      <c r="BF254" s="202">
        <f>IF(N254="snížená",J254,0)</f>
        <v>0</v>
      </c>
      <c r="BG254" s="202">
        <f>IF(N254="zákl. přenesená",J254,0)</f>
        <v>0</v>
      </c>
      <c r="BH254" s="202">
        <f>IF(N254="sníž. přenesená",J254,0)</f>
        <v>0</v>
      </c>
      <c r="BI254" s="202">
        <f>IF(N254="nulová",J254,0)</f>
        <v>0</v>
      </c>
      <c r="BJ254" s="18" t="s">
        <v>84</v>
      </c>
      <c r="BK254" s="202">
        <f>ROUND(I254*H254,2)</f>
        <v>0</v>
      </c>
      <c r="BL254" s="18" t="s">
        <v>318</v>
      </c>
      <c r="BM254" s="201" t="s">
        <v>467</v>
      </c>
    </row>
    <row r="255" spans="1:65" s="13" customFormat="1" x14ac:dyDescent="0.2">
      <c r="B255" s="207"/>
      <c r="C255" s="208"/>
      <c r="D255" s="203" t="s">
        <v>332</v>
      </c>
      <c r="E255" s="209" t="s">
        <v>21</v>
      </c>
      <c r="F255" s="210" t="s">
        <v>468</v>
      </c>
      <c r="G255" s="208"/>
      <c r="H255" s="211">
        <v>12.281000000000001</v>
      </c>
      <c r="I255" s="212"/>
      <c r="J255" s="208"/>
      <c r="K255" s="208"/>
      <c r="L255" s="213"/>
      <c r="M255" s="214"/>
      <c r="N255" s="215"/>
      <c r="O255" s="215"/>
      <c r="P255" s="215"/>
      <c r="Q255" s="215"/>
      <c r="R255" s="215"/>
      <c r="S255" s="215"/>
      <c r="T255" s="216"/>
      <c r="AT255" s="217" t="s">
        <v>332</v>
      </c>
      <c r="AU255" s="217" t="s">
        <v>86</v>
      </c>
      <c r="AV255" s="13" t="s">
        <v>86</v>
      </c>
      <c r="AW255" s="13" t="s">
        <v>37</v>
      </c>
      <c r="AX255" s="13" t="s">
        <v>84</v>
      </c>
      <c r="AY255" s="217" t="s">
        <v>311</v>
      </c>
    </row>
    <row r="256" spans="1:65" s="12" customFormat="1" ht="22.9" customHeight="1" x14ac:dyDescent="0.2">
      <c r="B256" s="174"/>
      <c r="C256" s="175"/>
      <c r="D256" s="176" t="s">
        <v>75</v>
      </c>
      <c r="E256" s="188" t="s">
        <v>86</v>
      </c>
      <c r="F256" s="188" t="s">
        <v>469</v>
      </c>
      <c r="G256" s="175"/>
      <c r="H256" s="175"/>
      <c r="I256" s="178"/>
      <c r="J256" s="189">
        <f>BK256</f>
        <v>0</v>
      </c>
      <c r="K256" s="175"/>
      <c r="L256" s="180"/>
      <c r="M256" s="181"/>
      <c r="N256" s="182"/>
      <c r="O256" s="182"/>
      <c r="P256" s="183">
        <f>SUM(P257:P275)</f>
        <v>0</v>
      </c>
      <c r="Q256" s="182"/>
      <c r="R256" s="183">
        <f>SUM(R257:R275)</f>
        <v>112.76462089</v>
      </c>
      <c r="S256" s="182"/>
      <c r="T256" s="184">
        <f>SUM(T257:T275)</f>
        <v>0</v>
      </c>
      <c r="AR256" s="185" t="s">
        <v>84</v>
      </c>
      <c r="AT256" s="186" t="s">
        <v>75</v>
      </c>
      <c r="AU256" s="186" t="s">
        <v>84</v>
      </c>
      <c r="AY256" s="185" t="s">
        <v>311</v>
      </c>
      <c r="BK256" s="187">
        <f>SUM(BK257:BK275)</f>
        <v>0</v>
      </c>
    </row>
    <row r="257" spans="1:65" s="2" customFormat="1" ht="16.5" customHeight="1" x14ac:dyDescent="0.2">
      <c r="A257" s="35"/>
      <c r="B257" s="36"/>
      <c r="C257" s="190" t="s">
        <v>470</v>
      </c>
      <c r="D257" s="190" t="s">
        <v>313</v>
      </c>
      <c r="E257" s="191" t="s">
        <v>471</v>
      </c>
      <c r="F257" s="192" t="s">
        <v>472</v>
      </c>
      <c r="G257" s="193" t="s">
        <v>209</v>
      </c>
      <c r="H257" s="194">
        <v>32.835999999999999</v>
      </c>
      <c r="I257" s="195"/>
      <c r="J257" s="196">
        <f>ROUND(I257*H257,2)</f>
        <v>0</v>
      </c>
      <c r="K257" s="192" t="s">
        <v>317</v>
      </c>
      <c r="L257" s="40"/>
      <c r="M257" s="197" t="s">
        <v>21</v>
      </c>
      <c r="N257" s="198" t="s">
        <v>47</v>
      </c>
      <c r="O257" s="65"/>
      <c r="P257" s="199">
        <f>O257*H257</f>
        <v>0</v>
      </c>
      <c r="Q257" s="199">
        <v>2.16</v>
      </c>
      <c r="R257" s="199">
        <f>Q257*H257</f>
        <v>70.925759999999997</v>
      </c>
      <c r="S257" s="199">
        <v>0</v>
      </c>
      <c r="T257" s="200">
        <f>S257*H257</f>
        <v>0</v>
      </c>
      <c r="U257" s="35"/>
      <c r="V257" s="35"/>
      <c r="W257" s="35"/>
      <c r="X257" s="35"/>
      <c r="Y257" s="35"/>
      <c r="Z257" s="35"/>
      <c r="AA257" s="35"/>
      <c r="AB257" s="35"/>
      <c r="AC257" s="35"/>
      <c r="AD257" s="35"/>
      <c r="AE257" s="35"/>
      <c r="AR257" s="201" t="s">
        <v>318</v>
      </c>
      <c r="AT257" s="201" t="s">
        <v>313</v>
      </c>
      <c r="AU257" s="201" t="s">
        <v>86</v>
      </c>
      <c r="AY257" s="18" t="s">
        <v>311</v>
      </c>
      <c r="BE257" s="202">
        <f>IF(N257="základní",J257,0)</f>
        <v>0</v>
      </c>
      <c r="BF257" s="202">
        <f>IF(N257="snížená",J257,0)</f>
        <v>0</v>
      </c>
      <c r="BG257" s="202">
        <f>IF(N257="zákl. přenesená",J257,0)</f>
        <v>0</v>
      </c>
      <c r="BH257" s="202">
        <f>IF(N257="sníž. přenesená",J257,0)</f>
        <v>0</v>
      </c>
      <c r="BI257" s="202">
        <f>IF(N257="nulová",J257,0)</f>
        <v>0</v>
      </c>
      <c r="BJ257" s="18" t="s">
        <v>84</v>
      </c>
      <c r="BK257" s="202">
        <f>ROUND(I257*H257,2)</f>
        <v>0</v>
      </c>
      <c r="BL257" s="18" t="s">
        <v>318</v>
      </c>
      <c r="BM257" s="201" t="s">
        <v>473</v>
      </c>
    </row>
    <row r="258" spans="1:65" s="2" customFormat="1" ht="48.75" x14ac:dyDescent="0.2">
      <c r="A258" s="35"/>
      <c r="B258" s="36"/>
      <c r="C258" s="37"/>
      <c r="D258" s="203" t="s">
        <v>320</v>
      </c>
      <c r="E258" s="37"/>
      <c r="F258" s="204" t="s">
        <v>474</v>
      </c>
      <c r="G258" s="37"/>
      <c r="H258" s="37"/>
      <c r="I258" s="110"/>
      <c r="J258" s="37"/>
      <c r="K258" s="37"/>
      <c r="L258" s="40"/>
      <c r="M258" s="205"/>
      <c r="N258" s="206"/>
      <c r="O258" s="65"/>
      <c r="P258" s="65"/>
      <c r="Q258" s="65"/>
      <c r="R258" s="65"/>
      <c r="S258" s="65"/>
      <c r="T258" s="66"/>
      <c r="U258" s="35"/>
      <c r="V258" s="35"/>
      <c r="W258" s="35"/>
      <c r="X258" s="35"/>
      <c r="Y258" s="35"/>
      <c r="Z258" s="35"/>
      <c r="AA258" s="35"/>
      <c r="AB258" s="35"/>
      <c r="AC258" s="35"/>
      <c r="AD258" s="35"/>
      <c r="AE258" s="35"/>
      <c r="AT258" s="18" t="s">
        <v>320</v>
      </c>
      <c r="AU258" s="18" t="s">
        <v>86</v>
      </c>
    </row>
    <row r="259" spans="1:65" s="14" customFormat="1" x14ac:dyDescent="0.2">
      <c r="B259" s="218"/>
      <c r="C259" s="219"/>
      <c r="D259" s="203" t="s">
        <v>332</v>
      </c>
      <c r="E259" s="220" t="s">
        <v>21</v>
      </c>
      <c r="F259" s="221" t="s">
        <v>475</v>
      </c>
      <c r="G259" s="219"/>
      <c r="H259" s="220" t="s">
        <v>21</v>
      </c>
      <c r="I259" s="222"/>
      <c r="J259" s="219"/>
      <c r="K259" s="219"/>
      <c r="L259" s="223"/>
      <c r="M259" s="224"/>
      <c r="N259" s="225"/>
      <c r="O259" s="225"/>
      <c r="P259" s="225"/>
      <c r="Q259" s="225"/>
      <c r="R259" s="225"/>
      <c r="S259" s="225"/>
      <c r="T259" s="226"/>
      <c r="AT259" s="227" t="s">
        <v>332</v>
      </c>
      <c r="AU259" s="227" t="s">
        <v>86</v>
      </c>
      <c r="AV259" s="14" t="s">
        <v>84</v>
      </c>
      <c r="AW259" s="14" t="s">
        <v>37</v>
      </c>
      <c r="AX259" s="14" t="s">
        <v>76</v>
      </c>
      <c r="AY259" s="227" t="s">
        <v>311</v>
      </c>
    </row>
    <row r="260" spans="1:65" s="13" customFormat="1" x14ac:dyDescent="0.2">
      <c r="B260" s="207"/>
      <c r="C260" s="208"/>
      <c r="D260" s="203" t="s">
        <v>332</v>
      </c>
      <c r="E260" s="209" t="s">
        <v>21</v>
      </c>
      <c r="F260" s="210" t="s">
        <v>476</v>
      </c>
      <c r="G260" s="208"/>
      <c r="H260" s="211">
        <v>3.2949999999999999</v>
      </c>
      <c r="I260" s="212"/>
      <c r="J260" s="208"/>
      <c r="K260" s="208"/>
      <c r="L260" s="213"/>
      <c r="M260" s="214"/>
      <c r="N260" s="215"/>
      <c r="O260" s="215"/>
      <c r="P260" s="215"/>
      <c r="Q260" s="215"/>
      <c r="R260" s="215"/>
      <c r="S260" s="215"/>
      <c r="T260" s="216"/>
      <c r="AT260" s="217" t="s">
        <v>332</v>
      </c>
      <c r="AU260" s="217" t="s">
        <v>86</v>
      </c>
      <c r="AV260" s="13" t="s">
        <v>86</v>
      </c>
      <c r="AW260" s="13" t="s">
        <v>37</v>
      </c>
      <c r="AX260" s="13" t="s">
        <v>76</v>
      </c>
      <c r="AY260" s="217" t="s">
        <v>311</v>
      </c>
    </row>
    <row r="261" spans="1:65" s="14" customFormat="1" x14ac:dyDescent="0.2">
      <c r="B261" s="218"/>
      <c r="C261" s="219"/>
      <c r="D261" s="203" t="s">
        <v>332</v>
      </c>
      <c r="E261" s="220" t="s">
        <v>21</v>
      </c>
      <c r="F261" s="221" t="s">
        <v>477</v>
      </c>
      <c r="G261" s="219"/>
      <c r="H261" s="220" t="s">
        <v>21</v>
      </c>
      <c r="I261" s="222"/>
      <c r="J261" s="219"/>
      <c r="K261" s="219"/>
      <c r="L261" s="223"/>
      <c r="M261" s="224"/>
      <c r="N261" s="225"/>
      <c r="O261" s="225"/>
      <c r="P261" s="225"/>
      <c r="Q261" s="225"/>
      <c r="R261" s="225"/>
      <c r="S261" s="225"/>
      <c r="T261" s="226"/>
      <c r="AT261" s="227" t="s">
        <v>332</v>
      </c>
      <c r="AU261" s="227" t="s">
        <v>86</v>
      </c>
      <c r="AV261" s="14" t="s">
        <v>84</v>
      </c>
      <c r="AW261" s="14" t="s">
        <v>37</v>
      </c>
      <c r="AX261" s="14" t="s">
        <v>76</v>
      </c>
      <c r="AY261" s="227" t="s">
        <v>311</v>
      </c>
    </row>
    <row r="262" spans="1:65" s="13" customFormat="1" x14ac:dyDescent="0.2">
      <c r="B262" s="207"/>
      <c r="C262" s="208"/>
      <c r="D262" s="203" t="s">
        <v>332</v>
      </c>
      <c r="E262" s="209" t="s">
        <v>21</v>
      </c>
      <c r="F262" s="210" t="s">
        <v>478</v>
      </c>
      <c r="G262" s="208"/>
      <c r="H262" s="211">
        <v>29.541</v>
      </c>
      <c r="I262" s="212"/>
      <c r="J262" s="208"/>
      <c r="K262" s="208"/>
      <c r="L262" s="213"/>
      <c r="M262" s="214"/>
      <c r="N262" s="215"/>
      <c r="O262" s="215"/>
      <c r="P262" s="215"/>
      <c r="Q262" s="215"/>
      <c r="R262" s="215"/>
      <c r="S262" s="215"/>
      <c r="T262" s="216"/>
      <c r="AT262" s="217" t="s">
        <v>332</v>
      </c>
      <c r="AU262" s="217" t="s">
        <v>86</v>
      </c>
      <c r="AV262" s="13" t="s">
        <v>86</v>
      </c>
      <c r="AW262" s="13" t="s">
        <v>37</v>
      </c>
      <c r="AX262" s="13" t="s">
        <v>76</v>
      </c>
      <c r="AY262" s="217" t="s">
        <v>311</v>
      </c>
    </row>
    <row r="263" spans="1:65" s="15" customFormat="1" x14ac:dyDescent="0.2">
      <c r="B263" s="228"/>
      <c r="C263" s="229"/>
      <c r="D263" s="203" t="s">
        <v>332</v>
      </c>
      <c r="E263" s="230" t="s">
        <v>21</v>
      </c>
      <c r="F263" s="231" t="s">
        <v>347</v>
      </c>
      <c r="G263" s="229"/>
      <c r="H263" s="232">
        <v>32.835999999999999</v>
      </c>
      <c r="I263" s="233"/>
      <c r="J263" s="229"/>
      <c r="K263" s="229"/>
      <c r="L263" s="234"/>
      <c r="M263" s="235"/>
      <c r="N263" s="236"/>
      <c r="O263" s="236"/>
      <c r="P263" s="236"/>
      <c r="Q263" s="236"/>
      <c r="R263" s="236"/>
      <c r="S263" s="236"/>
      <c r="T263" s="237"/>
      <c r="AT263" s="238" t="s">
        <v>332</v>
      </c>
      <c r="AU263" s="238" t="s">
        <v>86</v>
      </c>
      <c r="AV263" s="15" t="s">
        <v>318</v>
      </c>
      <c r="AW263" s="15" t="s">
        <v>37</v>
      </c>
      <c r="AX263" s="15" t="s">
        <v>84</v>
      </c>
      <c r="AY263" s="238" t="s">
        <v>311</v>
      </c>
    </row>
    <row r="264" spans="1:65" s="2" customFormat="1" ht="16.5" customHeight="1" x14ac:dyDescent="0.2">
      <c r="A264" s="35"/>
      <c r="B264" s="36"/>
      <c r="C264" s="190" t="s">
        <v>479</v>
      </c>
      <c r="D264" s="190" t="s">
        <v>313</v>
      </c>
      <c r="E264" s="191" t="s">
        <v>480</v>
      </c>
      <c r="F264" s="192" t="s">
        <v>481</v>
      </c>
      <c r="G264" s="193" t="s">
        <v>209</v>
      </c>
      <c r="H264" s="194">
        <v>16.875</v>
      </c>
      <c r="I264" s="195"/>
      <c r="J264" s="196">
        <f>ROUND(I264*H264,2)</f>
        <v>0</v>
      </c>
      <c r="K264" s="192" t="s">
        <v>317</v>
      </c>
      <c r="L264" s="40"/>
      <c r="M264" s="197" t="s">
        <v>21</v>
      </c>
      <c r="N264" s="198" t="s">
        <v>47</v>
      </c>
      <c r="O264" s="65"/>
      <c r="P264" s="199">
        <f>O264*H264</f>
        <v>0</v>
      </c>
      <c r="Q264" s="199">
        <v>2.45329</v>
      </c>
      <c r="R264" s="199">
        <f>Q264*H264</f>
        <v>41.399268749999997</v>
      </c>
      <c r="S264" s="199">
        <v>0</v>
      </c>
      <c r="T264" s="200">
        <f>S264*H264</f>
        <v>0</v>
      </c>
      <c r="U264" s="35"/>
      <c r="V264" s="35"/>
      <c r="W264" s="35"/>
      <c r="X264" s="35"/>
      <c r="Y264" s="35"/>
      <c r="Z264" s="35"/>
      <c r="AA264" s="35"/>
      <c r="AB264" s="35"/>
      <c r="AC264" s="35"/>
      <c r="AD264" s="35"/>
      <c r="AE264" s="35"/>
      <c r="AR264" s="201" t="s">
        <v>318</v>
      </c>
      <c r="AT264" s="201" t="s">
        <v>313</v>
      </c>
      <c r="AU264" s="201" t="s">
        <v>86</v>
      </c>
      <c r="AY264" s="18" t="s">
        <v>311</v>
      </c>
      <c r="BE264" s="202">
        <f>IF(N264="základní",J264,0)</f>
        <v>0</v>
      </c>
      <c r="BF264" s="202">
        <f>IF(N264="snížená",J264,0)</f>
        <v>0</v>
      </c>
      <c r="BG264" s="202">
        <f>IF(N264="zákl. přenesená",J264,0)</f>
        <v>0</v>
      </c>
      <c r="BH264" s="202">
        <f>IF(N264="sníž. přenesená",J264,0)</f>
        <v>0</v>
      </c>
      <c r="BI264" s="202">
        <f>IF(N264="nulová",J264,0)</f>
        <v>0</v>
      </c>
      <c r="BJ264" s="18" t="s">
        <v>84</v>
      </c>
      <c r="BK264" s="202">
        <f>ROUND(I264*H264,2)</f>
        <v>0</v>
      </c>
      <c r="BL264" s="18" t="s">
        <v>318</v>
      </c>
      <c r="BM264" s="201" t="s">
        <v>482</v>
      </c>
    </row>
    <row r="265" spans="1:65" s="2" customFormat="1" ht="87.75" x14ac:dyDescent="0.2">
      <c r="A265" s="35"/>
      <c r="B265" s="36"/>
      <c r="C265" s="37"/>
      <c r="D265" s="203" t="s">
        <v>320</v>
      </c>
      <c r="E265" s="37"/>
      <c r="F265" s="204" t="s">
        <v>483</v>
      </c>
      <c r="G265" s="37"/>
      <c r="H265" s="37"/>
      <c r="I265" s="110"/>
      <c r="J265" s="37"/>
      <c r="K265" s="37"/>
      <c r="L265" s="40"/>
      <c r="M265" s="205"/>
      <c r="N265" s="206"/>
      <c r="O265" s="65"/>
      <c r="P265" s="65"/>
      <c r="Q265" s="65"/>
      <c r="R265" s="65"/>
      <c r="S265" s="65"/>
      <c r="T265" s="66"/>
      <c r="U265" s="35"/>
      <c r="V265" s="35"/>
      <c r="W265" s="35"/>
      <c r="X265" s="35"/>
      <c r="Y265" s="35"/>
      <c r="Z265" s="35"/>
      <c r="AA265" s="35"/>
      <c r="AB265" s="35"/>
      <c r="AC265" s="35"/>
      <c r="AD265" s="35"/>
      <c r="AE265" s="35"/>
      <c r="AT265" s="18" t="s">
        <v>320</v>
      </c>
      <c r="AU265" s="18" t="s">
        <v>86</v>
      </c>
    </row>
    <row r="266" spans="1:65" s="13" customFormat="1" x14ac:dyDescent="0.2">
      <c r="B266" s="207"/>
      <c r="C266" s="208"/>
      <c r="D266" s="203" t="s">
        <v>332</v>
      </c>
      <c r="E266" s="209" t="s">
        <v>21</v>
      </c>
      <c r="F266" s="210" t="s">
        <v>484</v>
      </c>
      <c r="G266" s="208"/>
      <c r="H266" s="211">
        <v>16.875</v>
      </c>
      <c r="I266" s="212"/>
      <c r="J266" s="208"/>
      <c r="K266" s="208"/>
      <c r="L266" s="213"/>
      <c r="M266" s="214"/>
      <c r="N266" s="215"/>
      <c r="O266" s="215"/>
      <c r="P266" s="215"/>
      <c r="Q266" s="215"/>
      <c r="R266" s="215"/>
      <c r="S266" s="215"/>
      <c r="T266" s="216"/>
      <c r="AT266" s="217" t="s">
        <v>332</v>
      </c>
      <c r="AU266" s="217" t="s">
        <v>86</v>
      </c>
      <c r="AV266" s="13" t="s">
        <v>86</v>
      </c>
      <c r="AW266" s="13" t="s">
        <v>37</v>
      </c>
      <c r="AX266" s="13" t="s">
        <v>84</v>
      </c>
      <c r="AY266" s="217" t="s">
        <v>311</v>
      </c>
    </row>
    <row r="267" spans="1:65" s="2" customFormat="1" ht="16.5" customHeight="1" x14ac:dyDescent="0.2">
      <c r="A267" s="35"/>
      <c r="B267" s="36"/>
      <c r="C267" s="190" t="s">
        <v>485</v>
      </c>
      <c r="D267" s="190" t="s">
        <v>313</v>
      </c>
      <c r="E267" s="191" t="s">
        <v>486</v>
      </c>
      <c r="F267" s="192" t="s">
        <v>487</v>
      </c>
      <c r="G267" s="193" t="s">
        <v>123</v>
      </c>
      <c r="H267" s="194">
        <v>32.25</v>
      </c>
      <c r="I267" s="195"/>
      <c r="J267" s="196">
        <f>ROUND(I267*H267,2)</f>
        <v>0</v>
      </c>
      <c r="K267" s="192" t="s">
        <v>317</v>
      </c>
      <c r="L267" s="40"/>
      <c r="M267" s="197" t="s">
        <v>21</v>
      </c>
      <c r="N267" s="198" t="s">
        <v>47</v>
      </c>
      <c r="O267" s="65"/>
      <c r="P267" s="199">
        <f>O267*H267</f>
        <v>0</v>
      </c>
      <c r="Q267" s="199">
        <v>2.6900000000000001E-3</v>
      </c>
      <c r="R267" s="199">
        <f>Q267*H267</f>
        <v>8.675250000000001E-2</v>
      </c>
      <c r="S267" s="199">
        <v>0</v>
      </c>
      <c r="T267" s="200">
        <f>S267*H267</f>
        <v>0</v>
      </c>
      <c r="U267" s="35"/>
      <c r="V267" s="35"/>
      <c r="W267" s="35"/>
      <c r="X267" s="35"/>
      <c r="Y267" s="35"/>
      <c r="Z267" s="35"/>
      <c r="AA267" s="35"/>
      <c r="AB267" s="35"/>
      <c r="AC267" s="35"/>
      <c r="AD267" s="35"/>
      <c r="AE267" s="35"/>
      <c r="AR267" s="201" t="s">
        <v>318</v>
      </c>
      <c r="AT267" s="201" t="s">
        <v>313</v>
      </c>
      <c r="AU267" s="201" t="s">
        <v>86</v>
      </c>
      <c r="AY267" s="18" t="s">
        <v>311</v>
      </c>
      <c r="BE267" s="202">
        <f>IF(N267="základní",J267,0)</f>
        <v>0</v>
      </c>
      <c r="BF267" s="202">
        <f>IF(N267="snížená",J267,0)</f>
        <v>0</v>
      </c>
      <c r="BG267" s="202">
        <f>IF(N267="zákl. přenesená",J267,0)</f>
        <v>0</v>
      </c>
      <c r="BH267" s="202">
        <f>IF(N267="sníž. přenesená",J267,0)</f>
        <v>0</v>
      </c>
      <c r="BI267" s="202">
        <f>IF(N267="nulová",J267,0)</f>
        <v>0</v>
      </c>
      <c r="BJ267" s="18" t="s">
        <v>84</v>
      </c>
      <c r="BK267" s="202">
        <f>ROUND(I267*H267,2)</f>
        <v>0</v>
      </c>
      <c r="BL267" s="18" t="s">
        <v>318</v>
      </c>
      <c r="BM267" s="201" t="s">
        <v>488</v>
      </c>
    </row>
    <row r="268" spans="1:65" s="2" customFormat="1" ht="39" x14ac:dyDescent="0.2">
      <c r="A268" s="35"/>
      <c r="B268" s="36"/>
      <c r="C268" s="37"/>
      <c r="D268" s="203" t="s">
        <v>320</v>
      </c>
      <c r="E268" s="37"/>
      <c r="F268" s="204" t="s">
        <v>489</v>
      </c>
      <c r="G268" s="37"/>
      <c r="H268" s="37"/>
      <c r="I268" s="110"/>
      <c r="J268" s="37"/>
      <c r="K268" s="37"/>
      <c r="L268" s="40"/>
      <c r="M268" s="205"/>
      <c r="N268" s="206"/>
      <c r="O268" s="65"/>
      <c r="P268" s="65"/>
      <c r="Q268" s="65"/>
      <c r="R268" s="65"/>
      <c r="S268" s="65"/>
      <c r="T268" s="66"/>
      <c r="U268" s="35"/>
      <c r="V268" s="35"/>
      <c r="W268" s="35"/>
      <c r="X268" s="35"/>
      <c r="Y268" s="35"/>
      <c r="Z268" s="35"/>
      <c r="AA268" s="35"/>
      <c r="AB268" s="35"/>
      <c r="AC268" s="35"/>
      <c r="AD268" s="35"/>
      <c r="AE268" s="35"/>
      <c r="AT268" s="18" t="s">
        <v>320</v>
      </c>
      <c r="AU268" s="18" t="s">
        <v>86</v>
      </c>
    </row>
    <row r="269" spans="1:65" s="13" customFormat="1" x14ac:dyDescent="0.2">
      <c r="B269" s="207"/>
      <c r="C269" s="208"/>
      <c r="D269" s="203" t="s">
        <v>332</v>
      </c>
      <c r="E269" s="209" t="s">
        <v>21</v>
      </c>
      <c r="F269" s="210" t="s">
        <v>490</v>
      </c>
      <c r="G269" s="208"/>
      <c r="H269" s="211">
        <v>32.25</v>
      </c>
      <c r="I269" s="212"/>
      <c r="J269" s="208"/>
      <c r="K269" s="208"/>
      <c r="L269" s="213"/>
      <c r="M269" s="214"/>
      <c r="N269" s="215"/>
      <c r="O269" s="215"/>
      <c r="P269" s="215"/>
      <c r="Q269" s="215"/>
      <c r="R269" s="215"/>
      <c r="S269" s="215"/>
      <c r="T269" s="216"/>
      <c r="AT269" s="217" t="s">
        <v>332</v>
      </c>
      <c r="AU269" s="217" t="s">
        <v>86</v>
      </c>
      <c r="AV269" s="13" t="s">
        <v>86</v>
      </c>
      <c r="AW269" s="13" t="s">
        <v>37</v>
      </c>
      <c r="AX269" s="13" t="s">
        <v>84</v>
      </c>
      <c r="AY269" s="217" t="s">
        <v>311</v>
      </c>
    </row>
    <row r="270" spans="1:65" s="2" customFormat="1" ht="16.5" customHeight="1" x14ac:dyDescent="0.2">
      <c r="A270" s="35"/>
      <c r="B270" s="36"/>
      <c r="C270" s="190" t="s">
        <v>491</v>
      </c>
      <c r="D270" s="190" t="s">
        <v>313</v>
      </c>
      <c r="E270" s="191" t="s">
        <v>492</v>
      </c>
      <c r="F270" s="192" t="s">
        <v>493</v>
      </c>
      <c r="G270" s="193" t="s">
        <v>123</v>
      </c>
      <c r="H270" s="194">
        <v>32.25</v>
      </c>
      <c r="I270" s="195"/>
      <c r="J270" s="196">
        <f>ROUND(I270*H270,2)</f>
        <v>0</v>
      </c>
      <c r="K270" s="192" t="s">
        <v>317</v>
      </c>
      <c r="L270" s="40"/>
      <c r="M270" s="197" t="s">
        <v>21</v>
      </c>
      <c r="N270" s="198" t="s">
        <v>47</v>
      </c>
      <c r="O270" s="65"/>
      <c r="P270" s="199">
        <f>O270*H270</f>
        <v>0</v>
      </c>
      <c r="Q270" s="199">
        <v>0</v>
      </c>
      <c r="R270" s="199">
        <f>Q270*H270</f>
        <v>0</v>
      </c>
      <c r="S270" s="199">
        <v>0</v>
      </c>
      <c r="T270" s="200">
        <f>S270*H270</f>
        <v>0</v>
      </c>
      <c r="U270" s="35"/>
      <c r="V270" s="35"/>
      <c r="W270" s="35"/>
      <c r="X270" s="35"/>
      <c r="Y270" s="35"/>
      <c r="Z270" s="35"/>
      <c r="AA270" s="35"/>
      <c r="AB270" s="35"/>
      <c r="AC270" s="35"/>
      <c r="AD270" s="35"/>
      <c r="AE270" s="35"/>
      <c r="AR270" s="201" t="s">
        <v>318</v>
      </c>
      <c r="AT270" s="201" t="s">
        <v>313</v>
      </c>
      <c r="AU270" s="201" t="s">
        <v>86</v>
      </c>
      <c r="AY270" s="18" t="s">
        <v>311</v>
      </c>
      <c r="BE270" s="202">
        <f>IF(N270="základní",J270,0)</f>
        <v>0</v>
      </c>
      <c r="BF270" s="202">
        <f>IF(N270="snížená",J270,0)</f>
        <v>0</v>
      </c>
      <c r="BG270" s="202">
        <f>IF(N270="zákl. přenesená",J270,0)</f>
        <v>0</v>
      </c>
      <c r="BH270" s="202">
        <f>IF(N270="sníž. přenesená",J270,0)</f>
        <v>0</v>
      </c>
      <c r="BI270" s="202">
        <f>IF(N270="nulová",J270,0)</f>
        <v>0</v>
      </c>
      <c r="BJ270" s="18" t="s">
        <v>84</v>
      </c>
      <c r="BK270" s="202">
        <f>ROUND(I270*H270,2)</f>
        <v>0</v>
      </c>
      <c r="BL270" s="18" t="s">
        <v>318</v>
      </c>
      <c r="BM270" s="201" t="s">
        <v>494</v>
      </c>
    </row>
    <row r="271" spans="1:65" s="2" customFormat="1" ht="39" x14ac:dyDescent="0.2">
      <c r="A271" s="35"/>
      <c r="B271" s="36"/>
      <c r="C271" s="37"/>
      <c r="D271" s="203" t="s">
        <v>320</v>
      </c>
      <c r="E271" s="37"/>
      <c r="F271" s="204" t="s">
        <v>489</v>
      </c>
      <c r="G271" s="37"/>
      <c r="H271" s="37"/>
      <c r="I271" s="110"/>
      <c r="J271" s="37"/>
      <c r="K271" s="37"/>
      <c r="L271" s="40"/>
      <c r="M271" s="205"/>
      <c r="N271" s="206"/>
      <c r="O271" s="65"/>
      <c r="P271" s="65"/>
      <c r="Q271" s="65"/>
      <c r="R271" s="65"/>
      <c r="S271" s="65"/>
      <c r="T271" s="66"/>
      <c r="U271" s="35"/>
      <c r="V271" s="35"/>
      <c r="W271" s="35"/>
      <c r="X271" s="35"/>
      <c r="Y271" s="35"/>
      <c r="Z271" s="35"/>
      <c r="AA271" s="35"/>
      <c r="AB271" s="35"/>
      <c r="AC271" s="35"/>
      <c r="AD271" s="35"/>
      <c r="AE271" s="35"/>
      <c r="AT271" s="18" t="s">
        <v>320</v>
      </c>
      <c r="AU271" s="18" t="s">
        <v>86</v>
      </c>
    </row>
    <row r="272" spans="1:65" s="2" customFormat="1" ht="16.5" customHeight="1" x14ac:dyDescent="0.2">
      <c r="A272" s="35"/>
      <c r="B272" s="36"/>
      <c r="C272" s="190" t="s">
        <v>495</v>
      </c>
      <c r="D272" s="190" t="s">
        <v>313</v>
      </c>
      <c r="E272" s="191" t="s">
        <v>496</v>
      </c>
      <c r="F272" s="192" t="s">
        <v>497</v>
      </c>
      <c r="G272" s="193" t="s">
        <v>416</v>
      </c>
      <c r="H272" s="194">
        <v>0.33200000000000002</v>
      </c>
      <c r="I272" s="195"/>
      <c r="J272" s="196">
        <f>ROUND(I272*H272,2)</f>
        <v>0</v>
      </c>
      <c r="K272" s="192" t="s">
        <v>317</v>
      </c>
      <c r="L272" s="40"/>
      <c r="M272" s="197" t="s">
        <v>21</v>
      </c>
      <c r="N272" s="198" t="s">
        <v>47</v>
      </c>
      <c r="O272" s="65"/>
      <c r="P272" s="199">
        <f>O272*H272</f>
        <v>0</v>
      </c>
      <c r="Q272" s="199">
        <v>1.06277</v>
      </c>
      <c r="R272" s="199">
        <f>Q272*H272</f>
        <v>0.35283964000000001</v>
      </c>
      <c r="S272" s="199">
        <v>0</v>
      </c>
      <c r="T272" s="200">
        <f>S272*H272</f>
        <v>0</v>
      </c>
      <c r="U272" s="35"/>
      <c r="V272" s="35"/>
      <c r="W272" s="35"/>
      <c r="X272" s="35"/>
      <c r="Y272" s="35"/>
      <c r="Z272" s="35"/>
      <c r="AA272" s="35"/>
      <c r="AB272" s="35"/>
      <c r="AC272" s="35"/>
      <c r="AD272" s="35"/>
      <c r="AE272" s="35"/>
      <c r="AR272" s="201" t="s">
        <v>318</v>
      </c>
      <c r="AT272" s="201" t="s">
        <v>313</v>
      </c>
      <c r="AU272" s="201" t="s">
        <v>86</v>
      </c>
      <c r="AY272" s="18" t="s">
        <v>311</v>
      </c>
      <c r="BE272" s="202">
        <f>IF(N272="základní",J272,0)</f>
        <v>0</v>
      </c>
      <c r="BF272" s="202">
        <f>IF(N272="snížená",J272,0)</f>
        <v>0</v>
      </c>
      <c r="BG272" s="202">
        <f>IF(N272="zákl. přenesená",J272,0)</f>
        <v>0</v>
      </c>
      <c r="BH272" s="202">
        <f>IF(N272="sníž. přenesená",J272,0)</f>
        <v>0</v>
      </c>
      <c r="BI272" s="202">
        <f>IF(N272="nulová",J272,0)</f>
        <v>0</v>
      </c>
      <c r="BJ272" s="18" t="s">
        <v>84</v>
      </c>
      <c r="BK272" s="202">
        <f>ROUND(I272*H272,2)</f>
        <v>0</v>
      </c>
      <c r="BL272" s="18" t="s">
        <v>318</v>
      </c>
      <c r="BM272" s="201" t="s">
        <v>498</v>
      </c>
    </row>
    <row r="273" spans="1:65" s="2" customFormat="1" ht="29.25" x14ac:dyDescent="0.2">
      <c r="A273" s="35"/>
      <c r="B273" s="36"/>
      <c r="C273" s="37"/>
      <c r="D273" s="203" t="s">
        <v>320</v>
      </c>
      <c r="E273" s="37"/>
      <c r="F273" s="204" t="s">
        <v>499</v>
      </c>
      <c r="G273" s="37"/>
      <c r="H273" s="37"/>
      <c r="I273" s="110"/>
      <c r="J273" s="37"/>
      <c r="K273" s="37"/>
      <c r="L273" s="40"/>
      <c r="M273" s="205"/>
      <c r="N273" s="206"/>
      <c r="O273" s="65"/>
      <c r="P273" s="65"/>
      <c r="Q273" s="65"/>
      <c r="R273" s="65"/>
      <c r="S273" s="65"/>
      <c r="T273" s="66"/>
      <c r="U273" s="35"/>
      <c r="V273" s="35"/>
      <c r="W273" s="35"/>
      <c r="X273" s="35"/>
      <c r="Y273" s="35"/>
      <c r="Z273" s="35"/>
      <c r="AA273" s="35"/>
      <c r="AB273" s="35"/>
      <c r="AC273" s="35"/>
      <c r="AD273" s="35"/>
      <c r="AE273" s="35"/>
      <c r="AT273" s="18" t="s">
        <v>320</v>
      </c>
      <c r="AU273" s="18" t="s">
        <v>86</v>
      </c>
    </row>
    <row r="274" spans="1:65" s="14" customFormat="1" x14ac:dyDescent="0.2">
      <c r="B274" s="218"/>
      <c r="C274" s="219"/>
      <c r="D274" s="203" t="s">
        <v>332</v>
      </c>
      <c r="E274" s="220" t="s">
        <v>21</v>
      </c>
      <c r="F274" s="221" t="s">
        <v>500</v>
      </c>
      <c r="G274" s="219"/>
      <c r="H274" s="220" t="s">
        <v>21</v>
      </c>
      <c r="I274" s="222"/>
      <c r="J274" s="219"/>
      <c r="K274" s="219"/>
      <c r="L274" s="223"/>
      <c r="M274" s="224"/>
      <c r="N274" s="225"/>
      <c r="O274" s="225"/>
      <c r="P274" s="225"/>
      <c r="Q274" s="225"/>
      <c r="R274" s="225"/>
      <c r="S274" s="225"/>
      <c r="T274" s="226"/>
      <c r="AT274" s="227" t="s">
        <v>332</v>
      </c>
      <c r="AU274" s="227" t="s">
        <v>86</v>
      </c>
      <c r="AV274" s="14" t="s">
        <v>84</v>
      </c>
      <c r="AW274" s="14" t="s">
        <v>37</v>
      </c>
      <c r="AX274" s="14" t="s">
        <v>76</v>
      </c>
      <c r="AY274" s="227" t="s">
        <v>311</v>
      </c>
    </row>
    <row r="275" spans="1:65" s="13" customFormat="1" x14ac:dyDescent="0.2">
      <c r="B275" s="207"/>
      <c r="C275" s="208"/>
      <c r="D275" s="203" t="s">
        <v>332</v>
      </c>
      <c r="E275" s="209" t="s">
        <v>21</v>
      </c>
      <c r="F275" s="210" t="s">
        <v>501</v>
      </c>
      <c r="G275" s="208"/>
      <c r="H275" s="211">
        <v>0.33200000000000002</v>
      </c>
      <c r="I275" s="212"/>
      <c r="J275" s="208"/>
      <c r="K275" s="208"/>
      <c r="L275" s="213"/>
      <c r="M275" s="214"/>
      <c r="N275" s="215"/>
      <c r="O275" s="215"/>
      <c r="P275" s="215"/>
      <c r="Q275" s="215"/>
      <c r="R275" s="215"/>
      <c r="S275" s="215"/>
      <c r="T275" s="216"/>
      <c r="AT275" s="217" t="s">
        <v>332</v>
      </c>
      <c r="AU275" s="217" t="s">
        <v>86</v>
      </c>
      <c r="AV275" s="13" t="s">
        <v>86</v>
      </c>
      <c r="AW275" s="13" t="s">
        <v>37</v>
      </c>
      <c r="AX275" s="13" t="s">
        <v>84</v>
      </c>
      <c r="AY275" s="217" t="s">
        <v>311</v>
      </c>
    </row>
    <row r="276" spans="1:65" s="12" customFormat="1" ht="22.9" customHeight="1" x14ac:dyDescent="0.2">
      <c r="B276" s="174"/>
      <c r="C276" s="175"/>
      <c r="D276" s="176" t="s">
        <v>75</v>
      </c>
      <c r="E276" s="188" t="s">
        <v>125</v>
      </c>
      <c r="F276" s="188" t="s">
        <v>502</v>
      </c>
      <c r="G276" s="175"/>
      <c r="H276" s="175"/>
      <c r="I276" s="178"/>
      <c r="J276" s="189">
        <f>BK276</f>
        <v>0</v>
      </c>
      <c r="K276" s="175"/>
      <c r="L276" s="180"/>
      <c r="M276" s="181"/>
      <c r="N276" s="182"/>
      <c r="O276" s="182"/>
      <c r="P276" s="183">
        <f>SUM(P277:P297)</f>
        <v>0</v>
      </c>
      <c r="Q276" s="182"/>
      <c r="R276" s="183">
        <f>SUM(R277:R297)</f>
        <v>27.732120920000003</v>
      </c>
      <c r="S276" s="182"/>
      <c r="T276" s="184">
        <f>SUM(T277:T297)</f>
        <v>0</v>
      </c>
      <c r="AR276" s="185" t="s">
        <v>84</v>
      </c>
      <c r="AT276" s="186" t="s">
        <v>75</v>
      </c>
      <c r="AU276" s="186" t="s">
        <v>84</v>
      </c>
      <c r="AY276" s="185" t="s">
        <v>311</v>
      </c>
      <c r="BK276" s="187">
        <f>SUM(BK277:BK297)</f>
        <v>0</v>
      </c>
    </row>
    <row r="277" spans="1:65" s="2" customFormat="1" ht="24" customHeight="1" x14ac:dyDescent="0.2">
      <c r="A277" s="35"/>
      <c r="B277" s="36"/>
      <c r="C277" s="190" t="s">
        <v>503</v>
      </c>
      <c r="D277" s="190" t="s">
        <v>313</v>
      </c>
      <c r="E277" s="191" t="s">
        <v>504</v>
      </c>
      <c r="F277" s="192" t="s">
        <v>505</v>
      </c>
      <c r="G277" s="193" t="s">
        <v>416</v>
      </c>
      <c r="H277" s="194">
        <v>4.4999999999999998E-2</v>
      </c>
      <c r="I277" s="195"/>
      <c r="J277" s="196">
        <f>ROUND(I277*H277,2)</f>
        <v>0</v>
      </c>
      <c r="K277" s="192" t="s">
        <v>317</v>
      </c>
      <c r="L277" s="40"/>
      <c r="M277" s="197" t="s">
        <v>21</v>
      </c>
      <c r="N277" s="198" t="s">
        <v>47</v>
      </c>
      <c r="O277" s="65"/>
      <c r="P277" s="199">
        <f>O277*H277</f>
        <v>0</v>
      </c>
      <c r="Q277" s="199">
        <v>1.9539999999999998E-2</v>
      </c>
      <c r="R277" s="199">
        <f>Q277*H277</f>
        <v>8.7929999999999985E-4</v>
      </c>
      <c r="S277" s="199">
        <v>0</v>
      </c>
      <c r="T277" s="200">
        <f>S277*H277</f>
        <v>0</v>
      </c>
      <c r="U277" s="35"/>
      <c r="V277" s="35"/>
      <c r="W277" s="35"/>
      <c r="X277" s="35"/>
      <c r="Y277" s="35"/>
      <c r="Z277" s="35"/>
      <c r="AA277" s="35"/>
      <c r="AB277" s="35"/>
      <c r="AC277" s="35"/>
      <c r="AD277" s="35"/>
      <c r="AE277" s="35"/>
      <c r="AR277" s="201" t="s">
        <v>318</v>
      </c>
      <c r="AT277" s="201" t="s">
        <v>313</v>
      </c>
      <c r="AU277" s="201" t="s">
        <v>86</v>
      </c>
      <c r="AY277" s="18" t="s">
        <v>311</v>
      </c>
      <c r="BE277" s="202">
        <f>IF(N277="základní",J277,0)</f>
        <v>0</v>
      </c>
      <c r="BF277" s="202">
        <f>IF(N277="snížená",J277,0)</f>
        <v>0</v>
      </c>
      <c r="BG277" s="202">
        <f>IF(N277="zákl. přenesená",J277,0)</f>
        <v>0</v>
      </c>
      <c r="BH277" s="202">
        <f>IF(N277="sníž. přenesená",J277,0)</f>
        <v>0</v>
      </c>
      <c r="BI277" s="202">
        <f>IF(N277="nulová",J277,0)</f>
        <v>0</v>
      </c>
      <c r="BJ277" s="18" t="s">
        <v>84</v>
      </c>
      <c r="BK277" s="202">
        <f>ROUND(I277*H277,2)</f>
        <v>0</v>
      </c>
      <c r="BL277" s="18" t="s">
        <v>318</v>
      </c>
      <c r="BM277" s="201" t="s">
        <v>506</v>
      </c>
    </row>
    <row r="278" spans="1:65" s="2" customFormat="1" ht="58.5" x14ac:dyDescent="0.2">
      <c r="A278" s="35"/>
      <c r="B278" s="36"/>
      <c r="C278" s="37"/>
      <c r="D278" s="203" t="s">
        <v>320</v>
      </c>
      <c r="E278" s="37"/>
      <c r="F278" s="204" t="s">
        <v>507</v>
      </c>
      <c r="G278" s="37"/>
      <c r="H278" s="37"/>
      <c r="I278" s="110"/>
      <c r="J278" s="37"/>
      <c r="K278" s="37"/>
      <c r="L278" s="40"/>
      <c r="M278" s="205"/>
      <c r="N278" s="206"/>
      <c r="O278" s="65"/>
      <c r="P278" s="65"/>
      <c r="Q278" s="65"/>
      <c r="R278" s="65"/>
      <c r="S278" s="65"/>
      <c r="T278" s="66"/>
      <c r="U278" s="35"/>
      <c r="V278" s="35"/>
      <c r="W278" s="35"/>
      <c r="X278" s="35"/>
      <c r="Y278" s="35"/>
      <c r="Z278" s="35"/>
      <c r="AA278" s="35"/>
      <c r="AB278" s="35"/>
      <c r="AC278" s="35"/>
      <c r="AD278" s="35"/>
      <c r="AE278" s="35"/>
      <c r="AT278" s="18" t="s">
        <v>320</v>
      </c>
      <c r="AU278" s="18" t="s">
        <v>86</v>
      </c>
    </row>
    <row r="279" spans="1:65" s="14" customFormat="1" x14ac:dyDescent="0.2">
      <c r="B279" s="218"/>
      <c r="C279" s="219"/>
      <c r="D279" s="203" t="s">
        <v>332</v>
      </c>
      <c r="E279" s="220" t="s">
        <v>21</v>
      </c>
      <c r="F279" s="221" t="s">
        <v>508</v>
      </c>
      <c r="G279" s="219"/>
      <c r="H279" s="220" t="s">
        <v>21</v>
      </c>
      <c r="I279" s="222"/>
      <c r="J279" s="219"/>
      <c r="K279" s="219"/>
      <c r="L279" s="223"/>
      <c r="M279" s="224"/>
      <c r="N279" s="225"/>
      <c r="O279" s="225"/>
      <c r="P279" s="225"/>
      <c r="Q279" s="225"/>
      <c r="R279" s="225"/>
      <c r="S279" s="225"/>
      <c r="T279" s="226"/>
      <c r="AT279" s="227" t="s">
        <v>332</v>
      </c>
      <c r="AU279" s="227" t="s">
        <v>86</v>
      </c>
      <c r="AV279" s="14" t="s">
        <v>84</v>
      </c>
      <c r="AW279" s="14" t="s">
        <v>37</v>
      </c>
      <c r="AX279" s="14" t="s">
        <v>76</v>
      </c>
      <c r="AY279" s="227" t="s">
        <v>311</v>
      </c>
    </row>
    <row r="280" spans="1:65" s="13" customFormat="1" x14ac:dyDescent="0.2">
      <c r="B280" s="207"/>
      <c r="C280" s="208"/>
      <c r="D280" s="203" t="s">
        <v>332</v>
      </c>
      <c r="E280" s="209" t="s">
        <v>21</v>
      </c>
      <c r="F280" s="210" t="s">
        <v>509</v>
      </c>
      <c r="G280" s="208"/>
      <c r="H280" s="211">
        <v>4.4999999999999998E-2</v>
      </c>
      <c r="I280" s="212"/>
      <c r="J280" s="208"/>
      <c r="K280" s="208"/>
      <c r="L280" s="213"/>
      <c r="M280" s="214"/>
      <c r="N280" s="215"/>
      <c r="O280" s="215"/>
      <c r="P280" s="215"/>
      <c r="Q280" s="215"/>
      <c r="R280" s="215"/>
      <c r="S280" s="215"/>
      <c r="T280" s="216"/>
      <c r="AT280" s="217" t="s">
        <v>332</v>
      </c>
      <c r="AU280" s="217" t="s">
        <v>86</v>
      </c>
      <c r="AV280" s="13" t="s">
        <v>86</v>
      </c>
      <c r="AW280" s="13" t="s">
        <v>37</v>
      </c>
      <c r="AX280" s="13" t="s">
        <v>84</v>
      </c>
      <c r="AY280" s="217" t="s">
        <v>311</v>
      </c>
    </row>
    <row r="281" spans="1:65" s="2" customFormat="1" ht="16.5" customHeight="1" x14ac:dyDescent="0.2">
      <c r="A281" s="35"/>
      <c r="B281" s="36"/>
      <c r="C281" s="239" t="s">
        <v>510</v>
      </c>
      <c r="D281" s="239" t="s">
        <v>432</v>
      </c>
      <c r="E281" s="240" t="s">
        <v>511</v>
      </c>
      <c r="F281" s="241" t="s">
        <v>512</v>
      </c>
      <c r="G281" s="242" t="s">
        <v>416</v>
      </c>
      <c r="H281" s="243">
        <v>4.4999999999999998E-2</v>
      </c>
      <c r="I281" s="244"/>
      <c r="J281" s="245">
        <f>ROUND(I281*H281,2)</f>
        <v>0</v>
      </c>
      <c r="K281" s="241" t="s">
        <v>317</v>
      </c>
      <c r="L281" s="246"/>
      <c r="M281" s="247" t="s">
        <v>21</v>
      </c>
      <c r="N281" s="248" t="s">
        <v>47</v>
      </c>
      <c r="O281" s="65"/>
      <c r="P281" s="199">
        <f>O281*H281</f>
        <v>0</v>
      </c>
      <c r="Q281" s="199">
        <v>1</v>
      </c>
      <c r="R281" s="199">
        <f>Q281*H281</f>
        <v>4.4999999999999998E-2</v>
      </c>
      <c r="S281" s="199">
        <v>0</v>
      </c>
      <c r="T281" s="200">
        <f>S281*H281</f>
        <v>0</v>
      </c>
      <c r="U281" s="35"/>
      <c r="V281" s="35"/>
      <c r="W281" s="35"/>
      <c r="X281" s="35"/>
      <c r="Y281" s="35"/>
      <c r="Z281" s="35"/>
      <c r="AA281" s="35"/>
      <c r="AB281" s="35"/>
      <c r="AC281" s="35"/>
      <c r="AD281" s="35"/>
      <c r="AE281" s="35"/>
      <c r="AR281" s="201" t="s">
        <v>372</v>
      </c>
      <c r="AT281" s="201" t="s">
        <v>432</v>
      </c>
      <c r="AU281" s="201" t="s">
        <v>86</v>
      </c>
      <c r="AY281" s="18" t="s">
        <v>311</v>
      </c>
      <c r="BE281" s="202">
        <f>IF(N281="základní",J281,0)</f>
        <v>0</v>
      </c>
      <c r="BF281" s="202">
        <f>IF(N281="snížená",J281,0)</f>
        <v>0</v>
      </c>
      <c r="BG281" s="202">
        <f>IF(N281="zákl. přenesená",J281,0)</f>
        <v>0</v>
      </c>
      <c r="BH281" s="202">
        <f>IF(N281="sníž. přenesená",J281,0)</f>
        <v>0</v>
      </c>
      <c r="BI281" s="202">
        <f>IF(N281="nulová",J281,0)</f>
        <v>0</v>
      </c>
      <c r="BJ281" s="18" t="s">
        <v>84</v>
      </c>
      <c r="BK281" s="202">
        <f>ROUND(I281*H281,2)</f>
        <v>0</v>
      </c>
      <c r="BL281" s="18" t="s">
        <v>318</v>
      </c>
      <c r="BM281" s="201" t="s">
        <v>513</v>
      </c>
    </row>
    <row r="282" spans="1:65" s="14" customFormat="1" x14ac:dyDescent="0.2">
      <c r="B282" s="218"/>
      <c r="C282" s="219"/>
      <c r="D282" s="203" t="s">
        <v>332</v>
      </c>
      <c r="E282" s="220" t="s">
        <v>21</v>
      </c>
      <c r="F282" s="221" t="s">
        <v>508</v>
      </c>
      <c r="G282" s="219"/>
      <c r="H282" s="220" t="s">
        <v>21</v>
      </c>
      <c r="I282" s="222"/>
      <c r="J282" s="219"/>
      <c r="K282" s="219"/>
      <c r="L282" s="223"/>
      <c r="M282" s="224"/>
      <c r="N282" s="225"/>
      <c r="O282" s="225"/>
      <c r="P282" s="225"/>
      <c r="Q282" s="225"/>
      <c r="R282" s="225"/>
      <c r="S282" s="225"/>
      <c r="T282" s="226"/>
      <c r="AT282" s="227" t="s">
        <v>332</v>
      </c>
      <c r="AU282" s="227" t="s">
        <v>86</v>
      </c>
      <c r="AV282" s="14" t="s">
        <v>84</v>
      </c>
      <c r="AW282" s="14" t="s">
        <v>37</v>
      </c>
      <c r="AX282" s="14" t="s">
        <v>76</v>
      </c>
      <c r="AY282" s="227" t="s">
        <v>311</v>
      </c>
    </row>
    <row r="283" spans="1:65" s="13" customFormat="1" x14ac:dyDescent="0.2">
      <c r="B283" s="207"/>
      <c r="C283" s="208"/>
      <c r="D283" s="203" t="s">
        <v>332</v>
      </c>
      <c r="E283" s="209" t="s">
        <v>21</v>
      </c>
      <c r="F283" s="210" t="s">
        <v>509</v>
      </c>
      <c r="G283" s="208"/>
      <c r="H283" s="211">
        <v>4.4999999999999998E-2</v>
      </c>
      <c r="I283" s="212"/>
      <c r="J283" s="208"/>
      <c r="K283" s="208"/>
      <c r="L283" s="213"/>
      <c r="M283" s="214"/>
      <c r="N283" s="215"/>
      <c r="O283" s="215"/>
      <c r="P283" s="215"/>
      <c r="Q283" s="215"/>
      <c r="R283" s="215"/>
      <c r="S283" s="215"/>
      <c r="T283" s="216"/>
      <c r="AT283" s="217" t="s">
        <v>332</v>
      </c>
      <c r="AU283" s="217" t="s">
        <v>86</v>
      </c>
      <c r="AV283" s="13" t="s">
        <v>86</v>
      </c>
      <c r="AW283" s="13" t="s">
        <v>37</v>
      </c>
      <c r="AX283" s="13" t="s">
        <v>84</v>
      </c>
      <c r="AY283" s="217" t="s">
        <v>311</v>
      </c>
    </row>
    <row r="284" spans="1:65" s="2" customFormat="1" ht="24" customHeight="1" x14ac:dyDescent="0.2">
      <c r="A284" s="35"/>
      <c r="B284" s="36"/>
      <c r="C284" s="190" t="s">
        <v>514</v>
      </c>
      <c r="D284" s="190" t="s">
        <v>313</v>
      </c>
      <c r="E284" s="191" t="s">
        <v>515</v>
      </c>
      <c r="F284" s="192" t="s">
        <v>516</v>
      </c>
      <c r="G284" s="193" t="s">
        <v>209</v>
      </c>
      <c r="H284" s="194">
        <v>11.25</v>
      </c>
      <c r="I284" s="195"/>
      <c r="J284" s="196">
        <f>ROUND(I284*H284,2)</f>
        <v>0</v>
      </c>
      <c r="K284" s="192" t="s">
        <v>317</v>
      </c>
      <c r="L284" s="40"/>
      <c r="M284" s="197" t="s">
        <v>21</v>
      </c>
      <c r="N284" s="198" t="s">
        <v>47</v>
      </c>
      <c r="O284" s="65"/>
      <c r="P284" s="199">
        <f>O284*H284</f>
        <v>0</v>
      </c>
      <c r="Q284" s="199">
        <v>2.2949600000000001</v>
      </c>
      <c r="R284" s="199">
        <f>Q284*H284</f>
        <v>25.818300000000001</v>
      </c>
      <c r="S284" s="199">
        <v>0</v>
      </c>
      <c r="T284" s="200">
        <f>S284*H284</f>
        <v>0</v>
      </c>
      <c r="U284" s="35"/>
      <c r="V284" s="35"/>
      <c r="W284" s="35"/>
      <c r="X284" s="35"/>
      <c r="Y284" s="35"/>
      <c r="Z284" s="35"/>
      <c r="AA284" s="35"/>
      <c r="AB284" s="35"/>
      <c r="AC284" s="35"/>
      <c r="AD284" s="35"/>
      <c r="AE284" s="35"/>
      <c r="AR284" s="201" t="s">
        <v>318</v>
      </c>
      <c r="AT284" s="201" t="s">
        <v>313</v>
      </c>
      <c r="AU284" s="201" t="s">
        <v>86</v>
      </c>
      <c r="AY284" s="18" t="s">
        <v>311</v>
      </c>
      <c r="BE284" s="202">
        <f>IF(N284="základní",J284,0)</f>
        <v>0</v>
      </c>
      <c r="BF284" s="202">
        <f>IF(N284="snížená",J284,0)</f>
        <v>0</v>
      </c>
      <c r="BG284" s="202">
        <f>IF(N284="zákl. přenesená",J284,0)</f>
        <v>0</v>
      </c>
      <c r="BH284" s="202">
        <f>IF(N284="sníž. přenesená",J284,0)</f>
        <v>0</v>
      </c>
      <c r="BI284" s="202">
        <f>IF(N284="nulová",J284,0)</f>
        <v>0</v>
      </c>
      <c r="BJ284" s="18" t="s">
        <v>84</v>
      </c>
      <c r="BK284" s="202">
        <f>ROUND(I284*H284,2)</f>
        <v>0</v>
      </c>
      <c r="BL284" s="18" t="s">
        <v>318</v>
      </c>
      <c r="BM284" s="201" t="s">
        <v>517</v>
      </c>
    </row>
    <row r="285" spans="1:65" s="2" customFormat="1" ht="97.5" x14ac:dyDescent="0.2">
      <c r="A285" s="35"/>
      <c r="B285" s="36"/>
      <c r="C285" s="37"/>
      <c r="D285" s="203" t="s">
        <v>320</v>
      </c>
      <c r="E285" s="37"/>
      <c r="F285" s="204" t="s">
        <v>518</v>
      </c>
      <c r="G285" s="37"/>
      <c r="H285" s="37"/>
      <c r="I285" s="110"/>
      <c r="J285" s="37"/>
      <c r="K285" s="37"/>
      <c r="L285" s="40"/>
      <c r="M285" s="205"/>
      <c r="N285" s="206"/>
      <c r="O285" s="65"/>
      <c r="P285" s="65"/>
      <c r="Q285" s="65"/>
      <c r="R285" s="65"/>
      <c r="S285" s="65"/>
      <c r="T285" s="66"/>
      <c r="U285" s="35"/>
      <c r="V285" s="35"/>
      <c r="W285" s="35"/>
      <c r="X285" s="35"/>
      <c r="Y285" s="35"/>
      <c r="Z285" s="35"/>
      <c r="AA285" s="35"/>
      <c r="AB285" s="35"/>
      <c r="AC285" s="35"/>
      <c r="AD285" s="35"/>
      <c r="AE285" s="35"/>
      <c r="AT285" s="18" t="s">
        <v>320</v>
      </c>
      <c r="AU285" s="18" t="s">
        <v>86</v>
      </c>
    </row>
    <row r="286" spans="1:65" s="2" customFormat="1" ht="29.25" x14ac:dyDescent="0.2">
      <c r="A286" s="35"/>
      <c r="B286" s="36"/>
      <c r="C286" s="37"/>
      <c r="D286" s="203" t="s">
        <v>519</v>
      </c>
      <c r="E286" s="37"/>
      <c r="F286" s="204" t="s">
        <v>520</v>
      </c>
      <c r="G286" s="37"/>
      <c r="H286" s="37"/>
      <c r="I286" s="110"/>
      <c r="J286" s="37"/>
      <c r="K286" s="37"/>
      <c r="L286" s="40"/>
      <c r="M286" s="205"/>
      <c r="N286" s="206"/>
      <c r="O286" s="65"/>
      <c r="P286" s="65"/>
      <c r="Q286" s="65"/>
      <c r="R286" s="65"/>
      <c r="S286" s="65"/>
      <c r="T286" s="66"/>
      <c r="U286" s="35"/>
      <c r="V286" s="35"/>
      <c r="W286" s="35"/>
      <c r="X286" s="35"/>
      <c r="Y286" s="35"/>
      <c r="Z286" s="35"/>
      <c r="AA286" s="35"/>
      <c r="AB286" s="35"/>
      <c r="AC286" s="35"/>
      <c r="AD286" s="35"/>
      <c r="AE286" s="35"/>
      <c r="AT286" s="18" t="s">
        <v>519</v>
      </c>
      <c r="AU286" s="18" t="s">
        <v>86</v>
      </c>
    </row>
    <row r="287" spans="1:65" s="13" customFormat="1" x14ac:dyDescent="0.2">
      <c r="B287" s="207"/>
      <c r="C287" s="208"/>
      <c r="D287" s="203" t="s">
        <v>332</v>
      </c>
      <c r="E287" s="209" t="s">
        <v>21</v>
      </c>
      <c r="F287" s="210" t="s">
        <v>521</v>
      </c>
      <c r="G287" s="208"/>
      <c r="H287" s="211">
        <v>7.5</v>
      </c>
      <c r="I287" s="212"/>
      <c r="J287" s="208"/>
      <c r="K287" s="208"/>
      <c r="L287" s="213"/>
      <c r="M287" s="214"/>
      <c r="N287" s="215"/>
      <c r="O287" s="215"/>
      <c r="P287" s="215"/>
      <c r="Q287" s="215"/>
      <c r="R287" s="215"/>
      <c r="S287" s="215"/>
      <c r="T287" s="216"/>
      <c r="AT287" s="217" t="s">
        <v>332</v>
      </c>
      <c r="AU287" s="217" t="s">
        <v>86</v>
      </c>
      <c r="AV287" s="13" t="s">
        <v>86</v>
      </c>
      <c r="AW287" s="13" t="s">
        <v>37</v>
      </c>
      <c r="AX287" s="13" t="s">
        <v>76</v>
      </c>
      <c r="AY287" s="217" t="s">
        <v>311</v>
      </c>
    </row>
    <row r="288" spans="1:65" s="13" customFormat="1" x14ac:dyDescent="0.2">
      <c r="B288" s="207"/>
      <c r="C288" s="208"/>
      <c r="D288" s="203" t="s">
        <v>332</v>
      </c>
      <c r="E288" s="209" t="s">
        <v>21</v>
      </c>
      <c r="F288" s="210" t="s">
        <v>522</v>
      </c>
      <c r="G288" s="208"/>
      <c r="H288" s="211">
        <v>3.75</v>
      </c>
      <c r="I288" s="212"/>
      <c r="J288" s="208"/>
      <c r="K288" s="208"/>
      <c r="L288" s="213"/>
      <c r="M288" s="214"/>
      <c r="N288" s="215"/>
      <c r="O288" s="215"/>
      <c r="P288" s="215"/>
      <c r="Q288" s="215"/>
      <c r="R288" s="215"/>
      <c r="S288" s="215"/>
      <c r="T288" s="216"/>
      <c r="AT288" s="217" t="s">
        <v>332</v>
      </c>
      <c r="AU288" s="217" t="s">
        <v>86</v>
      </c>
      <c r="AV288" s="13" t="s">
        <v>86</v>
      </c>
      <c r="AW288" s="13" t="s">
        <v>37</v>
      </c>
      <c r="AX288" s="13" t="s">
        <v>76</v>
      </c>
      <c r="AY288" s="217" t="s">
        <v>311</v>
      </c>
    </row>
    <row r="289" spans="1:65" s="15" customFormat="1" x14ac:dyDescent="0.2">
      <c r="B289" s="228"/>
      <c r="C289" s="229"/>
      <c r="D289" s="203" t="s">
        <v>332</v>
      </c>
      <c r="E289" s="230" t="s">
        <v>21</v>
      </c>
      <c r="F289" s="231" t="s">
        <v>347</v>
      </c>
      <c r="G289" s="229"/>
      <c r="H289" s="232">
        <v>11.25</v>
      </c>
      <c r="I289" s="233"/>
      <c r="J289" s="229"/>
      <c r="K289" s="229"/>
      <c r="L289" s="234"/>
      <c r="M289" s="235"/>
      <c r="N289" s="236"/>
      <c r="O289" s="236"/>
      <c r="P289" s="236"/>
      <c r="Q289" s="236"/>
      <c r="R289" s="236"/>
      <c r="S289" s="236"/>
      <c r="T289" s="237"/>
      <c r="AT289" s="238" t="s">
        <v>332</v>
      </c>
      <c r="AU289" s="238" t="s">
        <v>86</v>
      </c>
      <c r="AV289" s="15" t="s">
        <v>318</v>
      </c>
      <c r="AW289" s="15" t="s">
        <v>37</v>
      </c>
      <c r="AX289" s="15" t="s">
        <v>84</v>
      </c>
      <c r="AY289" s="238" t="s">
        <v>311</v>
      </c>
    </row>
    <row r="290" spans="1:65" s="2" customFormat="1" ht="24" customHeight="1" x14ac:dyDescent="0.2">
      <c r="A290" s="35"/>
      <c r="B290" s="36"/>
      <c r="C290" s="190" t="s">
        <v>523</v>
      </c>
      <c r="D290" s="190" t="s">
        <v>313</v>
      </c>
      <c r="E290" s="191" t="s">
        <v>524</v>
      </c>
      <c r="F290" s="192" t="s">
        <v>525</v>
      </c>
      <c r="G290" s="193" t="s">
        <v>123</v>
      </c>
      <c r="H290" s="194">
        <v>15.43</v>
      </c>
      <c r="I290" s="195"/>
      <c r="J290" s="196">
        <f>ROUND(I290*H290,2)</f>
        <v>0</v>
      </c>
      <c r="K290" s="192" t="s">
        <v>317</v>
      </c>
      <c r="L290" s="40"/>
      <c r="M290" s="197" t="s">
        <v>21</v>
      </c>
      <c r="N290" s="198" t="s">
        <v>47</v>
      </c>
      <c r="O290" s="65"/>
      <c r="P290" s="199">
        <f>O290*H290</f>
        <v>0</v>
      </c>
      <c r="Q290" s="199">
        <v>0.11439000000000001</v>
      </c>
      <c r="R290" s="199">
        <f>Q290*H290</f>
        <v>1.7650377000000002</v>
      </c>
      <c r="S290" s="199">
        <v>0</v>
      </c>
      <c r="T290" s="200">
        <f>S290*H290</f>
        <v>0</v>
      </c>
      <c r="U290" s="35"/>
      <c r="V290" s="35"/>
      <c r="W290" s="35"/>
      <c r="X290" s="35"/>
      <c r="Y290" s="35"/>
      <c r="Z290" s="35"/>
      <c r="AA290" s="35"/>
      <c r="AB290" s="35"/>
      <c r="AC290" s="35"/>
      <c r="AD290" s="35"/>
      <c r="AE290" s="35"/>
      <c r="AR290" s="201" t="s">
        <v>318</v>
      </c>
      <c r="AT290" s="201" t="s">
        <v>313</v>
      </c>
      <c r="AU290" s="201" t="s">
        <v>86</v>
      </c>
      <c r="AY290" s="18" t="s">
        <v>311</v>
      </c>
      <c r="BE290" s="202">
        <f>IF(N290="základní",J290,0)</f>
        <v>0</v>
      </c>
      <c r="BF290" s="202">
        <f>IF(N290="snížená",J290,0)</f>
        <v>0</v>
      </c>
      <c r="BG290" s="202">
        <f>IF(N290="zákl. přenesená",J290,0)</f>
        <v>0</v>
      </c>
      <c r="BH290" s="202">
        <f>IF(N290="sníž. přenesená",J290,0)</f>
        <v>0</v>
      </c>
      <c r="BI290" s="202">
        <f>IF(N290="nulová",J290,0)</f>
        <v>0</v>
      </c>
      <c r="BJ290" s="18" t="s">
        <v>84</v>
      </c>
      <c r="BK290" s="202">
        <f>ROUND(I290*H290,2)</f>
        <v>0</v>
      </c>
      <c r="BL290" s="18" t="s">
        <v>318</v>
      </c>
      <c r="BM290" s="201" t="s">
        <v>526</v>
      </c>
    </row>
    <row r="291" spans="1:65" s="2" customFormat="1" ht="29.25" x14ac:dyDescent="0.2">
      <c r="A291" s="35"/>
      <c r="B291" s="36"/>
      <c r="C291" s="37"/>
      <c r="D291" s="203" t="s">
        <v>320</v>
      </c>
      <c r="E291" s="37"/>
      <c r="F291" s="204" t="s">
        <v>527</v>
      </c>
      <c r="G291" s="37"/>
      <c r="H291" s="37"/>
      <c r="I291" s="110"/>
      <c r="J291" s="37"/>
      <c r="K291" s="37"/>
      <c r="L291" s="40"/>
      <c r="M291" s="205"/>
      <c r="N291" s="206"/>
      <c r="O291" s="65"/>
      <c r="P291" s="65"/>
      <c r="Q291" s="65"/>
      <c r="R291" s="65"/>
      <c r="S291" s="65"/>
      <c r="T291" s="66"/>
      <c r="U291" s="35"/>
      <c r="V291" s="35"/>
      <c r="W291" s="35"/>
      <c r="X291" s="35"/>
      <c r="Y291" s="35"/>
      <c r="Z291" s="35"/>
      <c r="AA291" s="35"/>
      <c r="AB291" s="35"/>
      <c r="AC291" s="35"/>
      <c r="AD291" s="35"/>
      <c r="AE291" s="35"/>
      <c r="AT291" s="18" t="s">
        <v>320</v>
      </c>
      <c r="AU291" s="18" t="s">
        <v>86</v>
      </c>
    </row>
    <row r="292" spans="1:65" s="13" customFormat="1" x14ac:dyDescent="0.2">
      <c r="B292" s="207"/>
      <c r="C292" s="208"/>
      <c r="D292" s="203" t="s">
        <v>332</v>
      </c>
      <c r="E292" s="209" t="s">
        <v>21</v>
      </c>
      <c r="F292" s="210" t="s">
        <v>528</v>
      </c>
      <c r="G292" s="208"/>
      <c r="H292" s="211">
        <v>15.43</v>
      </c>
      <c r="I292" s="212"/>
      <c r="J292" s="208"/>
      <c r="K292" s="208"/>
      <c r="L292" s="213"/>
      <c r="M292" s="214"/>
      <c r="N292" s="215"/>
      <c r="O292" s="215"/>
      <c r="P292" s="215"/>
      <c r="Q292" s="215"/>
      <c r="R292" s="215"/>
      <c r="S292" s="215"/>
      <c r="T292" s="216"/>
      <c r="AT292" s="217" t="s">
        <v>332</v>
      </c>
      <c r="AU292" s="217" t="s">
        <v>86</v>
      </c>
      <c r="AV292" s="13" t="s">
        <v>86</v>
      </c>
      <c r="AW292" s="13" t="s">
        <v>37</v>
      </c>
      <c r="AX292" s="13" t="s">
        <v>84</v>
      </c>
      <c r="AY292" s="217" t="s">
        <v>311</v>
      </c>
    </row>
    <row r="293" spans="1:65" s="2" customFormat="1" ht="16.5" customHeight="1" x14ac:dyDescent="0.2">
      <c r="A293" s="35"/>
      <c r="B293" s="36"/>
      <c r="C293" s="190" t="s">
        <v>529</v>
      </c>
      <c r="D293" s="190" t="s">
        <v>313</v>
      </c>
      <c r="E293" s="191" t="s">
        <v>530</v>
      </c>
      <c r="F293" s="192" t="s">
        <v>531</v>
      </c>
      <c r="G293" s="193" t="s">
        <v>123</v>
      </c>
      <c r="H293" s="194">
        <v>0.53400000000000003</v>
      </c>
      <c r="I293" s="195"/>
      <c r="J293" s="196">
        <f>ROUND(I293*H293,2)</f>
        <v>0</v>
      </c>
      <c r="K293" s="192" t="s">
        <v>317</v>
      </c>
      <c r="L293" s="40"/>
      <c r="M293" s="197" t="s">
        <v>21</v>
      </c>
      <c r="N293" s="198" t="s">
        <v>47</v>
      </c>
      <c r="O293" s="65"/>
      <c r="P293" s="199">
        <f>O293*H293</f>
        <v>0</v>
      </c>
      <c r="Q293" s="199">
        <v>0.17818000000000001</v>
      </c>
      <c r="R293" s="199">
        <f>Q293*H293</f>
        <v>9.5148120000000003E-2</v>
      </c>
      <c r="S293" s="199">
        <v>0</v>
      </c>
      <c r="T293" s="200">
        <f>S293*H293</f>
        <v>0</v>
      </c>
      <c r="U293" s="35"/>
      <c r="V293" s="35"/>
      <c r="W293" s="35"/>
      <c r="X293" s="35"/>
      <c r="Y293" s="35"/>
      <c r="Z293" s="35"/>
      <c r="AA293" s="35"/>
      <c r="AB293" s="35"/>
      <c r="AC293" s="35"/>
      <c r="AD293" s="35"/>
      <c r="AE293" s="35"/>
      <c r="AR293" s="201" t="s">
        <v>318</v>
      </c>
      <c r="AT293" s="201" t="s">
        <v>313</v>
      </c>
      <c r="AU293" s="201" t="s">
        <v>86</v>
      </c>
      <c r="AY293" s="18" t="s">
        <v>311</v>
      </c>
      <c r="BE293" s="202">
        <f>IF(N293="základní",J293,0)</f>
        <v>0</v>
      </c>
      <c r="BF293" s="202">
        <f>IF(N293="snížená",J293,0)</f>
        <v>0</v>
      </c>
      <c r="BG293" s="202">
        <f>IF(N293="zákl. přenesená",J293,0)</f>
        <v>0</v>
      </c>
      <c r="BH293" s="202">
        <f>IF(N293="sníž. přenesená",J293,0)</f>
        <v>0</v>
      </c>
      <c r="BI293" s="202">
        <f>IF(N293="nulová",J293,0)</f>
        <v>0</v>
      </c>
      <c r="BJ293" s="18" t="s">
        <v>84</v>
      </c>
      <c r="BK293" s="202">
        <f>ROUND(I293*H293,2)</f>
        <v>0</v>
      </c>
      <c r="BL293" s="18" t="s">
        <v>318</v>
      </c>
      <c r="BM293" s="201" t="s">
        <v>532</v>
      </c>
    </row>
    <row r="294" spans="1:65" s="13" customFormat="1" x14ac:dyDescent="0.2">
      <c r="B294" s="207"/>
      <c r="C294" s="208"/>
      <c r="D294" s="203" t="s">
        <v>332</v>
      </c>
      <c r="E294" s="209" t="s">
        <v>21</v>
      </c>
      <c r="F294" s="210" t="s">
        <v>533</v>
      </c>
      <c r="G294" s="208"/>
      <c r="H294" s="211">
        <v>0.53400000000000003</v>
      </c>
      <c r="I294" s="212"/>
      <c r="J294" s="208"/>
      <c r="K294" s="208"/>
      <c r="L294" s="213"/>
      <c r="M294" s="214"/>
      <c r="N294" s="215"/>
      <c r="O294" s="215"/>
      <c r="P294" s="215"/>
      <c r="Q294" s="215"/>
      <c r="R294" s="215"/>
      <c r="S294" s="215"/>
      <c r="T294" s="216"/>
      <c r="AT294" s="217" t="s">
        <v>332</v>
      </c>
      <c r="AU294" s="217" t="s">
        <v>86</v>
      </c>
      <c r="AV294" s="13" t="s">
        <v>86</v>
      </c>
      <c r="AW294" s="13" t="s">
        <v>37</v>
      </c>
      <c r="AX294" s="13" t="s">
        <v>84</v>
      </c>
      <c r="AY294" s="217" t="s">
        <v>311</v>
      </c>
    </row>
    <row r="295" spans="1:65" s="2" customFormat="1" ht="24" customHeight="1" x14ac:dyDescent="0.2">
      <c r="A295" s="35"/>
      <c r="B295" s="36"/>
      <c r="C295" s="190" t="s">
        <v>534</v>
      </c>
      <c r="D295" s="190" t="s">
        <v>313</v>
      </c>
      <c r="E295" s="191" t="s">
        <v>535</v>
      </c>
      <c r="F295" s="192" t="s">
        <v>536</v>
      </c>
      <c r="G295" s="193" t="s">
        <v>123</v>
      </c>
      <c r="H295" s="194">
        <v>0.98799999999999999</v>
      </c>
      <c r="I295" s="195"/>
      <c r="J295" s="196">
        <f>ROUND(I295*H295,2)</f>
        <v>0</v>
      </c>
      <c r="K295" s="192" t="s">
        <v>317</v>
      </c>
      <c r="L295" s="40"/>
      <c r="M295" s="197" t="s">
        <v>21</v>
      </c>
      <c r="N295" s="198" t="s">
        <v>47</v>
      </c>
      <c r="O295" s="65"/>
      <c r="P295" s="199">
        <f>O295*H295</f>
        <v>0</v>
      </c>
      <c r="Q295" s="199">
        <v>7.8499999999999993E-3</v>
      </c>
      <c r="R295" s="199">
        <f>Q295*H295</f>
        <v>7.7557999999999993E-3</v>
      </c>
      <c r="S295" s="199">
        <v>0</v>
      </c>
      <c r="T295" s="200">
        <f>S295*H295</f>
        <v>0</v>
      </c>
      <c r="U295" s="35"/>
      <c r="V295" s="35"/>
      <c r="W295" s="35"/>
      <c r="X295" s="35"/>
      <c r="Y295" s="35"/>
      <c r="Z295" s="35"/>
      <c r="AA295" s="35"/>
      <c r="AB295" s="35"/>
      <c r="AC295" s="35"/>
      <c r="AD295" s="35"/>
      <c r="AE295" s="35"/>
      <c r="AR295" s="201" t="s">
        <v>318</v>
      </c>
      <c r="AT295" s="201" t="s">
        <v>313</v>
      </c>
      <c r="AU295" s="201" t="s">
        <v>86</v>
      </c>
      <c r="AY295" s="18" t="s">
        <v>311</v>
      </c>
      <c r="BE295" s="202">
        <f>IF(N295="základní",J295,0)</f>
        <v>0</v>
      </c>
      <c r="BF295" s="202">
        <f>IF(N295="snížená",J295,0)</f>
        <v>0</v>
      </c>
      <c r="BG295" s="202">
        <f>IF(N295="zákl. přenesená",J295,0)</f>
        <v>0</v>
      </c>
      <c r="BH295" s="202">
        <f>IF(N295="sníž. přenesená",J295,0)</f>
        <v>0</v>
      </c>
      <c r="BI295" s="202">
        <f>IF(N295="nulová",J295,0)</f>
        <v>0</v>
      </c>
      <c r="BJ295" s="18" t="s">
        <v>84</v>
      </c>
      <c r="BK295" s="202">
        <f>ROUND(I295*H295,2)</f>
        <v>0</v>
      </c>
      <c r="BL295" s="18" t="s">
        <v>318</v>
      </c>
      <c r="BM295" s="201" t="s">
        <v>537</v>
      </c>
    </row>
    <row r="296" spans="1:65" s="2" customFormat="1" ht="48.75" x14ac:dyDescent="0.2">
      <c r="A296" s="35"/>
      <c r="B296" s="36"/>
      <c r="C296" s="37"/>
      <c r="D296" s="203" t="s">
        <v>320</v>
      </c>
      <c r="E296" s="37"/>
      <c r="F296" s="204" t="s">
        <v>538</v>
      </c>
      <c r="G296" s="37"/>
      <c r="H296" s="37"/>
      <c r="I296" s="110"/>
      <c r="J296" s="37"/>
      <c r="K296" s="37"/>
      <c r="L296" s="40"/>
      <c r="M296" s="205"/>
      <c r="N296" s="206"/>
      <c r="O296" s="65"/>
      <c r="P296" s="65"/>
      <c r="Q296" s="65"/>
      <c r="R296" s="65"/>
      <c r="S296" s="65"/>
      <c r="T296" s="66"/>
      <c r="U296" s="35"/>
      <c r="V296" s="35"/>
      <c r="W296" s="35"/>
      <c r="X296" s="35"/>
      <c r="Y296" s="35"/>
      <c r="Z296" s="35"/>
      <c r="AA296" s="35"/>
      <c r="AB296" s="35"/>
      <c r="AC296" s="35"/>
      <c r="AD296" s="35"/>
      <c r="AE296" s="35"/>
      <c r="AT296" s="18" t="s">
        <v>320</v>
      </c>
      <c r="AU296" s="18" t="s">
        <v>86</v>
      </c>
    </row>
    <row r="297" spans="1:65" s="13" customFormat="1" x14ac:dyDescent="0.2">
      <c r="B297" s="207"/>
      <c r="C297" s="208"/>
      <c r="D297" s="203" t="s">
        <v>332</v>
      </c>
      <c r="E297" s="209" t="s">
        <v>21</v>
      </c>
      <c r="F297" s="210" t="s">
        <v>539</v>
      </c>
      <c r="G297" s="208"/>
      <c r="H297" s="211">
        <v>0.98799999999999999</v>
      </c>
      <c r="I297" s="212"/>
      <c r="J297" s="208"/>
      <c r="K297" s="208"/>
      <c r="L297" s="213"/>
      <c r="M297" s="214"/>
      <c r="N297" s="215"/>
      <c r="O297" s="215"/>
      <c r="P297" s="215"/>
      <c r="Q297" s="215"/>
      <c r="R297" s="215"/>
      <c r="S297" s="215"/>
      <c r="T297" s="216"/>
      <c r="AT297" s="217" t="s">
        <v>332</v>
      </c>
      <c r="AU297" s="217" t="s">
        <v>86</v>
      </c>
      <c r="AV297" s="13" t="s">
        <v>86</v>
      </c>
      <c r="AW297" s="13" t="s">
        <v>37</v>
      </c>
      <c r="AX297" s="13" t="s">
        <v>84</v>
      </c>
      <c r="AY297" s="217" t="s">
        <v>311</v>
      </c>
    </row>
    <row r="298" spans="1:65" s="12" customFormat="1" ht="22.9" customHeight="1" x14ac:dyDescent="0.2">
      <c r="B298" s="174"/>
      <c r="C298" s="175"/>
      <c r="D298" s="176" t="s">
        <v>75</v>
      </c>
      <c r="E298" s="188" t="s">
        <v>318</v>
      </c>
      <c r="F298" s="188" t="s">
        <v>540</v>
      </c>
      <c r="G298" s="175"/>
      <c r="H298" s="175"/>
      <c r="I298" s="178"/>
      <c r="J298" s="189">
        <f>BK298</f>
        <v>0</v>
      </c>
      <c r="K298" s="175"/>
      <c r="L298" s="180"/>
      <c r="M298" s="181"/>
      <c r="N298" s="182"/>
      <c r="O298" s="182"/>
      <c r="P298" s="183">
        <f>SUM(P299:P303)</f>
        <v>0</v>
      </c>
      <c r="Q298" s="182"/>
      <c r="R298" s="183">
        <f>SUM(R299:R303)</f>
        <v>0</v>
      </c>
      <c r="S298" s="182"/>
      <c r="T298" s="184">
        <f>SUM(T299:T303)</f>
        <v>0</v>
      </c>
      <c r="AR298" s="185" t="s">
        <v>84</v>
      </c>
      <c r="AT298" s="186" t="s">
        <v>75</v>
      </c>
      <c r="AU298" s="186" t="s">
        <v>84</v>
      </c>
      <c r="AY298" s="185" t="s">
        <v>311</v>
      </c>
      <c r="BK298" s="187">
        <f>SUM(BK299:BK303)</f>
        <v>0</v>
      </c>
    </row>
    <row r="299" spans="1:65" s="2" customFormat="1" ht="16.5" customHeight="1" x14ac:dyDescent="0.2">
      <c r="A299" s="35"/>
      <c r="B299" s="36"/>
      <c r="C299" s="190" t="s">
        <v>541</v>
      </c>
      <c r="D299" s="190" t="s">
        <v>313</v>
      </c>
      <c r="E299" s="191" t="s">
        <v>542</v>
      </c>
      <c r="F299" s="192" t="s">
        <v>543</v>
      </c>
      <c r="G299" s="193" t="s">
        <v>209</v>
      </c>
      <c r="H299" s="194">
        <v>3.6539999999999999</v>
      </c>
      <c r="I299" s="195"/>
      <c r="J299" s="196">
        <f>ROUND(I299*H299,2)</f>
        <v>0</v>
      </c>
      <c r="K299" s="192" t="s">
        <v>544</v>
      </c>
      <c r="L299" s="40"/>
      <c r="M299" s="197" t="s">
        <v>21</v>
      </c>
      <c r="N299" s="198" t="s">
        <v>47</v>
      </c>
      <c r="O299" s="65"/>
      <c r="P299" s="199">
        <f>O299*H299</f>
        <v>0</v>
      </c>
      <c r="Q299" s="199">
        <v>0</v>
      </c>
      <c r="R299" s="199">
        <f>Q299*H299</f>
        <v>0</v>
      </c>
      <c r="S299" s="199">
        <v>0</v>
      </c>
      <c r="T299" s="200">
        <f>S299*H299</f>
        <v>0</v>
      </c>
      <c r="U299" s="35"/>
      <c r="V299" s="35"/>
      <c r="W299" s="35"/>
      <c r="X299" s="35"/>
      <c r="Y299" s="35"/>
      <c r="Z299" s="35"/>
      <c r="AA299" s="35"/>
      <c r="AB299" s="35"/>
      <c r="AC299" s="35"/>
      <c r="AD299" s="35"/>
      <c r="AE299" s="35"/>
      <c r="AR299" s="201" t="s">
        <v>318</v>
      </c>
      <c r="AT299" s="201" t="s">
        <v>313</v>
      </c>
      <c r="AU299" s="201" t="s">
        <v>86</v>
      </c>
      <c r="AY299" s="18" t="s">
        <v>311</v>
      </c>
      <c r="BE299" s="202">
        <f>IF(N299="základní",J299,0)</f>
        <v>0</v>
      </c>
      <c r="BF299" s="202">
        <f>IF(N299="snížená",J299,0)</f>
        <v>0</v>
      </c>
      <c r="BG299" s="202">
        <f>IF(N299="zákl. přenesená",J299,0)</f>
        <v>0</v>
      </c>
      <c r="BH299" s="202">
        <f>IF(N299="sníž. přenesená",J299,0)</f>
        <v>0</v>
      </c>
      <c r="BI299" s="202">
        <f>IF(N299="nulová",J299,0)</f>
        <v>0</v>
      </c>
      <c r="BJ299" s="18" t="s">
        <v>84</v>
      </c>
      <c r="BK299" s="202">
        <f>ROUND(I299*H299,2)</f>
        <v>0</v>
      </c>
      <c r="BL299" s="18" t="s">
        <v>318</v>
      </c>
      <c r="BM299" s="201" t="s">
        <v>545</v>
      </c>
    </row>
    <row r="300" spans="1:65" s="2" customFormat="1" ht="39" x14ac:dyDescent="0.2">
      <c r="A300" s="35"/>
      <c r="B300" s="36"/>
      <c r="C300" s="37"/>
      <c r="D300" s="203" t="s">
        <v>320</v>
      </c>
      <c r="E300" s="37"/>
      <c r="F300" s="204" t="s">
        <v>546</v>
      </c>
      <c r="G300" s="37"/>
      <c r="H300" s="37"/>
      <c r="I300" s="110"/>
      <c r="J300" s="37"/>
      <c r="K300" s="37"/>
      <c r="L300" s="40"/>
      <c r="M300" s="205"/>
      <c r="N300" s="206"/>
      <c r="O300" s="65"/>
      <c r="P300" s="65"/>
      <c r="Q300" s="65"/>
      <c r="R300" s="65"/>
      <c r="S300" s="65"/>
      <c r="T300" s="66"/>
      <c r="U300" s="35"/>
      <c r="V300" s="35"/>
      <c r="W300" s="35"/>
      <c r="X300" s="35"/>
      <c r="Y300" s="35"/>
      <c r="Z300" s="35"/>
      <c r="AA300" s="35"/>
      <c r="AB300" s="35"/>
      <c r="AC300" s="35"/>
      <c r="AD300" s="35"/>
      <c r="AE300" s="35"/>
      <c r="AT300" s="18" t="s">
        <v>320</v>
      </c>
      <c r="AU300" s="18" t="s">
        <v>86</v>
      </c>
    </row>
    <row r="301" spans="1:65" s="13" customFormat="1" x14ac:dyDescent="0.2">
      <c r="B301" s="207"/>
      <c r="C301" s="208"/>
      <c r="D301" s="203" t="s">
        <v>332</v>
      </c>
      <c r="E301" s="209" t="s">
        <v>21</v>
      </c>
      <c r="F301" s="210" t="s">
        <v>547</v>
      </c>
      <c r="G301" s="208"/>
      <c r="H301" s="211">
        <v>3.0670000000000002</v>
      </c>
      <c r="I301" s="212"/>
      <c r="J301" s="208"/>
      <c r="K301" s="208"/>
      <c r="L301" s="213"/>
      <c r="M301" s="214"/>
      <c r="N301" s="215"/>
      <c r="O301" s="215"/>
      <c r="P301" s="215"/>
      <c r="Q301" s="215"/>
      <c r="R301" s="215"/>
      <c r="S301" s="215"/>
      <c r="T301" s="216"/>
      <c r="AT301" s="217" t="s">
        <v>332</v>
      </c>
      <c r="AU301" s="217" t="s">
        <v>86</v>
      </c>
      <c r="AV301" s="13" t="s">
        <v>86</v>
      </c>
      <c r="AW301" s="13" t="s">
        <v>37</v>
      </c>
      <c r="AX301" s="13" t="s">
        <v>76</v>
      </c>
      <c r="AY301" s="217" t="s">
        <v>311</v>
      </c>
    </row>
    <row r="302" spans="1:65" s="13" customFormat="1" x14ac:dyDescent="0.2">
      <c r="B302" s="207"/>
      <c r="C302" s="208"/>
      <c r="D302" s="203" t="s">
        <v>332</v>
      </c>
      <c r="E302" s="209" t="s">
        <v>21</v>
      </c>
      <c r="F302" s="210" t="s">
        <v>548</v>
      </c>
      <c r="G302" s="208"/>
      <c r="H302" s="211">
        <v>0.58699999999999997</v>
      </c>
      <c r="I302" s="212"/>
      <c r="J302" s="208"/>
      <c r="K302" s="208"/>
      <c r="L302" s="213"/>
      <c r="M302" s="214"/>
      <c r="N302" s="215"/>
      <c r="O302" s="215"/>
      <c r="P302" s="215"/>
      <c r="Q302" s="215"/>
      <c r="R302" s="215"/>
      <c r="S302" s="215"/>
      <c r="T302" s="216"/>
      <c r="AT302" s="217" t="s">
        <v>332</v>
      </c>
      <c r="AU302" s="217" t="s">
        <v>86</v>
      </c>
      <c r="AV302" s="13" t="s">
        <v>86</v>
      </c>
      <c r="AW302" s="13" t="s">
        <v>37</v>
      </c>
      <c r="AX302" s="13" t="s">
        <v>76</v>
      </c>
      <c r="AY302" s="217" t="s">
        <v>311</v>
      </c>
    </row>
    <row r="303" spans="1:65" s="15" customFormat="1" x14ac:dyDescent="0.2">
      <c r="B303" s="228"/>
      <c r="C303" s="229"/>
      <c r="D303" s="203" t="s">
        <v>332</v>
      </c>
      <c r="E303" s="230" t="s">
        <v>21</v>
      </c>
      <c r="F303" s="231" t="s">
        <v>347</v>
      </c>
      <c r="G303" s="229"/>
      <c r="H303" s="232">
        <v>3.6539999999999999</v>
      </c>
      <c r="I303" s="233"/>
      <c r="J303" s="229"/>
      <c r="K303" s="229"/>
      <c r="L303" s="234"/>
      <c r="M303" s="235"/>
      <c r="N303" s="236"/>
      <c r="O303" s="236"/>
      <c r="P303" s="236"/>
      <c r="Q303" s="236"/>
      <c r="R303" s="236"/>
      <c r="S303" s="236"/>
      <c r="T303" s="237"/>
      <c r="AT303" s="238" t="s">
        <v>332</v>
      </c>
      <c r="AU303" s="238" t="s">
        <v>86</v>
      </c>
      <c r="AV303" s="15" t="s">
        <v>318</v>
      </c>
      <c r="AW303" s="15" t="s">
        <v>37</v>
      </c>
      <c r="AX303" s="15" t="s">
        <v>84</v>
      </c>
      <c r="AY303" s="238" t="s">
        <v>311</v>
      </c>
    </row>
    <row r="304" spans="1:65" s="12" customFormat="1" ht="22.9" customHeight="1" x14ac:dyDescent="0.2">
      <c r="B304" s="174"/>
      <c r="C304" s="175"/>
      <c r="D304" s="176" t="s">
        <v>75</v>
      </c>
      <c r="E304" s="188" t="s">
        <v>334</v>
      </c>
      <c r="F304" s="188" t="s">
        <v>549</v>
      </c>
      <c r="G304" s="175"/>
      <c r="H304" s="175"/>
      <c r="I304" s="178"/>
      <c r="J304" s="189">
        <f>BK304</f>
        <v>0</v>
      </c>
      <c r="K304" s="175"/>
      <c r="L304" s="180"/>
      <c r="M304" s="181"/>
      <c r="N304" s="182"/>
      <c r="O304" s="182"/>
      <c r="P304" s="183">
        <f>SUM(P305:P314)</f>
        <v>0</v>
      </c>
      <c r="Q304" s="182"/>
      <c r="R304" s="183">
        <f>SUM(R305:R314)</f>
        <v>8.1044578999999999</v>
      </c>
      <c r="S304" s="182"/>
      <c r="T304" s="184">
        <f>SUM(T305:T314)</f>
        <v>0</v>
      </c>
      <c r="AR304" s="185" t="s">
        <v>84</v>
      </c>
      <c r="AT304" s="186" t="s">
        <v>75</v>
      </c>
      <c r="AU304" s="186" t="s">
        <v>84</v>
      </c>
      <c r="AY304" s="185" t="s">
        <v>311</v>
      </c>
      <c r="BK304" s="187">
        <f>SUM(BK305:BK314)</f>
        <v>0</v>
      </c>
    </row>
    <row r="305" spans="1:65" s="2" customFormat="1" ht="36" customHeight="1" x14ac:dyDescent="0.2">
      <c r="A305" s="35"/>
      <c r="B305" s="36"/>
      <c r="C305" s="190" t="s">
        <v>550</v>
      </c>
      <c r="D305" s="190" t="s">
        <v>313</v>
      </c>
      <c r="E305" s="191" t="s">
        <v>551</v>
      </c>
      <c r="F305" s="192" t="s">
        <v>552</v>
      </c>
      <c r="G305" s="193" t="s">
        <v>329</v>
      </c>
      <c r="H305" s="194">
        <v>18.899999999999999</v>
      </c>
      <c r="I305" s="195"/>
      <c r="J305" s="196">
        <f>ROUND(I305*H305,2)</f>
        <v>0</v>
      </c>
      <c r="K305" s="192" t="s">
        <v>317</v>
      </c>
      <c r="L305" s="40"/>
      <c r="M305" s="197" t="s">
        <v>21</v>
      </c>
      <c r="N305" s="198" t="s">
        <v>47</v>
      </c>
      <c r="O305" s="65"/>
      <c r="P305" s="199">
        <f>O305*H305</f>
        <v>0</v>
      </c>
      <c r="Q305" s="199">
        <v>8.0879999999999994E-2</v>
      </c>
      <c r="R305" s="199">
        <f>Q305*H305</f>
        <v>1.5286319999999998</v>
      </c>
      <c r="S305" s="199">
        <v>0</v>
      </c>
      <c r="T305" s="200">
        <f>S305*H305</f>
        <v>0</v>
      </c>
      <c r="U305" s="35"/>
      <c r="V305" s="35"/>
      <c r="W305" s="35"/>
      <c r="X305" s="35"/>
      <c r="Y305" s="35"/>
      <c r="Z305" s="35"/>
      <c r="AA305" s="35"/>
      <c r="AB305" s="35"/>
      <c r="AC305" s="35"/>
      <c r="AD305" s="35"/>
      <c r="AE305" s="35"/>
      <c r="AR305" s="201" t="s">
        <v>318</v>
      </c>
      <c r="AT305" s="201" t="s">
        <v>313</v>
      </c>
      <c r="AU305" s="201" t="s">
        <v>86</v>
      </c>
      <c r="AY305" s="18" t="s">
        <v>311</v>
      </c>
      <c r="BE305" s="202">
        <f>IF(N305="základní",J305,0)</f>
        <v>0</v>
      </c>
      <c r="BF305" s="202">
        <f>IF(N305="snížená",J305,0)</f>
        <v>0</v>
      </c>
      <c r="BG305" s="202">
        <f>IF(N305="zákl. přenesená",J305,0)</f>
        <v>0</v>
      </c>
      <c r="BH305" s="202">
        <f>IF(N305="sníž. přenesená",J305,0)</f>
        <v>0</v>
      </c>
      <c r="BI305" s="202">
        <f>IF(N305="nulová",J305,0)</f>
        <v>0</v>
      </c>
      <c r="BJ305" s="18" t="s">
        <v>84</v>
      </c>
      <c r="BK305" s="202">
        <f>ROUND(I305*H305,2)</f>
        <v>0</v>
      </c>
      <c r="BL305" s="18" t="s">
        <v>318</v>
      </c>
      <c r="BM305" s="201" t="s">
        <v>553</v>
      </c>
    </row>
    <row r="306" spans="1:65" s="2" customFormat="1" ht="78" x14ac:dyDescent="0.2">
      <c r="A306" s="35"/>
      <c r="B306" s="36"/>
      <c r="C306" s="37"/>
      <c r="D306" s="203" t="s">
        <v>320</v>
      </c>
      <c r="E306" s="37"/>
      <c r="F306" s="204" t="s">
        <v>554</v>
      </c>
      <c r="G306" s="37"/>
      <c r="H306" s="37"/>
      <c r="I306" s="110"/>
      <c r="J306" s="37"/>
      <c r="K306" s="37"/>
      <c r="L306" s="40"/>
      <c r="M306" s="205"/>
      <c r="N306" s="206"/>
      <c r="O306" s="65"/>
      <c r="P306" s="65"/>
      <c r="Q306" s="65"/>
      <c r="R306" s="65"/>
      <c r="S306" s="65"/>
      <c r="T306" s="66"/>
      <c r="U306" s="35"/>
      <c r="V306" s="35"/>
      <c r="W306" s="35"/>
      <c r="X306" s="35"/>
      <c r="Y306" s="35"/>
      <c r="Z306" s="35"/>
      <c r="AA306" s="35"/>
      <c r="AB306" s="35"/>
      <c r="AC306" s="35"/>
      <c r="AD306" s="35"/>
      <c r="AE306" s="35"/>
      <c r="AT306" s="18" t="s">
        <v>320</v>
      </c>
      <c r="AU306" s="18" t="s">
        <v>86</v>
      </c>
    </row>
    <row r="307" spans="1:65" s="13" customFormat="1" x14ac:dyDescent="0.2">
      <c r="B307" s="207"/>
      <c r="C307" s="208"/>
      <c r="D307" s="203" t="s">
        <v>332</v>
      </c>
      <c r="E307" s="209" t="s">
        <v>21</v>
      </c>
      <c r="F307" s="210" t="s">
        <v>555</v>
      </c>
      <c r="G307" s="208"/>
      <c r="H307" s="211">
        <v>18.899999999999999</v>
      </c>
      <c r="I307" s="212"/>
      <c r="J307" s="208"/>
      <c r="K307" s="208"/>
      <c r="L307" s="213"/>
      <c r="M307" s="214"/>
      <c r="N307" s="215"/>
      <c r="O307" s="215"/>
      <c r="P307" s="215"/>
      <c r="Q307" s="215"/>
      <c r="R307" s="215"/>
      <c r="S307" s="215"/>
      <c r="T307" s="216"/>
      <c r="AT307" s="217" t="s">
        <v>332</v>
      </c>
      <c r="AU307" s="217" t="s">
        <v>86</v>
      </c>
      <c r="AV307" s="13" t="s">
        <v>86</v>
      </c>
      <c r="AW307" s="13" t="s">
        <v>37</v>
      </c>
      <c r="AX307" s="13" t="s">
        <v>84</v>
      </c>
      <c r="AY307" s="217" t="s">
        <v>311</v>
      </c>
    </row>
    <row r="308" spans="1:65" s="2" customFormat="1" ht="16.5" customHeight="1" x14ac:dyDescent="0.2">
      <c r="A308" s="35"/>
      <c r="B308" s="36"/>
      <c r="C308" s="239" t="s">
        <v>556</v>
      </c>
      <c r="D308" s="239" t="s">
        <v>432</v>
      </c>
      <c r="E308" s="240" t="s">
        <v>557</v>
      </c>
      <c r="F308" s="241" t="s">
        <v>558</v>
      </c>
      <c r="G308" s="242" t="s">
        <v>329</v>
      </c>
      <c r="H308" s="243">
        <v>18.899999999999999</v>
      </c>
      <c r="I308" s="244"/>
      <c r="J308" s="245">
        <f>ROUND(I308*H308,2)</f>
        <v>0</v>
      </c>
      <c r="K308" s="241" t="s">
        <v>317</v>
      </c>
      <c r="L308" s="246"/>
      <c r="M308" s="247" t="s">
        <v>21</v>
      </c>
      <c r="N308" s="248" t="s">
        <v>47</v>
      </c>
      <c r="O308" s="65"/>
      <c r="P308" s="199">
        <f>O308*H308</f>
        <v>0</v>
      </c>
      <c r="Q308" s="199">
        <v>4.5999999999999999E-2</v>
      </c>
      <c r="R308" s="199">
        <f>Q308*H308</f>
        <v>0.86939999999999995</v>
      </c>
      <c r="S308" s="199">
        <v>0</v>
      </c>
      <c r="T308" s="200">
        <f>S308*H308</f>
        <v>0</v>
      </c>
      <c r="U308" s="35"/>
      <c r="V308" s="35"/>
      <c r="W308" s="35"/>
      <c r="X308" s="35"/>
      <c r="Y308" s="35"/>
      <c r="Z308" s="35"/>
      <c r="AA308" s="35"/>
      <c r="AB308" s="35"/>
      <c r="AC308" s="35"/>
      <c r="AD308" s="35"/>
      <c r="AE308" s="35"/>
      <c r="AR308" s="201" t="s">
        <v>372</v>
      </c>
      <c r="AT308" s="201" t="s">
        <v>432</v>
      </c>
      <c r="AU308" s="201" t="s">
        <v>86</v>
      </c>
      <c r="AY308" s="18" t="s">
        <v>311</v>
      </c>
      <c r="BE308" s="202">
        <f>IF(N308="základní",J308,0)</f>
        <v>0</v>
      </c>
      <c r="BF308" s="202">
        <f>IF(N308="snížená",J308,0)</f>
        <v>0</v>
      </c>
      <c r="BG308" s="202">
        <f>IF(N308="zákl. přenesená",J308,0)</f>
        <v>0</v>
      </c>
      <c r="BH308" s="202">
        <f>IF(N308="sníž. přenesená",J308,0)</f>
        <v>0</v>
      </c>
      <c r="BI308" s="202">
        <f>IF(N308="nulová",J308,0)</f>
        <v>0</v>
      </c>
      <c r="BJ308" s="18" t="s">
        <v>84</v>
      </c>
      <c r="BK308" s="202">
        <f>ROUND(I308*H308,2)</f>
        <v>0</v>
      </c>
      <c r="BL308" s="18" t="s">
        <v>318</v>
      </c>
      <c r="BM308" s="201" t="s">
        <v>559</v>
      </c>
    </row>
    <row r="309" spans="1:65" s="2" customFormat="1" ht="24" customHeight="1" x14ac:dyDescent="0.2">
      <c r="A309" s="35"/>
      <c r="B309" s="36"/>
      <c r="C309" s="190" t="s">
        <v>560</v>
      </c>
      <c r="D309" s="190" t="s">
        <v>313</v>
      </c>
      <c r="E309" s="191" t="s">
        <v>561</v>
      </c>
      <c r="F309" s="192" t="s">
        <v>562</v>
      </c>
      <c r="G309" s="193" t="s">
        <v>329</v>
      </c>
      <c r="H309" s="194">
        <v>9.61</v>
      </c>
      <c r="I309" s="195"/>
      <c r="J309" s="196">
        <f>ROUND(I309*H309,2)</f>
        <v>0</v>
      </c>
      <c r="K309" s="192" t="s">
        <v>317</v>
      </c>
      <c r="L309" s="40"/>
      <c r="M309" s="197" t="s">
        <v>21</v>
      </c>
      <c r="N309" s="198" t="s">
        <v>47</v>
      </c>
      <c r="O309" s="65"/>
      <c r="P309" s="199">
        <f>O309*H309</f>
        <v>0</v>
      </c>
      <c r="Q309" s="199">
        <v>0.11519</v>
      </c>
      <c r="R309" s="199">
        <f>Q309*H309</f>
        <v>1.1069758999999999</v>
      </c>
      <c r="S309" s="199">
        <v>0</v>
      </c>
      <c r="T309" s="200">
        <f>S309*H309</f>
        <v>0</v>
      </c>
      <c r="U309" s="35"/>
      <c r="V309" s="35"/>
      <c r="W309" s="35"/>
      <c r="X309" s="35"/>
      <c r="Y309" s="35"/>
      <c r="Z309" s="35"/>
      <c r="AA309" s="35"/>
      <c r="AB309" s="35"/>
      <c r="AC309" s="35"/>
      <c r="AD309" s="35"/>
      <c r="AE309" s="35"/>
      <c r="AR309" s="201" t="s">
        <v>318</v>
      </c>
      <c r="AT309" s="201" t="s">
        <v>313</v>
      </c>
      <c r="AU309" s="201" t="s">
        <v>86</v>
      </c>
      <c r="AY309" s="18" t="s">
        <v>311</v>
      </c>
      <c r="BE309" s="202">
        <f>IF(N309="základní",J309,0)</f>
        <v>0</v>
      </c>
      <c r="BF309" s="202">
        <f>IF(N309="snížená",J309,0)</f>
        <v>0</v>
      </c>
      <c r="BG309" s="202">
        <f>IF(N309="zákl. přenesená",J309,0)</f>
        <v>0</v>
      </c>
      <c r="BH309" s="202">
        <f>IF(N309="sníž. přenesená",J309,0)</f>
        <v>0</v>
      </c>
      <c r="BI309" s="202">
        <f>IF(N309="nulová",J309,0)</f>
        <v>0</v>
      </c>
      <c r="BJ309" s="18" t="s">
        <v>84</v>
      </c>
      <c r="BK309" s="202">
        <f>ROUND(I309*H309,2)</f>
        <v>0</v>
      </c>
      <c r="BL309" s="18" t="s">
        <v>318</v>
      </c>
      <c r="BM309" s="201" t="s">
        <v>563</v>
      </c>
    </row>
    <row r="310" spans="1:65" s="2" customFormat="1" ht="87.75" x14ac:dyDescent="0.2">
      <c r="A310" s="35"/>
      <c r="B310" s="36"/>
      <c r="C310" s="37"/>
      <c r="D310" s="203" t="s">
        <v>320</v>
      </c>
      <c r="E310" s="37"/>
      <c r="F310" s="204" t="s">
        <v>564</v>
      </c>
      <c r="G310" s="37"/>
      <c r="H310" s="37"/>
      <c r="I310" s="110"/>
      <c r="J310" s="37"/>
      <c r="K310" s="37"/>
      <c r="L310" s="40"/>
      <c r="M310" s="205"/>
      <c r="N310" s="206"/>
      <c r="O310" s="65"/>
      <c r="P310" s="65"/>
      <c r="Q310" s="65"/>
      <c r="R310" s="65"/>
      <c r="S310" s="65"/>
      <c r="T310" s="66"/>
      <c r="U310" s="35"/>
      <c r="V310" s="35"/>
      <c r="W310" s="35"/>
      <c r="X310" s="35"/>
      <c r="Y310" s="35"/>
      <c r="Z310" s="35"/>
      <c r="AA310" s="35"/>
      <c r="AB310" s="35"/>
      <c r="AC310" s="35"/>
      <c r="AD310" s="35"/>
      <c r="AE310" s="35"/>
      <c r="AT310" s="18" t="s">
        <v>320</v>
      </c>
      <c r="AU310" s="18" t="s">
        <v>86</v>
      </c>
    </row>
    <row r="311" spans="1:65" s="2" customFormat="1" ht="16.5" customHeight="1" x14ac:dyDescent="0.2">
      <c r="A311" s="35"/>
      <c r="B311" s="36"/>
      <c r="C311" s="239" t="s">
        <v>565</v>
      </c>
      <c r="D311" s="239" t="s">
        <v>432</v>
      </c>
      <c r="E311" s="240" t="s">
        <v>566</v>
      </c>
      <c r="F311" s="241" t="s">
        <v>567</v>
      </c>
      <c r="G311" s="242" t="s">
        <v>329</v>
      </c>
      <c r="H311" s="243">
        <v>9.61</v>
      </c>
      <c r="I311" s="244"/>
      <c r="J311" s="245">
        <f>ROUND(I311*H311,2)</f>
        <v>0</v>
      </c>
      <c r="K311" s="241" t="s">
        <v>317</v>
      </c>
      <c r="L311" s="246"/>
      <c r="M311" s="247" t="s">
        <v>21</v>
      </c>
      <c r="N311" s="248" t="s">
        <v>47</v>
      </c>
      <c r="O311" s="65"/>
      <c r="P311" s="199">
        <f>O311*H311</f>
        <v>0</v>
      </c>
      <c r="Q311" s="199">
        <v>4.4999999999999998E-2</v>
      </c>
      <c r="R311" s="199">
        <f>Q311*H311</f>
        <v>0.43244999999999995</v>
      </c>
      <c r="S311" s="199">
        <v>0</v>
      </c>
      <c r="T311" s="200">
        <f>S311*H311</f>
        <v>0</v>
      </c>
      <c r="U311" s="35"/>
      <c r="V311" s="35"/>
      <c r="W311" s="35"/>
      <c r="X311" s="35"/>
      <c r="Y311" s="35"/>
      <c r="Z311" s="35"/>
      <c r="AA311" s="35"/>
      <c r="AB311" s="35"/>
      <c r="AC311" s="35"/>
      <c r="AD311" s="35"/>
      <c r="AE311" s="35"/>
      <c r="AR311" s="201" t="s">
        <v>372</v>
      </c>
      <c r="AT311" s="201" t="s">
        <v>432</v>
      </c>
      <c r="AU311" s="201" t="s">
        <v>86</v>
      </c>
      <c r="AY311" s="18" t="s">
        <v>311</v>
      </c>
      <c r="BE311" s="202">
        <f>IF(N311="základní",J311,0)</f>
        <v>0</v>
      </c>
      <c r="BF311" s="202">
        <f>IF(N311="snížená",J311,0)</f>
        <v>0</v>
      </c>
      <c r="BG311" s="202">
        <f>IF(N311="zákl. přenesená",J311,0)</f>
        <v>0</v>
      </c>
      <c r="BH311" s="202">
        <f>IF(N311="sníž. přenesená",J311,0)</f>
        <v>0</v>
      </c>
      <c r="BI311" s="202">
        <f>IF(N311="nulová",J311,0)</f>
        <v>0</v>
      </c>
      <c r="BJ311" s="18" t="s">
        <v>84</v>
      </c>
      <c r="BK311" s="202">
        <f>ROUND(I311*H311,2)</f>
        <v>0</v>
      </c>
      <c r="BL311" s="18" t="s">
        <v>318</v>
      </c>
      <c r="BM311" s="201" t="s">
        <v>568</v>
      </c>
    </row>
    <row r="312" spans="1:65" s="2" customFormat="1" ht="24" customHeight="1" x14ac:dyDescent="0.2">
      <c r="A312" s="35"/>
      <c r="B312" s="36"/>
      <c r="C312" s="190" t="s">
        <v>569</v>
      </c>
      <c r="D312" s="190" t="s">
        <v>313</v>
      </c>
      <c r="E312" s="191" t="s">
        <v>570</v>
      </c>
      <c r="F312" s="192" t="s">
        <v>571</v>
      </c>
      <c r="G312" s="193" t="s">
        <v>329</v>
      </c>
      <c r="H312" s="194">
        <v>18</v>
      </c>
      <c r="I312" s="195"/>
      <c r="J312" s="196">
        <f>ROUND(I312*H312,2)</f>
        <v>0</v>
      </c>
      <c r="K312" s="192" t="s">
        <v>317</v>
      </c>
      <c r="L312" s="40"/>
      <c r="M312" s="197" t="s">
        <v>21</v>
      </c>
      <c r="N312" s="198" t="s">
        <v>47</v>
      </c>
      <c r="O312" s="65"/>
      <c r="P312" s="199">
        <f>O312*H312</f>
        <v>0</v>
      </c>
      <c r="Q312" s="199">
        <v>0.1295</v>
      </c>
      <c r="R312" s="199">
        <f>Q312*H312</f>
        <v>2.331</v>
      </c>
      <c r="S312" s="199">
        <v>0</v>
      </c>
      <c r="T312" s="200">
        <f>S312*H312</f>
        <v>0</v>
      </c>
      <c r="U312" s="35"/>
      <c r="V312" s="35"/>
      <c r="W312" s="35"/>
      <c r="X312" s="35"/>
      <c r="Y312" s="35"/>
      <c r="Z312" s="35"/>
      <c r="AA312" s="35"/>
      <c r="AB312" s="35"/>
      <c r="AC312" s="35"/>
      <c r="AD312" s="35"/>
      <c r="AE312" s="35"/>
      <c r="AR312" s="201" t="s">
        <v>318</v>
      </c>
      <c r="AT312" s="201" t="s">
        <v>313</v>
      </c>
      <c r="AU312" s="201" t="s">
        <v>86</v>
      </c>
      <c r="AY312" s="18" t="s">
        <v>311</v>
      </c>
      <c r="BE312" s="202">
        <f>IF(N312="základní",J312,0)</f>
        <v>0</v>
      </c>
      <c r="BF312" s="202">
        <f>IF(N312="snížená",J312,0)</f>
        <v>0</v>
      </c>
      <c r="BG312" s="202">
        <f>IF(N312="zákl. přenesená",J312,0)</f>
        <v>0</v>
      </c>
      <c r="BH312" s="202">
        <f>IF(N312="sníž. přenesená",J312,0)</f>
        <v>0</v>
      </c>
      <c r="BI312" s="202">
        <f>IF(N312="nulová",J312,0)</f>
        <v>0</v>
      </c>
      <c r="BJ312" s="18" t="s">
        <v>84</v>
      </c>
      <c r="BK312" s="202">
        <f>ROUND(I312*H312,2)</f>
        <v>0</v>
      </c>
      <c r="BL312" s="18" t="s">
        <v>318</v>
      </c>
      <c r="BM312" s="201" t="s">
        <v>572</v>
      </c>
    </row>
    <row r="313" spans="1:65" s="2" customFormat="1" ht="87.75" x14ac:dyDescent="0.2">
      <c r="A313" s="35"/>
      <c r="B313" s="36"/>
      <c r="C313" s="37"/>
      <c r="D313" s="203" t="s">
        <v>320</v>
      </c>
      <c r="E313" s="37"/>
      <c r="F313" s="204" t="s">
        <v>573</v>
      </c>
      <c r="G313" s="37"/>
      <c r="H313" s="37"/>
      <c r="I313" s="110"/>
      <c r="J313" s="37"/>
      <c r="K313" s="37"/>
      <c r="L313" s="40"/>
      <c r="M313" s="205"/>
      <c r="N313" s="206"/>
      <c r="O313" s="65"/>
      <c r="P313" s="65"/>
      <c r="Q313" s="65"/>
      <c r="R313" s="65"/>
      <c r="S313" s="65"/>
      <c r="T313" s="66"/>
      <c r="U313" s="35"/>
      <c r="V313" s="35"/>
      <c r="W313" s="35"/>
      <c r="X313" s="35"/>
      <c r="Y313" s="35"/>
      <c r="Z313" s="35"/>
      <c r="AA313" s="35"/>
      <c r="AB313" s="35"/>
      <c r="AC313" s="35"/>
      <c r="AD313" s="35"/>
      <c r="AE313" s="35"/>
      <c r="AT313" s="18" t="s">
        <v>320</v>
      </c>
      <c r="AU313" s="18" t="s">
        <v>86</v>
      </c>
    </row>
    <row r="314" spans="1:65" s="2" customFormat="1" ht="16.5" customHeight="1" x14ac:dyDescent="0.2">
      <c r="A314" s="35"/>
      <c r="B314" s="36"/>
      <c r="C314" s="239" t="s">
        <v>574</v>
      </c>
      <c r="D314" s="239" t="s">
        <v>432</v>
      </c>
      <c r="E314" s="240" t="s">
        <v>575</v>
      </c>
      <c r="F314" s="241" t="s">
        <v>576</v>
      </c>
      <c r="G314" s="242" t="s">
        <v>329</v>
      </c>
      <c r="H314" s="243">
        <v>18</v>
      </c>
      <c r="I314" s="244"/>
      <c r="J314" s="245">
        <f>ROUND(I314*H314,2)</f>
        <v>0</v>
      </c>
      <c r="K314" s="241" t="s">
        <v>317</v>
      </c>
      <c r="L314" s="246"/>
      <c r="M314" s="247" t="s">
        <v>21</v>
      </c>
      <c r="N314" s="248" t="s">
        <v>47</v>
      </c>
      <c r="O314" s="65"/>
      <c r="P314" s="199">
        <f>O314*H314</f>
        <v>0</v>
      </c>
      <c r="Q314" s="199">
        <v>0.10199999999999999</v>
      </c>
      <c r="R314" s="199">
        <f>Q314*H314</f>
        <v>1.8359999999999999</v>
      </c>
      <c r="S314" s="199">
        <v>0</v>
      </c>
      <c r="T314" s="200">
        <f>S314*H314</f>
        <v>0</v>
      </c>
      <c r="U314" s="35"/>
      <c r="V314" s="35"/>
      <c r="W314" s="35"/>
      <c r="X314" s="35"/>
      <c r="Y314" s="35"/>
      <c r="Z314" s="35"/>
      <c r="AA314" s="35"/>
      <c r="AB314" s="35"/>
      <c r="AC314" s="35"/>
      <c r="AD314" s="35"/>
      <c r="AE314" s="35"/>
      <c r="AR314" s="201" t="s">
        <v>372</v>
      </c>
      <c r="AT314" s="201" t="s">
        <v>432</v>
      </c>
      <c r="AU314" s="201" t="s">
        <v>86</v>
      </c>
      <c r="AY314" s="18" t="s">
        <v>311</v>
      </c>
      <c r="BE314" s="202">
        <f>IF(N314="základní",J314,0)</f>
        <v>0</v>
      </c>
      <c r="BF314" s="202">
        <f>IF(N314="snížená",J314,0)</f>
        <v>0</v>
      </c>
      <c r="BG314" s="202">
        <f>IF(N314="zákl. přenesená",J314,0)</f>
        <v>0</v>
      </c>
      <c r="BH314" s="202">
        <f>IF(N314="sníž. přenesená",J314,0)</f>
        <v>0</v>
      </c>
      <c r="BI314" s="202">
        <f>IF(N314="nulová",J314,0)</f>
        <v>0</v>
      </c>
      <c r="BJ314" s="18" t="s">
        <v>84</v>
      </c>
      <c r="BK314" s="202">
        <f>ROUND(I314*H314,2)</f>
        <v>0</v>
      </c>
      <c r="BL314" s="18" t="s">
        <v>318</v>
      </c>
      <c r="BM314" s="201" t="s">
        <v>577</v>
      </c>
    </row>
    <row r="315" spans="1:65" s="12" customFormat="1" ht="22.9" customHeight="1" x14ac:dyDescent="0.2">
      <c r="B315" s="174"/>
      <c r="C315" s="175"/>
      <c r="D315" s="176" t="s">
        <v>75</v>
      </c>
      <c r="E315" s="188" t="s">
        <v>338</v>
      </c>
      <c r="F315" s="188" t="s">
        <v>578</v>
      </c>
      <c r="G315" s="175"/>
      <c r="H315" s="175"/>
      <c r="I315" s="178"/>
      <c r="J315" s="189">
        <f>BK315</f>
        <v>0</v>
      </c>
      <c r="K315" s="175"/>
      <c r="L315" s="180"/>
      <c r="M315" s="181"/>
      <c r="N315" s="182"/>
      <c r="O315" s="182"/>
      <c r="P315" s="183">
        <f>SUM(P316:P326)</f>
        <v>0</v>
      </c>
      <c r="Q315" s="182"/>
      <c r="R315" s="183">
        <f>SUM(R316:R326)</f>
        <v>0.14691599999999999</v>
      </c>
      <c r="S315" s="182"/>
      <c r="T315" s="184">
        <f>SUM(T316:T326)</f>
        <v>3.9600000000000003E-2</v>
      </c>
      <c r="AR315" s="185" t="s">
        <v>84</v>
      </c>
      <c r="AT315" s="186" t="s">
        <v>75</v>
      </c>
      <c r="AU315" s="186" t="s">
        <v>84</v>
      </c>
      <c r="AY315" s="185" t="s">
        <v>311</v>
      </c>
      <c r="BK315" s="187">
        <f>SUM(BK316:BK326)</f>
        <v>0</v>
      </c>
    </row>
    <row r="316" spans="1:65" s="2" customFormat="1" ht="16.5" customHeight="1" x14ac:dyDescent="0.2">
      <c r="A316" s="35"/>
      <c r="B316" s="36"/>
      <c r="C316" s="190" t="s">
        <v>579</v>
      </c>
      <c r="D316" s="190" t="s">
        <v>313</v>
      </c>
      <c r="E316" s="191" t="s">
        <v>580</v>
      </c>
      <c r="F316" s="192" t="s">
        <v>581</v>
      </c>
      <c r="G316" s="193" t="s">
        <v>123</v>
      </c>
      <c r="H316" s="194">
        <v>696.3</v>
      </c>
      <c r="I316" s="195"/>
      <c r="J316" s="196">
        <f>ROUND(I316*H316,2)</f>
        <v>0</v>
      </c>
      <c r="K316" s="192" t="s">
        <v>317</v>
      </c>
      <c r="L316" s="40"/>
      <c r="M316" s="197" t="s">
        <v>21</v>
      </c>
      <c r="N316" s="198" t="s">
        <v>47</v>
      </c>
      <c r="O316" s="65"/>
      <c r="P316" s="199">
        <f>O316*H316</f>
        <v>0</v>
      </c>
      <c r="Q316" s="199">
        <v>0</v>
      </c>
      <c r="R316" s="199">
        <f>Q316*H316</f>
        <v>0</v>
      </c>
      <c r="S316" s="199">
        <v>0</v>
      </c>
      <c r="T316" s="200">
        <f>S316*H316</f>
        <v>0</v>
      </c>
      <c r="U316" s="35"/>
      <c r="V316" s="35"/>
      <c r="W316" s="35"/>
      <c r="X316" s="35"/>
      <c r="Y316" s="35"/>
      <c r="Z316" s="35"/>
      <c r="AA316" s="35"/>
      <c r="AB316" s="35"/>
      <c r="AC316" s="35"/>
      <c r="AD316" s="35"/>
      <c r="AE316" s="35"/>
      <c r="AR316" s="201" t="s">
        <v>318</v>
      </c>
      <c r="AT316" s="201" t="s">
        <v>313</v>
      </c>
      <c r="AU316" s="201" t="s">
        <v>86</v>
      </c>
      <c r="AY316" s="18" t="s">
        <v>311</v>
      </c>
      <c r="BE316" s="202">
        <f>IF(N316="základní",J316,0)</f>
        <v>0</v>
      </c>
      <c r="BF316" s="202">
        <f>IF(N316="snížená",J316,0)</f>
        <v>0</v>
      </c>
      <c r="BG316" s="202">
        <f>IF(N316="zákl. přenesená",J316,0)</f>
        <v>0</v>
      </c>
      <c r="BH316" s="202">
        <f>IF(N316="sníž. přenesená",J316,0)</f>
        <v>0</v>
      </c>
      <c r="BI316" s="202">
        <f>IF(N316="nulová",J316,0)</f>
        <v>0</v>
      </c>
      <c r="BJ316" s="18" t="s">
        <v>84</v>
      </c>
      <c r="BK316" s="202">
        <f>ROUND(I316*H316,2)</f>
        <v>0</v>
      </c>
      <c r="BL316" s="18" t="s">
        <v>318</v>
      </c>
      <c r="BM316" s="201" t="s">
        <v>582</v>
      </c>
    </row>
    <row r="317" spans="1:65" s="2" customFormat="1" ht="39" x14ac:dyDescent="0.2">
      <c r="A317" s="35"/>
      <c r="B317" s="36"/>
      <c r="C317" s="37"/>
      <c r="D317" s="203" t="s">
        <v>320</v>
      </c>
      <c r="E317" s="37"/>
      <c r="F317" s="204" t="s">
        <v>583</v>
      </c>
      <c r="G317" s="37"/>
      <c r="H317" s="37"/>
      <c r="I317" s="110"/>
      <c r="J317" s="37"/>
      <c r="K317" s="37"/>
      <c r="L317" s="40"/>
      <c r="M317" s="205"/>
      <c r="N317" s="206"/>
      <c r="O317" s="65"/>
      <c r="P317" s="65"/>
      <c r="Q317" s="65"/>
      <c r="R317" s="65"/>
      <c r="S317" s="65"/>
      <c r="T317" s="66"/>
      <c r="U317" s="35"/>
      <c r="V317" s="35"/>
      <c r="W317" s="35"/>
      <c r="X317" s="35"/>
      <c r="Y317" s="35"/>
      <c r="Z317" s="35"/>
      <c r="AA317" s="35"/>
      <c r="AB317" s="35"/>
      <c r="AC317" s="35"/>
      <c r="AD317" s="35"/>
      <c r="AE317" s="35"/>
      <c r="AT317" s="18" t="s">
        <v>320</v>
      </c>
      <c r="AU317" s="18" t="s">
        <v>86</v>
      </c>
    </row>
    <row r="318" spans="1:65" s="14" customFormat="1" x14ac:dyDescent="0.2">
      <c r="B318" s="218"/>
      <c r="C318" s="219"/>
      <c r="D318" s="203" t="s">
        <v>332</v>
      </c>
      <c r="E318" s="220" t="s">
        <v>21</v>
      </c>
      <c r="F318" s="221" t="s">
        <v>584</v>
      </c>
      <c r="G318" s="219"/>
      <c r="H318" s="220" t="s">
        <v>21</v>
      </c>
      <c r="I318" s="222"/>
      <c r="J318" s="219"/>
      <c r="K318" s="219"/>
      <c r="L318" s="223"/>
      <c r="M318" s="224"/>
      <c r="N318" s="225"/>
      <c r="O318" s="225"/>
      <c r="P318" s="225"/>
      <c r="Q318" s="225"/>
      <c r="R318" s="225"/>
      <c r="S318" s="225"/>
      <c r="T318" s="226"/>
      <c r="AT318" s="227" t="s">
        <v>332</v>
      </c>
      <c r="AU318" s="227" t="s">
        <v>86</v>
      </c>
      <c r="AV318" s="14" t="s">
        <v>84</v>
      </c>
      <c r="AW318" s="14" t="s">
        <v>37</v>
      </c>
      <c r="AX318" s="14" t="s">
        <v>76</v>
      </c>
      <c r="AY318" s="227" t="s">
        <v>311</v>
      </c>
    </row>
    <row r="319" spans="1:65" s="14" customFormat="1" ht="22.5" x14ac:dyDescent="0.2">
      <c r="B319" s="218"/>
      <c r="C319" s="219"/>
      <c r="D319" s="203" t="s">
        <v>332</v>
      </c>
      <c r="E319" s="220" t="s">
        <v>21</v>
      </c>
      <c r="F319" s="221" t="s">
        <v>585</v>
      </c>
      <c r="G319" s="219"/>
      <c r="H319" s="220" t="s">
        <v>21</v>
      </c>
      <c r="I319" s="222"/>
      <c r="J319" s="219"/>
      <c r="K319" s="219"/>
      <c r="L319" s="223"/>
      <c r="M319" s="224"/>
      <c r="N319" s="225"/>
      <c r="O319" s="225"/>
      <c r="P319" s="225"/>
      <c r="Q319" s="225"/>
      <c r="R319" s="225"/>
      <c r="S319" s="225"/>
      <c r="T319" s="226"/>
      <c r="AT319" s="227" t="s">
        <v>332</v>
      </c>
      <c r="AU319" s="227" t="s">
        <v>86</v>
      </c>
      <c r="AV319" s="14" t="s">
        <v>84</v>
      </c>
      <c r="AW319" s="14" t="s">
        <v>37</v>
      </c>
      <c r="AX319" s="14" t="s">
        <v>76</v>
      </c>
      <c r="AY319" s="227" t="s">
        <v>311</v>
      </c>
    </row>
    <row r="320" spans="1:65" s="14" customFormat="1" x14ac:dyDescent="0.2">
      <c r="B320" s="218"/>
      <c r="C320" s="219"/>
      <c r="D320" s="203" t="s">
        <v>332</v>
      </c>
      <c r="E320" s="220" t="s">
        <v>21</v>
      </c>
      <c r="F320" s="221" t="s">
        <v>586</v>
      </c>
      <c r="G320" s="219"/>
      <c r="H320" s="220" t="s">
        <v>21</v>
      </c>
      <c r="I320" s="222"/>
      <c r="J320" s="219"/>
      <c r="K320" s="219"/>
      <c r="L320" s="223"/>
      <c r="M320" s="224"/>
      <c r="N320" s="225"/>
      <c r="O320" s="225"/>
      <c r="P320" s="225"/>
      <c r="Q320" s="225"/>
      <c r="R320" s="225"/>
      <c r="S320" s="225"/>
      <c r="T320" s="226"/>
      <c r="AT320" s="227" t="s">
        <v>332</v>
      </c>
      <c r="AU320" s="227" t="s">
        <v>86</v>
      </c>
      <c r="AV320" s="14" t="s">
        <v>84</v>
      </c>
      <c r="AW320" s="14" t="s">
        <v>37</v>
      </c>
      <c r="AX320" s="14" t="s">
        <v>76</v>
      </c>
      <c r="AY320" s="227" t="s">
        <v>311</v>
      </c>
    </row>
    <row r="321" spans="1:65" s="13" customFormat="1" ht="22.5" x14ac:dyDescent="0.2">
      <c r="B321" s="207"/>
      <c r="C321" s="208"/>
      <c r="D321" s="203" t="s">
        <v>332</v>
      </c>
      <c r="E321" s="209" t="s">
        <v>21</v>
      </c>
      <c r="F321" s="210" t="s">
        <v>587</v>
      </c>
      <c r="G321" s="208"/>
      <c r="H321" s="211">
        <v>696.3</v>
      </c>
      <c r="I321" s="212"/>
      <c r="J321" s="208"/>
      <c r="K321" s="208"/>
      <c r="L321" s="213"/>
      <c r="M321" s="214"/>
      <c r="N321" s="215"/>
      <c r="O321" s="215"/>
      <c r="P321" s="215"/>
      <c r="Q321" s="215"/>
      <c r="R321" s="215"/>
      <c r="S321" s="215"/>
      <c r="T321" s="216"/>
      <c r="AT321" s="217" t="s">
        <v>332</v>
      </c>
      <c r="AU321" s="217" t="s">
        <v>86</v>
      </c>
      <c r="AV321" s="13" t="s">
        <v>86</v>
      </c>
      <c r="AW321" s="13" t="s">
        <v>37</v>
      </c>
      <c r="AX321" s="13" t="s">
        <v>84</v>
      </c>
      <c r="AY321" s="217" t="s">
        <v>311</v>
      </c>
    </row>
    <row r="322" spans="1:65" s="2" customFormat="1" ht="24" customHeight="1" x14ac:dyDescent="0.2">
      <c r="A322" s="35"/>
      <c r="B322" s="36"/>
      <c r="C322" s="190" t="s">
        <v>588</v>
      </c>
      <c r="D322" s="190" t="s">
        <v>313</v>
      </c>
      <c r="E322" s="191" t="s">
        <v>589</v>
      </c>
      <c r="F322" s="192" t="s">
        <v>590</v>
      </c>
      <c r="G322" s="193" t="s">
        <v>123</v>
      </c>
      <c r="H322" s="194">
        <v>19.8</v>
      </c>
      <c r="I322" s="195"/>
      <c r="J322" s="196">
        <f>ROUND(I322*H322,2)</f>
        <v>0</v>
      </c>
      <c r="K322" s="192" t="s">
        <v>317</v>
      </c>
      <c r="L322" s="40"/>
      <c r="M322" s="197" t="s">
        <v>21</v>
      </c>
      <c r="N322" s="198" t="s">
        <v>47</v>
      </c>
      <c r="O322" s="65"/>
      <c r="P322" s="199">
        <f>O322*H322</f>
        <v>0</v>
      </c>
      <c r="Q322" s="199">
        <v>2.2000000000000001E-4</v>
      </c>
      <c r="R322" s="199">
        <f>Q322*H322</f>
        <v>4.3560000000000005E-3</v>
      </c>
      <c r="S322" s="199">
        <v>2E-3</v>
      </c>
      <c r="T322" s="200">
        <f>S322*H322</f>
        <v>3.9600000000000003E-2</v>
      </c>
      <c r="U322" s="35"/>
      <c r="V322" s="35"/>
      <c r="W322" s="35"/>
      <c r="X322" s="35"/>
      <c r="Y322" s="35"/>
      <c r="Z322" s="35"/>
      <c r="AA322" s="35"/>
      <c r="AB322" s="35"/>
      <c r="AC322" s="35"/>
      <c r="AD322" s="35"/>
      <c r="AE322" s="35"/>
      <c r="AR322" s="201" t="s">
        <v>318</v>
      </c>
      <c r="AT322" s="201" t="s">
        <v>313</v>
      </c>
      <c r="AU322" s="201" t="s">
        <v>86</v>
      </c>
      <c r="AY322" s="18" t="s">
        <v>311</v>
      </c>
      <c r="BE322" s="202">
        <f>IF(N322="základní",J322,0)</f>
        <v>0</v>
      </c>
      <c r="BF322" s="202">
        <f>IF(N322="snížená",J322,0)</f>
        <v>0</v>
      </c>
      <c r="BG322" s="202">
        <f>IF(N322="zákl. přenesená",J322,0)</f>
        <v>0</v>
      </c>
      <c r="BH322" s="202">
        <f>IF(N322="sníž. přenesená",J322,0)</f>
        <v>0</v>
      </c>
      <c r="BI322" s="202">
        <f>IF(N322="nulová",J322,0)</f>
        <v>0</v>
      </c>
      <c r="BJ322" s="18" t="s">
        <v>84</v>
      </c>
      <c r="BK322" s="202">
        <f>ROUND(I322*H322,2)</f>
        <v>0</v>
      </c>
      <c r="BL322" s="18" t="s">
        <v>318</v>
      </c>
      <c r="BM322" s="201" t="s">
        <v>591</v>
      </c>
    </row>
    <row r="323" spans="1:65" s="2" customFormat="1" ht="29.25" x14ac:dyDescent="0.2">
      <c r="A323" s="35"/>
      <c r="B323" s="36"/>
      <c r="C323" s="37"/>
      <c r="D323" s="203" t="s">
        <v>320</v>
      </c>
      <c r="E323" s="37"/>
      <c r="F323" s="204" t="s">
        <v>592</v>
      </c>
      <c r="G323" s="37"/>
      <c r="H323" s="37"/>
      <c r="I323" s="110"/>
      <c r="J323" s="37"/>
      <c r="K323" s="37"/>
      <c r="L323" s="40"/>
      <c r="M323" s="205"/>
      <c r="N323" s="206"/>
      <c r="O323" s="65"/>
      <c r="P323" s="65"/>
      <c r="Q323" s="65"/>
      <c r="R323" s="65"/>
      <c r="S323" s="65"/>
      <c r="T323" s="66"/>
      <c r="U323" s="35"/>
      <c r="V323" s="35"/>
      <c r="W323" s="35"/>
      <c r="X323" s="35"/>
      <c r="Y323" s="35"/>
      <c r="Z323" s="35"/>
      <c r="AA323" s="35"/>
      <c r="AB323" s="35"/>
      <c r="AC323" s="35"/>
      <c r="AD323" s="35"/>
      <c r="AE323" s="35"/>
      <c r="AT323" s="18" t="s">
        <v>320</v>
      </c>
      <c r="AU323" s="18" t="s">
        <v>86</v>
      </c>
    </row>
    <row r="324" spans="1:65" s="13" customFormat="1" x14ac:dyDescent="0.2">
      <c r="B324" s="207"/>
      <c r="C324" s="208"/>
      <c r="D324" s="203" t="s">
        <v>332</v>
      </c>
      <c r="E324" s="209" t="s">
        <v>21</v>
      </c>
      <c r="F324" s="210" t="s">
        <v>593</v>
      </c>
      <c r="G324" s="208"/>
      <c r="H324" s="211">
        <v>19.8</v>
      </c>
      <c r="I324" s="212"/>
      <c r="J324" s="208"/>
      <c r="K324" s="208"/>
      <c r="L324" s="213"/>
      <c r="M324" s="214"/>
      <c r="N324" s="215"/>
      <c r="O324" s="215"/>
      <c r="P324" s="215"/>
      <c r="Q324" s="215"/>
      <c r="R324" s="215"/>
      <c r="S324" s="215"/>
      <c r="T324" s="216"/>
      <c r="AT324" s="217" t="s">
        <v>332</v>
      </c>
      <c r="AU324" s="217" t="s">
        <v>86</v>
      </c>
      <c r="AV324" s="13" t="s">
        <v>86</v>
      </c>
      <c r="AW324" s="13" t="s">
        <v>37</v>
      </c>
      <c r="AX324" s="13" t="s">
        <v>84</v>
      </c>
      <c r="AY324" s="217" t="s">
        <v>311</v>
      </c>
    </row>
    <row r="325" spans="1:65" s="2" customFormat="1" ht="16.5" customHeight="1" x14ac:dyDescent="0.2">
      <c r="A325" s="35"/>
      <c r="B325" s="36"/>
      <c r="C325" s="239" t="s">
        <v>594</v>
      </c>
      <c r="D325" s="239" t="s">
        <v>432</v>
      </c>
      <c r="E325" s="240" t="s">
        <v>595</v>
      </c>
      <c r="F325" s="241" t="s">
        <v>596</v>
      </c>
      <c r="G325" s="242" t="s">
        <v>123</v>
      </c>
      <c r="H325" s="243">
        <v>19.8</v>
      </c>
      <c r="I325" s="244"/>
      <c r="J325" s="245">
        <f>ROUND(I325*H325,2)</f>
        <v>0</v>
      </c>
      <c r="K325" s="241" t="s">
        <v>317</v>
      </c>
      <c r="L325" s="246"/>
      <c r="M325" s="247" t="s">
        <v>21</v>
      </c>
      <c r="N325" s="248" t="s">
        <v>47</v>
      </c>
      <c r="O325" s="65"/>
      <c r="P325" s="199">
        <f>O325*H325</f>
        <v>0</v>
      </c>
      <c r="Q325" s="199">
        <v>7.1999999999999998E-3</v>
      </c>
      <c r="R325" s="199">
        <f>Q325*H325</f>
        <v>0.14255999999999999</v>
      </c>
      <c r="S325" s="199">
        <v>0</v>
      </c>
      <c r="T325" s="200">
        <f>S325*H325</f>
        <v>0</v>
      </c>
      <c r="U325" s="35"/>
      <c r="V325" s="35"/>
      <c r="W325" s="35"/>
      <c r="X325" s="35"/>
      <c r="Y325" s="35"/>
      <c r="Z325" s="35"/>
      <c r="AA325" s="35"/>
      <c r="AB325" s="35"/>
      <c r="AC325" s="35"/>
      <c r="AD325" s="35"/>
      <c r="AE325" s="35"/>
      <c r="AR325" s="201" t="s">
        <v>372</v>
      </c>
      <c r="AT325" s="201" t="s">
        <v>432</v>
      </c>
      <c r="AU325" s="201" t="s">
        <v>86</v>
      </c>
      <c r="AY325" s="18" t="s">
        <v>311</v>
      </c>
      <c r="BE325" s="202">
        <f>IF(N325="základní",J325,0)</f>
        <v>0</v>
      </c>
      <c r="BF325" s="202">
        <f>IF(N325="snížená",J325,0)</f>
        <v>0</v>
      </c>
      <c r="BG325" s="202">
        <f>IF(N325="zákl. přenesená",J325,0)</f>
        <v>0</v>
      </c>
      <c r="BH325" s="202">
        <f>IF(N325="sníž. přenesená",J325,0)</f>
        <v>0</v>
      </c>
      <c r="BI325" s="202">
        <f>IF(N325="nulová",J325,0)</f>
        <v>0</v>
      </c>
      <c r="BJ325" s="18" t="s">
        <v>84</v>
      </c>
      <c r="BK325" s="202">
        <f>ROUND(I325*H325,2)</f>
        <v>0</v>
      </c>
      <c r="BL325" s="18" t="s">
        <v>318</v>
      </c>
      <c r="BM325" s="201" t="s">
        <v>597</v>
      </c>
    </row>
    <row r="326" spans="1:65" s="13" customFormat="1" x14ac:dyDescent="0.2">
      <c r="B326" s="207"/>
      <c r="C326" s="208"/>
      <c r="D326" s="203" t="s">
        <v>332</v>
      </c>
      <c r="E326" s="209" t="s">
        <v>21</v>
      </c>
      <c r="F326" s="210" t="s">
        <v>598</v>
      </c>
      <c r="G326" s="208"/>
      <c r="H326" s="211">
        <v>19.8</v>
      </c>
      <c r="I326" s="212"/>
      <c r="J326" s="208"/>
      <c r="K326" s="208"/>
      <c r="L326" s="213"/>
      <c r="M326" s="214"/>
      <c r="N326" s="215"/>
      <c r="O326" s="215"/>
      <c r="P326" s="215"/>
      <c r="Q326" s="215"/>
      <c r="R326" s="215"/>
      <c r="S326" s="215"/>
      <c r="T326" s="216"/>
      <c r="AT326" s="217" t="s">
        <v>332</v>
      </c>
      <c r="AU326" s="217" t="s">
        <v>86</v>
      </c>
      <c r="AV326" s="13" t="s">
        <v>86</v>
      </c>
      <c r="AW326" s="13" t="s">
        <v>37</v>
      </c>
      <c r="AX326" s="13" t="s">
        <v>84</v>
      </c>
      <c r="AY326" s="217" t="s">
        <v>311</v>
      </c>
    </row>
    <row r="327" spans="1:65" s="12" customFormat="1" ht="22.9" customHeight="1" x14ac:dyDescent="0.2">
      <c r="B327" s="174"/>
      <c r="C327" s="175"/>
      <c r="D327" s="176" t="s">
        <v>75</v>
      </c>
      <c r="E327" s="188" t="s">
        <v>376</v>
      </c>
      <c r="F327" s="188" t="s">
        <v>599</v>
      </c>
      <c r="G327" s="175"/>
      <c r="H327" s="175"/>
      <c r="I327" s="178"/>
      <c r="J327" s="189">
        <f>BK327</f>
        <v>0</v>
      </c>
      <c r="K327" s="175"/>
      <c r="L327" s="180"/>
      <c r="M327" s="181"/>
      <c r="N327" s="182"/>
      <c r="O327" s="182"/>
      <c r="P327" s="183">
        <f>SUM(P328:P406)</f>
        <v>0</v>
      </c>
      <c r="Q327" s="182"/>
      <c r="R327" s="183">
        <f>SUM(R328:R406)</f>
        <v>0.10111996000000001</v>
      </c>
      <c r="S327" s="182"/>
      <c r="T327" s="184">
        <f>SUM(T328:T406)</f>
        <v>29.079155999999998</v>
      </c>
      <c r="AR327" s="185" t="s">
        <v>84</v>
      </c>
      <c r="AT327" s="186" t="s">
        <v>75</v>
      </c>
      <c r="AU327" s="186" t="s">
        <v>84</v>
      </c>
      <c r="AY327" s="185" t="s">
        <v>311</v>
      </c>
      <c r="BK327" s="187">
        <f>SUM(BK328:BK406)</f>
        <v>0</v>
      </c>
    </row>
    <row r="328" spans="1:65" s="2" customFormat="1" ht="24" customHeight="1" x14ac:dyDescent="0.2">
      <c r="A328" s="35"/>
      <c r="B328" s="36"/>
      <c r="C328" s="190" t="s">
        <v>600</v>
      </c>
      <c r="D328" s="190" t="s">
        <v>313</v>
      </c>
      <c r="E328" s="191" t="s">
        <v>601</v>
      </c>
      <c r="F328" s="192" t="s">
        <v>602</v>
      </c>
      <c r="G328" s="193" t="s">
        <v>316</v>
      </c>
      <c r="H328" s="194">
        <v>2</v>
      </c>
      <c r="I328" s="195"/>
      <c r="J328" s="196">
        <f>ROUND(I328*H328,2)</f>
        <v>0</v>
      </c>
      <c r="K328" s="192" t="s">
        <v>317</v>
      </c>
      <c r="L328" s="40"/>
      <c r="M328" s="197" t="s">
        <v>21</v>
      </c>
      <c r="N328" s="198" t="s">
        <v>47</v>
      </c>
      <c r="O328" s="65"/>
      <c r="P328" s="199">
        <f>O328*H328</f>
        <v>0</v>
      </c>
      <c r="Q328" s="199">
        <v>0</v>
      </c>
      <c r="R328" s="199">
        <f>Q328*H328</f>
        <v>0</v>
      </c>
      <c r="S328" s="199">
        <v>0</v>
      </c>
      <c r="T328" s="200">
        <f>S328*H328</f>
        <v>0</v>
      </c>
      <c r="U328" s="35"/>
      <c r="V328" s="35"/>
      <c r="W328" s="35"/>
      <c r="X328" s="35"/>
      <c r="Y328" s="35"/>
      <c r="Z328" s="35"/>
      <c r="AA328" s="35"/>
      <c r="AB328" s="35"/>
      <c r="AC328" s="35"/>
      <c r="AD328" s="35"/>
      <c r="AE328" s="35"/>
      <c r="AR328" s="201" t="s">
        <v>318</v>
      </c>
      <c r="AT328" s="201" t="s">
        <v>313</v>
      </c>
      <c r="AU328" s="201" t="s">
        <v>86</v>
      </c>
      <c r="AY328" s="18" t="s">
        <v>311</v>
      </c>
      <c r="BE328" s="202">
        <f>IF(N328="základní",J328,0)</f>
        <v>0</v>
      </c>
      <c r="BF328" s="202">
        <f>IF(N328="snížená",J328,0)</f>
        <v>0</v>
      </c>
      <c r="BG328" s="202">
        <f>IF(N328="zákl. přenesená",J328,0)</f>
        <v>0</v>
      </c>
      <c r="BH328" s="202">
        <f>IF(N328="sníž. přenesená",J328,0)</f>
        <v>0</v>
      </c>
      <c r="BI328" s="202">
        <f>IF(N328="nulová",J328,0)</f>
        <v>0</v>
      </c>
      <c r="BJ328" s="18" t="s">
        <v>84</v>
      </c>
      <c r="BK328" s="202">
        <f>ROUND(I328*H328,2)</f>
        <v>0</v>
      </c>
      <c r="BL328" s="18" t="s">
        <v>318</v>
      </c>
      <c r="BM328" s="201" t="s">
        <v>603</v>
      </c>
    </row>
    <row r="329" spans="1:65" s="2" customFormat="1" ht="48.75" x14ac:dyDescent="0.2">
      <c r="A329" s="35"/>
      <c r="B329" s="36"/>
      <c r="C329" s="37"/>
      <c r="D329" s="203" t="s">
        <v>320</v>
      </c>
      <c r="E329" s="37"/>
      <c r="F329" s="204" t="s">
        <v>604</v>
      </c>
      <c r="G329" s="37"/>
      <c r="H329" s="37"/>
      <c r="I329" s="110"/>
      <c r="J329" s="37"/>
      <c r="K329" s="37"/>
      <c r="L329" s="40"/>
      <c r="M329" s="205"/>
      <c r="N329" s="206"/>
      <c r="O329" s="65"/>
      <c r="P329" s="65"/>
      <c r="Q329" s="65"/>
      <c r="R329" s="65"/>
      <c r="S329" s="65"/>
      <c r="T329" s="66"/>
      <c r="U329" s="35"/>
      <c r="V329" s="35"/>
      <c r="W329" s="35"/>
      <c r="X329" s="35"/>
      <c r="Y329" s="35"/>
      <c r="Z329" s="35"/>
      <c r="AA329" s="35"/>
      <c r="AB329" s="35"/>
      <c r="AC329" s="35"/>
      <c r="AD329" s="35"/>
      <c r="AE329" s="35"/>
      <c r="AT329" s="18" t="s">
        <v>320</v>
      </c>
      <c r="AU329" s="18" t="s">
        <v>86</v>
      </c>
    </row>
    <row r="330" spans="1:65" s="2" customFormat="1" ht="24" customHeight="1" x14ac:dyDescent="0.2">
      <c r="A330" s="35"/>
      <c r="B330" s="36"/>
      <c r="C330" s="190" t="s">
        <v>605</v>
      </c>
      <c r="D330" s="190" t="s">
        <v>313</v>
      </c>
      <c r="E330" s="191" t="s">
        <v>606</v>
      </c>
      <c r="F330" s="192" t="s">
        <v>607</v>
      </c>
      <c r="G330" s="193" t="s">
        <v>316</v>
      </c>
      <c r="H330" s="194">
        <v>90</v>
      </c>
      <c r="I330" s="195"/>
      <c r="J330" s="196">
        <f>ROUND(I330*H330,2)</f>
        <v>0</v>
      </c>
      <c r="K330" s="192" t="s">
        <v>317</v>
      </c>
      <c r="L330" s="40"/>
      <c r="M330" s="197" t="s">
        <v>21</v>
      </c>
      <c r="N330" s="198" t="s">
        <v>47</v>
      </c>
      <c r="O330" s="65"/>
      <c r="P330" s="199">
        <f>O330*H330</f>
        <v>0</v>
      </c>
      <c r="Q330" s="199">
        <v>0</v>
      </c>
      <c r="R330" s="199">
        <f>Q330*H330</f>
        <v>0</v>
      </c>
      <c r="S330" s="199">
        <v>0</v>
      </c>
      <c r="T330" s="200">
        <f>S330*H330</f>
        <v>0</v>
      </c>
      <c r="U330" s="35"/>
      <c r="V330" s="35"/>
      <c r="W330" s="35"/>
      <c r="X330" s="35"/>
      <c r="Y330" s="35"/>
      <c r="Z330" s="35"/>
      <c r="AA330" s="35"/>
      <c r="AB330" s="35"/>
      <c r="AC330" s="35"/>
      <c r="AD330" s="35"/>
      <c r="AE330" s="35"/>
      <c r="AR330" s="201" t="s">
        <v>318</v>
      </c>
      <c r="AT330" s="201" t="s">
        <v>313</v>
      </c>
      <c r="AU330" s="201" t="s">
        <v>86</v>
      </c>
      <c r="AY330" s="18" t="s">
        <v>311</v>
      </c>
      <c r="BE330" s="202">
        <f>IF(N330="základní",J330,0)</f>
        <v>0</v>
      </c>
      <c r="BF330" s="202">
        <f>IF(N330="snížená",J330,0)</f>
        <v>0</v>
      </c>
      <c r="BG330" s="202">
        <f>IF(N330="zákl. přenesená",J330,0)</f>
        <v>0</v>
      </c>
      <c r="BH330" s="202">
        <f>IF(N330="sníž. přenesená",J330,0)</f>
        <v>0</v>
      </c>
      <c r="BI330" s="202">
        <f>IF(N330="nulová",J330,0)</f>
        <v>0</v>
      </c>
      <c r="BJ330" s="18" t="s">
        <v>84</v>
      </c>
      <c r="BK330" s="202">
        <f>ROUND(I330*H330,2)</f>
        <v>0</v>
      </c>
      <c r="BL330" s="18" t="s">
        <v>318</v>
      </c>
      <c r="BM330" s="201" t="s">
        <v>608</v>
      </c>
    </row>
    <row r="331" spans="1:65" s="2" customFormat="1" ht="48.75" x14ac:dyDescent="0.2">
      <c r="A331" s="35"/>
      <c r="B331" s="36"/>
      <c r="C331" s="37"/>
      <c r="D331" s="203" t="s">
        <v>320</v>
      </c>
      <c r="E331" s="37"/>
      <c r="F331" s="204" t="s">
        <v>604</v>
      </c>
      <c r="G331" s="37"/>
      <c r="H331" s="37"/>
      <c r="I331" s="110"/>
      <c r="J331" s="37"/>
      <c r="K331" s="37"/>
      <c r="L331" s="40"/>
      <c r="M331" s="205"/>
      <c r="N331" s="206"/>
      <c r="O331" s="65"/>
      <c r="P331" s="65"/>
      <c r="Q331" s="65"/>
      <c r="R331" s="65"/>
      <c r="S331" s="65"/>
      <c r="T331" s="66"/>
      <c r="U331" s="35"/>
      <c r="V331" s="35"/>
      <c r="W331" s="35"/>
      <c r="X331" s="35"/>
      <c r="Y331" s="35"/>
      <c r="Z331" s="35"/>
      <c r="AA331" s="35"/>
      <c r="AB331" s="35"/>
      <c r="AC331" s="35"/>
      <c r="AD331" s="35"/>
      <c r="AE331" s="35"/>
      <c r="AT331" s="18" t="s">
        <v>320</v>
      </c>
      <c r="AU331" s="18" t="s">
        <v>86</v>
      </c>
    </row>
    <row r="332" spans="1:65" s="2" customFormat="1" ht="19.5" x14ac:dyDescent="0.2">
      <c r="A332" s="35"/>
      <c r="B332" s="36"/>
      <c r="C332" s="37"/>
      <c r="D332" s="203" t="s">
        <v>519</v>
      </c>
      <c r="E332" s="37"/>
      <c r="F332" s="204" t="s">
        <v>609</v>
      </c>
      <c r="G332" s="37"/>
      <c r="H332" s="37"/>
      <c r="I332" s="110"/>
      <c r="J332" s="37"/>
      <c r="K332" s="37"/>
      <c r="L332" s="40"/>
      <c r="M332" s="205"/>
      <c r="N332" s="206"/>
      <c r="O332" s="65"/>
      <c r="P332" s="65"/>
      <c r="Q332" s="65"/>
      <c r="R332" s="65"/>
      <c r="S332" s="65"/>
      <c r="T332" s="66"/>
      <c r="U332" s="35"/>
      <c r="V332" s="35"/>
      <c r="W332" s="35"/>
      <c r="X332" s="35"/>
      <c r="Y332" s="35"/>
      <c r="Z332" s="35"/>
      <c r="AA332" s="35"/>
      <c r="AB332" s="35"/>
      <c r="AC332" s="35"/>
      <c r="AD332" s="35"/>
      <c r="AE332" s="35"/>
      <c r="AT332" s="18" t="s">
        <v>519</v>
      </c>
      <c r="AU332" s="18" t="s">
        <v>86</v>
      </c>
    </row>
    <row r="333" spans="1:65" s="2" customFormat="1" ht="24" customHeight="1" x14ac:dyDescent="0.2">
      <c r="A333" s="35"/>
      <c r="B333" s="36"/>
      <c r="C333" s="190" t="s">
        <v>610</v>
      </c>
      <c r="D333" s="190" t="s">
        <v>313</v>
      </c>
      <c r="E333" s="191" t="s">
        <v>611</v>
      </c>
      <c r="F333" s="192" t="s">
        <v>612</v>
      </c>
      <c r="G333" s="193" t="s">
        <v>316</v>
      </c>
      <c r="H333" s="194">
        <v>2</v>
      </c>
      <c r="I333" s="195"/>
      <c r="J333" s="196">
        <f>ROUND(I333*H333,2)</f>
        <v>0</v>
      </c>
      <c r="K333" s="192" t="s">
        <v>317</v>
      </c>
      <c r="L333" s="40"/>
      <c r="M333" s="197" t="s">
        <v>21</v>
      </c>
      <c r="N333" s="198" t="s">
        <v>47</v>
      </c>
      <c r="O333" s="65"/>
      <c r="P333" s="199">
        <f>O333*H333</f>
        <v>0</v>
      </c>
      <c r="Q333" s="199">
        <v>0</v>
      </c>
      <c r="R333" s="199">
        <f>Q333*H333</f>
        <v>0</v>
      </c>
      <c r="S333" s="199">
        <v>0</v>
      </c>
      <c r="T333" s="200">
        <f>S333*H333</f>
        <v>0</v>
      </c>
      <c r="U333" s="35"/>
      <c r="V333" s="35"/>
      <c r="W333" s="35"/>
      <c r="X333" s="35"/>
      <c r="Y333" s="35"/>
      <c r="Z333" s="35"/>
      <c r="AA333" s="35"/>
      <c r="AB333" s="35"/>
      <c r="AC333" s="35"/>
      <c r="AD333" s="35"/>
      <c r="AE333" s="35"/>
      <c r="AR333" s="201" t="s">
        <v>318</v>
      </c>
      <c r="AT333" s="201" t="s">
        <v>313</v>
      </c>
      <c r="AU333" s="201" t="s">
        <v>86</v>
      </c>
      <c r="AY333" s="18" t="s">
        <v>311</v>
      </c>
      <c r="BE333" s="202">
        <f>IF(N333="základní",J333,0)</f>
        <v>0</v>
      </c>
      <c r="BF333" s="202">
        <f>IF(N333="snížená",J333,0)</f>
        <v>0</v>
      </c>
      <c r="BG333" s="202">
        <f>IF(N333="zákl. přenesená",J333,0)</f>
        <v>0</v>
      </c>
      <c r="BH333" s="202">
        <f>IF(N333="sníž. přenesená",J333,0)</f>
        <v>0</v>
      </c>
      <c r="BI333" s="202">
        <f>IF(N333="nulová",J333,0)</f>
        <v>0</v>
      </c>
      <c r="BJ333" s="18" t="s">
        <v>84</v>
      </c>
      <c r="BK333" s="202">
        <f>ROUND(I333*H333,2)</f>
        <v>0</v>
      </c>
      <c r="BL333" s="18" t="s">
        <v>318</v>
      </c>
      <c r="BM333" s="201" t="s">
        <v>613</v>
      </c>
    </row>
    <row r="334" spans="1:65" s="2" customFormat="1" ht="39" x14ac:dyDescent="0.2">
      <c r="A334" s="35"/>
      <c r="B334" s="36"/>
      <c r="C334" s="37"/>
      <c r="D334" s="203" t="s">
        <v>320</v>
      </c>
      <c r="E334" s="37"/>
      <c r="F334" s="204" t="s">
        <v>614</v>
      </c>
      <c r="G334" s="37"/>
      <c r="H334" s="37"/>
      <c r="I334" s="110"/>
      <c r="J334" s="37"/>
      <c r="K334" s="37"/>
      <c r="L334" s="40"/>
      <c r="M334" s="205"/>
      <c r="N334" s="206"/>
      <c r="O334" s="65"/>
      <c r="P334" s="65"/>
      <c r="Q334" s="65"/>
      <c r="R334" s="65"/>
      <c r="S334" s="65"/>
      <c r="T334" s="66"/>
      <c r="U334" s="35"/>
      <c r="V334" s="35"/>
      <c r="W334" s="35"/>
      <c r="X334" s="35"/>
      <c r="Y334" s="35"/>
      <c r="Z334" s="35"/>
      <c r="AA334" s="35"/>
      <c r="AB334" s="35"/>
      <c r="AC334" s="35"/>
      <c r="AD334" s="35"/>
      <c r="AE334" s="35"/>
      <c r="AT334" s="18" t="s">
        <v>320</v>
      </c>
      <c r="AU334" s="18" t="s">
        <v>86</v>
      </c>
    </row>
    <row r="335" spans="1:65" s="2" customFormat="1" ht="24" customHeight="1" x14ac:dyDescent="0.2">
      <c r="A335" s="35"/>
      <c r="B335" s="36"/>
      <c r="C335" s="190" t="s">
        <v>615</v>
      </c>
      <c r="D335" s="190" t="s">
        <v>313</v>
      </c>
      <c r="E335" s="191" t="s">
        <v>616</v>
      </c>
      <c r="F335" s="192" t="s">
        <v>617</v>
      </c>
      <c r="G335" s="193" t="s">
        <v>316</v>
      </c>
      <c r="H335" s="194">
        <v>1</v>
      </c>
      <c r="I335" s="195"/>
      <c r="J335" s="196">
        <f>ROUND(I335*H335,2)</f>
        <v>0</v>
      </c>
      <c r="K335" s="192" t="s">
        <v>317</v>
      </c>
      <c r="L335" s="40"/>
      <c r="M335" s="197" t="s">
        <v>21</v>
      </c>
      <c r="N335" s="198" t="s">
        <v>47</v>
      </c>
      <c r="O335" s="65"/>
      <c r="P335" s="199">
        <f>O335*H335</f>
        <v>0</v>
      </c>
      <c r="Q335" s="199">
        <v>0</v>
      </c>
      <c r="R335" s="199">
        <f>Q335*H335</f>
        <v>0</v>
      </c>
      <c r="S335" s="199">
        <v>0</v>
      </c>
      <c r="T335" s="200">
        <f>S335*H335</f>
        <v>0</v>
      </c>
      <c r="U335" s="35"/>
      <c r="V335" s="35"/>
      <c r="W335" s="35"/>
      <c r="X335" s="35"/>
      <c r="Y335" s="35"/>
      <c r="Z335" s="35"/>
      <c r="AA335" s="35"/>
      <c r="AB335" s="35"/>
      <c r="AC335" s="35"/>
      <c r="AD335" s="35"/>
      <c r="AE335" s="35"/>
      <c r="AR335" s="201" t="s">
        <v>318</v>
      </c>
      <c r="AT335" s="201" t="s">
        <v>313</v>
      </c>
      <c r="AU335" s="201" t="s">
        <v>86</v>
      </c>
      <c r="AY335" s="18" t="s">
        <v>311</v>
      </c>
      <c r="BE335" s="202">
        <f>IF(N335="základní",J335,0)</f>
        <v>0</v>
      </c>
      <c r="BF335" s="202">
        <f>IF(N335="snížená",J335,0)</f>
        <v>0</v>
      </c>
      <c r="BG335" s="202">
        <f>IF(N335="zákl. přenesená",J335,0)</f>
        <v>0</v>
      </c>
      <c r="BH335" s="202">
        <f>IF(N335="sníž. přenesená",J335,0)</f>
        <v>0</v>
      </c>
      <c r="BI335" s="202">
        <f>IF(N335="nulová",J335,0)</f>
        <v>0</v>
      </c>
      <c r="BJ335" s="18" t="s">
        <v>84</v>
      </c>
      <c r="BK335" s="202">
        <f>ROUND(I335*H335,2)</f>
        <v>0</v>
      </c>
      <c r="BL335" s="18" t="s">
        <v>318</v>
      </c>
      <c r="BM335" s="201" t="s">
        <v>618</v>
      </c>
    </row>
    <row r="336" spans="1:65" s="2" customFormat="1" ht="48.75" x14ac:dyDescent="0.2">
      <c r="A336" s="35"/>
      <c r="B336" s="36"/>
      <c r="C336" s="37"/>
      <c r="D336" s="203" t="s">
        <v>320</v>
      </c>
      <c r="E336" s="37"/>
      <c r="F336" s="204" t="s">
        <v>604</v>
      </c>
      <c r="G336" s="37"/>
      <c r="H336" s="37"/>
      <c r="I336" s="110"/>
      <c r="J336" s="37"/>
      <c r="K336" s="37"/>
      <c r="L336" s="40"/>
      <c r="M336" s="205"/>
      <c r="N336" s="206"/>
      <c r="O336" s="65"/>
      <c r="P336" s="65"/>
      <c r="Q336" s="65"/>
      <c r="R336" s="65"/>
      <c r="S336" s="65"/>
      <c r="T336" s="66"/>
      <c r="U336" s="35"/>
      <c r="V336" s="35"/>
      <c r="W336" s="35"/>
      <c r="X336" s="35"/>
      <c r="Y336" s="35"/>
      <c r="Z336" s="35"/>
      <c r="AA336" s="35"/>
      <c r="AB336" s="35"/>
      <c r="AC336" s="35"/>
      <c r="AD336" s="35"/>
      <c r="AE336" s="35"/>
      <c r="AT336" s="18" t="s">
        <v>320</v>
      </c>
      <c r="AU336" s="18" t="s">
        <v>86</v>
      </c>
    </row>
    <row r="337" spans="1:65" s="2" customFormat="1" ht="24" customHeight="1" x14ac:dyDescent="0.2">
      <c r="A337" s="35"/>
      <c r="B337" s="36"/>
      <c r="C337" s="190" t="s">
        <v>619</v>
      </c>
      <c r="D337" s="190" t="s">
        <v>313</v>
      </c>
      <c r="E337" s="191" t="s">
        <v>620</v>
      </c>
      <c r="F337" s="192" t="s">
        <v>621</v>
      </c>
      <c r="G337" s="193" t="s">
        <v>316</v>
      </c>
      <c r="H337" s="194">
        <v>14</v>
      </c>
      <c r="I337" s="195"/>
      <c r="J337" s="196">
        <f>ROUND(I337*H337,2)</f>
        <v>0</v>
      </c>
      <c r="K337" s="192" t="s">
        <v>317</v>
      </c>
      <c r="L337" s="40"/>
      <c r="M337" s="197" t="s">
        <v>21</v>
      </c>
      <c r="N337" s="198" t="s">
        <v>47</v>
      </c>
      <c r="O337" s="65"/>
      <c r="P337" s="199">
        <f>O337*H337</f>
        <v>0</v>
      </c>
      <c r="Q337" s="199">
        <v>0</v>
      </c>
      <c r="R337" s="199">
        <f>Q337*H337</f>
        <v>0</v>
      </c>
      <c r="S337" s="199">
        <v>0</v>
      </c>
      <c r="T337" s="200">
        <f>S337*H337</f>
        <v>0</v>
      </c>
      <c r="U337" s="35"/>
      <c r="V337" s="35"/>
      <c r="W337" s="35"/>
      <c r="X337" s="35"/>
      <c r="Y337" s="35"/>
      <c r="Z337" s="35"/>
      <c r="AA337" s="35"/>
      <c r="AB337" s="35"/>
      <c r="AC337" s="35"/>
      <c r="AD337" s="35"/>
      <c r="AE337" s="35"/>
      <c r="AR337" s="201" t="s">
        <v>318</v>
      </c>
      <c r="AT337" s="201" t="s">
        <v>313</v>
      </c>
      <c r="AU337" s="201" t="s">
        <v>86</v>
      </c>
      <c r="AY337" s="18" t="s">
        <v>311</v>
      </c>
      <c r="BE337" s="202">
        <f>IF(N337="základní",J337,0)</f>
        <v>0</v>
      </c>
      <c r="BF337" s="202">
        <f>IF(N337="snížená",J337,0)</f>
        <v>0</v>
      </c>
      <c r="BG337" s="202">
        <f>IF(N337="zákl. přenesená",J337,0)</f>
        <v>0</v>
      </c>
      <c r="BH337" s="202">
        <f>IF(N337="sníž. přenesená",J337,0)</f>
        <v>0</v>
      </c>
      <c r="BI337" s="202">
        <f>IF(N337="nulová",J337,0)</f>
        <v>0</v>
      </c>
      <c r="BJ337" s="18" t="s">
        <v>84</v>
      </c>
      <c r="BK337" s="202">
        <f>ROUND(I337*H337,2)</f>
        <v>0</v>
      </c>
      <c r="BL337" s="18" t="s">
        <v>318</v>
      </c>
      <c r="BM337" s="201" t="s">
        <v>622</v>
      </c>
    </row>
    <row r="338" spans="1:65" s="2" customFormat="1" ht="48.75" x14ac:dyDescent="0.2">
      <c r="A338" s="35"/>
      <c r="B338" s="36"/>
      <c r="C338" s="37"/>
      <c r="D338" s="203" t="s">
        <v>320</v>
      </c>
      <c r="E338" s="37"/>
      <c r="F338" s="204" t="s">
        <v>604</v>
      </c>
      <c r="G338" s="37"/>
      <c r="H338" s="37"/>
      <c r="I338" s="110"/>
      <c r="J338" s="37"/>
      <c r="K338" s="37"/>
      <c r="L338" s="40"/>
      <c r="M338" s="205"/>
      <c r="N338" s="206"/>
      <c r="O338" s="65"/>
      <c r="P338" s="65"/>
      <c r="Q338" s="65"/>
      <c r="R338" s="65"/>
      <c r="S338" s="65"/>
      <c r="T338" s="66"/>
      <c r="U338" s="35"/>
      <c r="V338" s="35"/>
      <c r="W338" s="35"/>
      <c r="X338" s="35"/>
      <c r="Y338" s="35"/>
      <c r="Z338" s="35"/>
      <c r="AA338" s="35"/>
      <c r="AB338" s="35"/>
      <c r="AC338" s="35"/>
      <c r="AD338" s="35"/>
      <c r="AE338" s="35"/>
      <c r="AT338" s="18" t="s">
        <v>320</v>
      </c>
      <c r="AU338" s="18" t="s">
        <v>86</v>
      </c>
    </row>
    <row r="339" spans="1:65" s="2" customFormat="1" ht="19.5" x14ac:dyDescent="0.2">
      <c r="A339" s="35"/>
      <c r="B339" s="36"/>
      <c r="C339" s="37"/>
      <c r="D339" s="203" t="s">
        <v>519</v>
      </c>
      <c r="E339" s="37"/>
      <c r="F339" s="204" t="s">
        <v>623</v>
      </c>
      <c r="G339" s="37"/>
      <c r="H339" s="37"/>
      <c r="I339" s="110"/>
      <c r="J339" s="37"/>
      <c r="K339" s="37"/>
      <c r="L339" s="40"/>
      <c r="M339" s="205"/>
      <c r="N339" s="206"/>
      <c r="O339" s="65"/>
      <c r="P339" s="65"/>
      <c r="Q339" s="65"/>
      <c r="R339" s="65"/>
      <c r="S339" s="65"/>
      <c r="T339" s="66"/>
      <c r="U339" s="35"/>
      <c r="V339" s="35"/>
      <c r="W339" s="35"/>
      <c r="X339" s="35"/>
      <c r="Y339" s="35"/>
      <c r="Z339" s="35"/>
      <c r="AA339" s="35"/>
      <c r="AB339" s="35"/>
      <c r="AC339" s="35"/>
      <c r="AD339" s="35"/>
      <c r="AE339" s="35"/>
      <c r="AT339" s="18" t="s">
        <v>519</v>
      </c>
      <c r="AU339" s="18" t="s">
        <v>86</v>
      </c>
    </row>
    <row r="340" spans="1:65" s="2" customFormat="1" ht="24" customHeight="1" x14ac:dyDescent="0.2">
      <c r="A340" s="35"/>
      <c r="B340" s="36"/>
      <c r="C340" s="190" t="s">
        <v>624</v>
      </c>
      <c r="D340" s="190" t="s">
        <v>313</v>
      </c>
      <c r="E340" s="191" t="s">
        <v>625</v>
      </c>
      <c r="F340" s="192" t="s">
        <v>626</v>
      </c>
      <c r="G340" s="193" t="s">
        <v>316</v>
      </c>
      <c r="H340" s="194">
        <v>1</v>
      </c>
      <c r="I340" s="195"/>
      <c r="J340" s="196">
        <f>ROUND(I340*H340,2)</f>
        <v>0</v>
      </c>
      <c r="K340" s="192" t="s">
        <v>317</v>
      </c>
      <c r="L340" s="40"/>
      <c r="M340" s="197" t="s">
        <v>21</v>
      </c>
      <c r="N340" s="198" t="s">
        <v>47</v>
      </c>
      <c r="O340" s="65"/>
      <c r="P340" s="199">
        <f>O340*H340</f>
        <v>0</v>
      </c>
      <c r="Q340" s="199">
        <v>0</v>
      </c>
      <c r="R340" s="199">
        <f>Q340*H340</f>
        <v>0</v>
      </c>
      <c r="S340" s="199">
        <v>0</v>
      </c>
      <c r="T340" s="200">
        <f>S340*H340</f>
        <v>0</v>
      </c>
      <c r="U340" s="35"/>
      <c r="V340" s="35"/>
      <c r="W340" s="35"/>
      <c r="X340" s="35"/>
      <c r="Y340" s="35"/>
      <c r="Z340" s="35"/>
      <c r="AA340" s="35"/>
      <c r="AB340" s="35"/>
      <c r="AC340" s="35"/>
      <c r="AD340" s="35"/>
      <c r="AE340" s="35"/>
      <c r="AR340" s="201" t="s">
        <v>318</v>
      </c>
      <c r="AT340" s="201" t="s">
        <v>313</v>
      </c>
      <c r="AU340" s="201" t="s">
        <v>86</v>
      </c>
      <c r="AY340" s="18" t="s">
        <v>311</v>
      </c>
      <c r="BE340" s="202">
        <f>IF(N340="základní",J340,0)</f>
        <v>0</v>
      </c>
      <c r="BF340" s="202">
        <f>IF(N340="snížená",J340,0)</f>
        <v>0</v>
      </c>
      <c r="BG340" s="202">
        <f>IF(N340="zákl. přenesená",J340,0)</f>
        <v>0</v>
      </c>
      <c r="BH340" s="202">
        <f>IF(N340="sníž. přenesená",J340,0)</f>
        <v>0</v>
      </c>
      <c r="BI340" s="202">
        <f>IF(N340="nulová",J340,0)</f>
        <v>0</v>
      </c>
      <c r="BJ340" s="18" t="s">
        <v>84</v>
      </c>
      <c r="BK340" s="202">
        <f>ROUND(I340*H340,2)</f>
        <v>0</v>
      </c>
      <c r="BL340" s="18" t="s">
        <v>318</v>
      </c>
      <c r="BM340" s="201" t="s">
        <v>627</v>
      </c>
    </row>
    <row r="341" spans="1:65" s="2" customFormat="1" ht="39" x14ac:dyDescent="0.2">
      <c r="A341" s="35"/>
      <c r="B341" s="36"/>
      <c r="C341" s="37"/>
      <c r="D341" s="203" t="s">
        <v>320</v>
      </c>
      <c r="E341" s="37"/>
      <c r="F341" s="204" t="s">
        <v>614</v>
      </c>
      <c r="G341" s="37"/>
      <c r="H341" s="37"/>
      <c r="I341" s="110"/>
      <c r="J341" s="37"/>
      <c r="K341" s="37"/>
      <c r="L341" s="40"/>
      <c r="M341" s="205"/>
      <c r="N341" s="206"/>
      <c r="O341" s="65"/>
      <c r="P341" s="65"/>
      <c r="Q341" s="65"/>
      <c r="R341" s="65"/>
      <c r="S341" s="65"/>
      <c r="T341" s="66"/>
      <c r="U341" s="35"/>
      <c r="V341" s="35"/>
      <c r="W341" s="35"/>
      <c r="X341" s="35"/>
      <c r="Y341" s="35"/>
      <c r="Z341" s="35"/>
      <c r="AA341" s="35"/>
      <c r="AB341" s="35"/>
      <c r="AC341" s="35"/>
      <c r="AD341" s="35"/>
      <c r="AE341" s="35"/>
      <c r="AT341" s="18" t="s">
        <v>320</v>
      </c>
      <c r="AU341" s="18" t="s">
        <v>86</v>
      </c>
    </row>
    <row r="342" spans="1:65" s="2" customFormat="1" ht="24" customHeight="1" x14ac:dyDescent="0.2">
      <c r="A342" s="35"/>
      <c r="B342" s="36"/>
      <c r="C342" s="190" t="s">
        <v>628</v>
      </c>
      <c r="D342" s="190" t="s">
        <v>313</v>
      </c>
      <c r="E342" s="191" t="s">
        <v>629</v>
      </c>
      <c r="F342" s="192" t="s">
        <v>630</v>
      </c>
      <c r="G342" s="193" t="s">
        <v>123</v>
      </c>
      <c r="H342" s="194">
        <v>225.267</v>
      </c>
      <c r="I342" s="195"/>
      <c r="J342" s="196">
        <f>ROUND(I342*H342,2)</f>
        <v>0</v>
      </c>
      <c r="K342" s="192" t="s">
        <v>317</v>
      </c>
      <c r="L342" s="40"/>
      <c r="M342" s="197" t="s">
        <v>21</v>
      </c>
      <c r="N342" s="198" t="s">
        <v>47</v>
      </c>
      <c r="O342" s="65"/>
      <c r="P342" s="199">
        <f>O342*H342</f>
        <v>0</v>
      </c>
      <c r="Q342" s="199">
        <v>1.2999999999999999E-4</v>
      </c>
      <c r="R342" s="199">
        <f>Q342*H342</f>
        <v>2.9284709999999999E-2</v>
      </c>
      <c r="S342" s="199">
        <v>0</v>
      </c>
      <c r="T342" s="200">
        <f>S342*H342</f>
        <v>0</v>
      </c>
      <c r="U342" s="35"/>
      <c r="V342" s="35"/>
      <c r="W342" s="35"/>
      <c r="X342" s="35"/>
      <c r="Y342" s="35"/>
      <c r="Z342" s="35"/>
      <c r="AA342" s="35"/>
      <c r="AB342" s="35"/>
      <c r="AC342" s="35"/>
      <c r="AD342" s="35"/>
      <c r="AE342" s="35"/>
      <c r="AR342" s="201" t="s">
        <v>318</v>
      </c>
      <c r="AT342" s="201" t="s">
        <v>313</v>
      </c>
      <c r="AU342" s="201" t="s">
        <v>86</v>
      </c>
      <c r="AY342" s="18" t="s">
        <v>311</v>
      </c>
      <c r="BE342" s="202">
        <f>IF(N342="základní",J342,0)</f>
        <v>0</v>
      </c>
      <c r="BF342" s="202">
        <f>IF(N342="snížená",J342,0)</f>
        <v>0</v>
      </c>
      <c r="BG342" s="202">
        <f>IF(N342="zákl. přenesená",J342,0)</f>
        <v>0</v>
      </c>
      <c r="BH342" s="202">
        <f>IF(N342="sníž. přenesená",J342,0)</f>
        <v>0</v>
      </c>
      <c r="BI342" s="202">
        <f>IF(N342="nulová",J342,0)</f>
        <v>0</v>
      </c>
      <c r="BJ342" s="18" t="s">
        <v>84</v>
      </c>
      <c r="BK342" s="202">
        <f>ROUND(I342*H342,2)</f>
        <v>0</v>
      </c>
      <c r="BL342" s="18" t="s">
        <v>318</v>
      </c>
      <c r="BM342" s="201" t="s">
        <v>631</v>
      </c>
    </row>
    <row r="343" spans="1:65" s="2" customFormat="1" ht="48.75" x14ac:dyDescent="0.2">
      <c r="A343" s="35"/>
      <c r="B343" s="36"/>
      <c r="C343" s="37"/>
      <c r="D343" s="203" t="s">
        <v>320</v>
      </c>
      <c r="E343" s="37"/>
      <c r="F343" s="204" t="s">
        <v>632</v>
      </c>
      <c r="G343" s="37"/>
      <c r="H343" s="37"/>
      <c r="I343" s="110"/>
      <c r="J343" s="37"/>
      <c r="K343" s="37"/>
      <c r="L343" s="40"/>
      <c r="M343" s="205"/>
      <c r="N343" s="206"/>
      <c r="O343" s="65"/>
      <c r="P343" s="65"/>
      <c r="Q343" s="65"/>
      <c r="R343" s="65"/>
      <c r="S343" s="65"/>
      <c r="T343" s="66"/>
      <c r="U343" s="35"/>
      <c r="V343" s="35"/>
      <c r="W343" s="35"/>
      <c r="X343" s="35"/>
      <c r="Y343" s="35"/>
      <c r="Z343" s="35"/>
      <c r="AA343" s="35"/>
      <c r="AB343" s="35"/>
      <c r="AC343" s="35"/>
      <c r="AD343" s="35"/>
      <c r="AE343" s="35"/>
      <c r="AT343" s="18" t="s">
        <v>320</v>
      </c>
      <c r="AU343" s="18" t="s">
        <v>86</v>
      </c>
    </row>
    <row r="344" spans="1:65" s="14" customFormat="1" x14ac:dyDescent="0.2">
      <c r="B344" s="218"/>
      <c r="C344" s="219"/>
      <c r="D344" s="203" t="s">
        <v>332</v>
      </c>
      <c r="E344" s="220" t="s">
        <v>21</v>
      </c>
      <c r="F344" s="221" t="s">
        <v>584</v>
      </c>
      <c r="G344" s="219"/>
      <c r="H344" s="220" t="s">
        <v>21</v>
      </c>
      <c r="I344" s="222"/>
      <c r="J344" s="219"/>
      <c r="K344" s="219"/>
      <c r="L344" s="223"/>
      <c r="M344" s="224"/>
      <c r="N344" s="225"/>
      <c r="O344" s="225"/>
      <c r="P344" s="225"/>
      <c r="Q344" s="225"/>
      <c r="R344" s="225"/>
      <c r="S344" s="225"/>
      <c r="T344" s="226"/>
      <c r="AT344" s="227" t="s">
        <v>332</v>
      </c>
      <c r="AU344" s="227" t="s">
        <v>86</v>
      </c>
      <c r="AV344" s="14" t="s">
        <v>84</v>
      </c>
      <c r="AW344" s="14" t="s">
        <v>37</v>
      </c>
      <c r="AX344" s="14" t="s">
        <v>76</v>
      </c>
      <c r="AY344" s="227" t="s">
        <v>311</v>
      </c>
    </row>
    <row r="345" spans="1:65" s="14" customFormat="1" ht="22.5" x14ac:dyDescent="0.2">
      <c r="B345" s="218"/>
      <c r="C345" s="219"/>
      <c r="D345" s="203" t="s">
        <v>332</v>
      </c>
      <c r="E345" s="220" t="s">
        <v>21</v>
      </c>
      <c r="F345" s="221" t="s">
        <v>585</v>
      </c>
      <c r="G345" s="219"/>
      <c r="H345" s="220" t="s">
        <v>21</v>
      </c>
      <c r="I345" s="222"/>
      <c r="J345" s="219"/>
      <c r="K345" s="219"/>
      <c r="L345" s="223"/>
      <c r="M345" s="224"/>
      <c r="N345" s="225"/>
      <c r="O345" s="225"/>
      <c r="P345" s="225"/>
      <c r="Q345" s="225"/>
      <c r="R345" s="225"/>
      <c r="S345" s="225"/>
      <c r="T345" s="226"/>
      <c r="AT345" s="227" t="s">
        <v>332</v>
      </c>
      <c r="AU345" s="227" t="s">
        <v>86</v>
      </c>
      <c r="AV345" s="14" t="s">
        <v>84</v>
      </c>
      <c r="AW345" s="14" t="s">
        <v>37</v>
      </c>
      <c r="AX345" s="14" t="s">
        <v>76</v>
      </c>
      <c r="AY345" s="227" t="s">
        <v>311</v>
      </c>
    </row>
    <row r="346" spans="1:65" s="14" customFormat="1" x14ac:dyDescent="0.2">
      <c r="B346" s="218"/>
      <c r="C346" s="219"/>
      <c r="D346" s="203" t="s">
        <v>332</v>
      </c>
      <c r="E346" s="220" t="s">
        <v>21</v>
      </c>
      <c r="F346" s="221" t="s">
        <v>633</v>
      </c>
      <c r="G346" s="219"/>
      <c r="H346" s="220" t="s">
        <v>21</v>
      </c>
      <c r="I346" s="222"/>
      <c r="J346" s="219"/>
      <c r="K346" s="219"/>
      <c r="L346" s="223"/>
      <c r="M346" s="224"/>
      <c r="N346" s="225"/>
      <c r="O346" s="225"/>
      <c r="P346" s="225"/>
      <c r="Q346" s="225"/>
      <c r="R346" s="225"/>
      <c r="S346" s="225"/>
      <c r="T346" s="226"/>
      <c r="AT346" s="227" t="s">
        <v>332</v>
      </c>
      <c r="AU346" s="227" t="s">
        <v>86</v>
      </c>
      <c r="AV346" s="14" t="s">
        <v>84</v>
      </c>
      <c r="AW346" s="14" t="s">
        <v>37</v>
      </c>
      <c r="AX346" s="14" t="s">
        <v>76</v>
      </c>
      <c r="AY346" s="227" t="s">
        <v>311</v>
      </c>
    </row>
    <row r="347" spans="1:65" s="13" customFormat="1" ht="22.5" x14ac:dyDescent="0.2">
      <c r="B347" s="207"/>
      <c r="C347" s="208"/>
      <c r="D347" s="203" t="s">
        <v>332</v>
      </c>
      <c r="E347" s="209" t="s">
        <v>21</v>
      </c>
      <c r="F347" s="210" t="s">
        <v>634</v>
      </c>
      <c r="G347" s="208"/>
      <c r="H347" s="211">
        <v>225.267</v>
      </c>
      <c r="I347" s="212"/>
      <c r="J347" s="208"/>
      <c r="K347" s="208"/>
      <c r="L347" s="213"/>
      <c r="M347" s="214"/>
      <c r="N347" s="215"/>
      <c r="O347" s="215"/>
      <c r="P347" s="215"/>
      <c r="Q347" s="215"/>
      <c r="R347" s="215"/>
      <c r="S347" s="215"/>
      <c r="T347" s="216"/>
      <c r="AT347" s="217" t="s">
        <v>332</v>
      </c>
      <c r="AU347" s="217" t="s">
        <v>86</v>
      </c>
      <c r="AV347" s="13" t="s">
        <v>86</v>
      </c>
      <c r="AW347" s="13" t="s">
        <v>37</v>
      </c>
      <c r="AX347" s="13" t="s">
        <v>84</v>
      </c>
      <c r="AY347" s="217" t="s">
        <v>311</v>
      </c>
    </row>
    <row r="348" spans="1:65" s="2" customFormat="1" ht="24" customHeight="1" x14ac:dyDescent="0.2">
      <c r="A348" s="35"/>
      <c r="B348" s="36"/>
      <c r="C348" s="190" t="s">
        <v>635</v>
      </c>
      <c r="D348" s="190" t="s">
        <v>313</v>
      </c>
      <c r="E348" s="191" t="s">
        <v>636</v>
      </c>
      <c r="F348" s="192" t="s">
        <v>637</v>
      </c>
      <c r="G348" s="193" t="s">
        <v>123</v>
      </c>
      <c r="H348" s="194">
        <v>696.3</v>
      </c>
      <c r="I348" s="195"/>
      <c r="J348" s="196">
        <f>ROUND(I348*H348,2)</f>
        <v>0</v>
      </c>
      <c r="K348" s="192" t="s">
        <v>317</v>
      </c>
      <c r="L348" s="40"/>
      <c r="M348" s="197" t="s">
        <v>21</v>
      </c>
      <c r="N348" s="198" t="s">
        <v>47</v>
      </c>
      <c r="O348" s="65"/>
      <c r="P348" s="199">
        <f>O348*H348</f>
        <v>0</v>
      </c>
      <c r="Q348" s="199">
        <v>4.0000000000000003E-5</v>
      </c>
      <c r="R348" s="199">
        <f>Q348*H348</f>
        <v>2.7852000000000002E-2</v>
      </c>
      <c r="S348" s="199">
        <v>0</v>
      </c>
      <c r="T348" s="200">
        <f>S348*H348</f>
        <v>0</v>
      </c>
      <c r="U348" s="35"/>
      <c r="V348" s="35"/>
      <c r="W348" s="35"/>
      <c r="X348" s="35"/>
      <c r="Y348" s="35"/>
      <c r="Z348" s="35"/>
      <c r="AA348" s="35"/>
      <c r="AB348" s="35"/>
      <c r="AC348" s="35"/>
      <c r="AD348" s="35"/>
      <c r="AE348" s="35"/>
      <c r="AR348" s="201" t="s">
        <v>318</v>
      </c>
      <c r="AT348" s="201" t="s">
        <v>313</v>
      </c>
      <c r="AU348" s="201" t="s">
        <v>86</v>
      </c>
      <c r="AY348" s="18" t="s">
        <v>311</v>
      </c>
      <c r="BE348" s="202">
        <f>IF(N348="základní",J348,0)</f>
        <v>0</v>
      </c>
      <c r="BF348" s="202">
        <f>IF(N348="snížená",J348,0)</f>
        <v>0</v>
      </c>
      <c r="BG348" s="202">
        <f>IF(N348="zákl. přenesená",J348,0)</f>
        <v>0</v>
      </c>
      <c r="BH348" s="202">
        <f>IF(N348="sníž. přenesená",J348,0)</f>
        <v>0</v>
      </c>
      <c r="BI348" s="202">
        <f>IF(N348="nulová",J348,0)</f>
        <v>0</v>
      </c>
      <c r="BJ348" s="18" t="s">
        <v>84</v>
      </c>
      <c r="BK348" s="202">
        <f>ROUND(I348*H348,2)</f>
        <v>0</v>
      </c>
      <c r="BL348" s="18" t="s">
        <v>318</v>
      </c>
      <c r="BM348" s="201" t="s">
        <v>638</v>
      </c>
    </row>
    <row r="349" spans="1:65" s="2" customFormat="1" ht="165.75" x14ac:dyDescent="0.2">
      <c r="A349" s="35"/>
      <c r="B349" s="36"/>
      <c r="C349" s="37"/>
      <c r="D349" s="203" t="s">
        <v>320</v>
      </c>
      <c r="E349" s="37"/>
      <c r="F349" s="204" t="s">
        <v>639</v>
      </c>
      <c r="G349" s="37"/>
      <c r="H349" s="37"/>
      <c r="I349" s="110"/>
      <c r="J349" s="37"/>
      <c r="K349" s="37"/>
      <c r="L349" s="40"/>
      <c r="M349" s="205"/>
      <c r="N349" s="206"/>
      <c r="O349" s="65"/>
      <c r="P349" s="65"/>
      <c r="Q349" s="65"/>
      <c r="R349" s="65"/>
      <c r="S349" s="65"/>
      <c r="T349" s="66"/>
      <c r="U349" s="35"/>
      <c r="V349" s="35"/>
      <c r="W349" s="35"/>
      <c r="X349" s="35"/>
      <c r="Y349" s="35"/>
      <c r="Z349" s="35"/>
      <c r="AA349" s="35"/>
      <c r="AB349" s="35"/>
      <c r="AC349" s="35"/>
      <c r="AD349" s="35"/>
      <c r="AE349" s="35"/>
      <c r="AT349" s="18" t="s">
        <v>320</v>
      </c>
      <c r="AU349" s="18" t="s">
        <v>86</v>
      </c>
    </row>
    <row r="350" spans="1:65" s="14" customFormat="1" x14ac:dyDescent="0.2">
      <c r="B350" s="218"/>
      <c r="C350" s="219"/>
      <c r="D350" s="203" t="s">
        <v>332</v>
      </c>
      <c r="E350" s="220" t="s">
        <v>21</v>
      </c>
      <c r="F350" s="221" t="s">
        <v>584</v>
      </c>
      <c r="G350" s="219"/>
      <c r="H350" s="220" t="s">
        <v>21</v>
      </c>
      <c r="I350" s="222"/>
      <c r="J350" s="219"/>
      <c r="K350" s="219"/>
      <c r="L350" s="223"/>
      <c r="M350" s="224"/>
      <c r="N350" s="225"/>
      <c r="O350" s="225"/>
      <c r="P350" s="225"/>
      <c r="Q350" s="225"/>
      <c r="R350" s="225"/>
      <c r="S350" s="225"/>
      <c r="T350" s="226"/>
      <c r="AT350" s="227" t="s">
        <v>332</v>
      </c>
      <c r="AU350" s="227" t="s">
        <v>86</v>
      </c>
      <c r="AV350" s="14" t="s">
        <v>84</v>
      </c>
      <c r="AW350" s="14" t="s">
        <v>37</v>
      </c>
      <c r="AX350" s="14" t="s">
        <v>76</v>
      </c>
      <c r="AY350" s="227" t="s">
        <v>311</v>
      </c>
    </row>
    <row r="351" spans="1:65" s="14" customFormat="1" ht="22.5" x14ac:dyDescent="0.2">
      <c r="B351" s="218"/>
      <c r="C351" s="219"/>
      <c r="D351" s="203" t="s">
        <v>332</v>
      </c>
      <c r="E351" s="220" t="s">
        <v>21</v>
      </c>
      <c r="F351" s="221" t="s">
        <v>585</v>
      </c>
      <c r="G351" s="219"/>
      <c r="H351" s="220" t="s">
        <v>21</v>
      </c>
      <c r="I351" s="222"/>
      <c r="J351" s="219"/>
      <c r="K351" s="219"/>
      <c r="L351" s="223"/>
      <c r="M351" s="224"/>
      <c r="N351" s="225"/>
      <c r="O351" s="225"/>
      <c r="P351" s="225"/>
      <c r="Q351" s="225"/>
      <c r="R351" s="225"/>
      <c r="S351" s="225"/>
      <c r="T351" s="226"/>
      <c r="AT351" s="227" t="s">
        <v>332</v>
      </c>
      <c r="AU351" s="227" t="s">
        <v>86</v>
      </c>
      <c r="AV351" s="14" t="s">
        <v>84</v>
      </c>
      <c r="AW351" s="14" t="s">
        <v>37</v>
      </c>
      <c r="AX351" s="14" t="s">
        <v>76</v>
      </c>
      <c r="AY351" s="227" t="s">
        <v>311</v>
      </c>
    </row>
    <row r="352" spans="1:65" s="14" customFormat="1" x14ac:dyDescent="0.2">
      <c r="B352" s="218"/>
      <c r="C352" s="219"/>
      <c r="D352" s="203" t="s">
        <v>332</v>
      </c>
      <c r="E352" s="220" t="s">
        <v>21</v>
      </c>
      <c r="F352" s="221" t="s">
        <v>586</v>
      </c>
      <c r="G352" s="219"/>
      <c r="H352" s="220" t="s">
        <v>21</v>
      </c>
      <c r="I352" s="222"/>
      <c r="J352" s="219"/>
      <c r="K352" s="219"/>
      <c r="L352" s="223"/>
      <c r="M352" s="224"/>
      <c r="N352" s="225"/>
      <c r="O352" s="225"/>
      <c r="P352" s="225"/>
      <c r="Q352" s="225"/>
      <c r="R352" s="225"/>
      <c r="S352" s="225"/>
      <c r="T352" s="226"/>
      <c r="AT352" s="227" t="s">
        <v>332</v>
      </c>
      <c r="AU352" s="227" t="s">
        <v>86</v>
      </c>
      <c r="AV352" s="14" t="s">
        <v>84</v>
      </c>
      <c r="AW352" s="14" t="s">
        <v>37</v>
      </c>
      <c r="AX352" s="14" t="s">
        <v>76</v>
      </c>
      <c r="AY352" s="227" t="s">
        <v>311</v>
      </c>
    </row>
    <row r="353" spans="1:65" s="13" customFormat="1" ht="22.5" x14ac:dyDescent="0.2">
      <c r="B353" s="207"/>
      <c r="C353" s="208"/>
      <c r="D353" s="203" t="s">
        <v>332</v>
      </c>
      <c r="E353" s="209" t="s">
        <v>21</v>
      </c>
      <c r="F353" s="210" t="s">
        <v>587</v>
      </c>
      <c r="G353" s="208"/>
      <c r="H353" s="211">
        <v>696.3</v>
      </c>
      <c r="I353" s="212"/>
      <c r="J353" s="208"/>
      <c r="K353" s="208"/>
      <c r="L353" s="213"/>
      <c r="M353" s="214"/>
      <c r="N353" s="215"/>
      <c r="O353" s="215"/>
      <c r="P353" s="215"/>
      <c r="Q353" s="215"/>
      <c r="R353" s="215"/>
      <c r="S353" s="215"/>
      <c r="T353" s="216"/>
      <c r="AT353" s="217" t="s">
        <v>332</v>
      </c>
      <c r="AU353" s="217" t="s">
        <v>86</v>
      </c>
      <c r="AV353" s="13" t="s">
        <v>86</v>
      </c>
      <c r="AW353" s="13" t="s">
        <v>37</v>
      </c>
      <c r="AX353" s="13" t="s">
        <v>84</v>
      </c>
      <c r="AY353" s="217" t="s">
        <v>311</v>
      </c>
    </row>
    <row r="354" spans="1:65" s="2" customFormat="1" ht="24" customHeight="1" x14ac:dyDescent="0.2">
      <c r="A354" s="35"/>
      <c r="B354" s="36"/>
      <c r="C354" s="190" t="s">
        <v>640</v>
      </c>
      <c r="D354" s="190" t="s">
        <v>313</v>
      </c>
      <c r="E354" s="191" t="s">
        <v>641</v>
      </c>
      <c r="F354" s="192" t="s">
        <v>642</v>
      </c>
      <c r="G354" s="193" t="s">
        <v>123</v>
      </c>
      <c r="H354" s="194">
        <v>118.938</v>
      </c>
      <c r="I354" s="195"/>
      <c r="J354" s="196">
        <f>ROUND(I354*H354,2)</f>
        <v>0</v>
      </c>
      <c r="K354" s="192" t="s">
        <v>317</v>
      </c>
      <c r="L354" s="40"/>
      <c r="M354" s="197" t="s">
        <v>21</v>
      </c>
      <c r="N354" s="198" t="s">
        <v>47</v>
      </c>
      <c r="O354" s="65"/>
      <c r="P354" s="199">
        <f>O354*H354</f>
        <v>0</v>
      </c>
      <c r="Q354" s="199">
        <v>0</v>
      </c>
      <c r="R354" s="199">
        <f>Q354*H354</f>
        <v>0</v>
      </c>
      <c r="S354" s="199">
        <v>0.11700000000000001</v>
      </c>
      <c r="T354" s="200">
        <f>S354*H354</f>
        <v>13.915746</v>
      </c>
      <c r="U354" s="35"/>
      <c r="V354" s="35"/>
      <c r="W354" s="35"/>
      <c r="X354" s="35"/>
      <c r="Y354" s="35"/>
      <c r="Z354" s="35"/>
      <c r="AA354" s="35"/>
      <c r="AB354" s="35"/>
      <c r="AC354" s="35"/>
      <c r="AD354" s="35"/>
      <c r="AE354" s="35"/>
      <c r="AR354" s="201" t="s">
        <v>318</v>
      </c>
      <c r="AT354" s="201" t="s">
        <v>313</v>
      </c>
      <c r="AU354" s="201" t="s">
        <v>86</v>
      </c>
      <c r="AY354" s="18" t="s">
        <v>311</v>
      </c>
      <c r="BE354" s="202">
        <f>IF(N354="základní",J354,0)</f>
        <v>0</v>
      </c>
      <c r="BF354" s="202">
        <f>IF(N354="snížená",J354,0)</f>
        <v>0</v>
      </c>
      <c r="BG354" s="202">
        <f>IF(N354="zákl. přenesená",J354,0)</f>
        <v>0</v>
      </c>
      <c r="BH354" s="202">
        <f>IF(N354="sníž. přenesená",J354,0)</f>
        <v>0</v>
      </c>
      <c r="BI354" s="202">
        <f>IF(N354="nulová",J354,0)</f>
        <v>0</v>
      </c>
      <c r="BJ354" s="18" t="s">
        <v>84</v>
      </c>
      <c r="BK354" s="202">
        <f>ROUND(I354*H354,2)</f>
        <v>0</v>
      </c>
      <c r="BL354" s="18" t="s">
        <v>318</v>
      </c>
      <c r="BM354" s="201" t="s">
        <v>643</v>
      </c>
    </row>
    <row r="355" spans="1:65" s="14" customFormat="1" x14ac:dyDescent="0.2">
      <c r="B355" s="218"/>
      <c r="C355" s="219"/>
      <c r="D355" s="203" t="s">
        <v>332</v>
      </c>
      <c r="E355" s="220" t="s">
        <v>21</v>
      </c>
      <c r="F355" s="221" t="s">
        <v>644</v>
      </c>
      <c r="G355" s="219"/>
      <c r="H355" s="220" t="s">
        <v>21</v>
      </c>
      <c r="I355" s="222"/>
      <c r="J355" s="219"/>
      <c r="K355" s="219"/>
      <c r="L355" s="223"/>
      <c r="M355" s="224"/>
      <c r="N355" s="225"/>
      <c r="O355" s="225"/>
      <c r="P355" s="225"/>
      <c r="Q355" s="225"/>
      <c r="R355" s="225"/>
      <c r="S355" s="225"/>
      <c r="T355" s="226"/>
      <c r="AT355" s="227" t="s">
        <v>332</v>
      </c>
      <c r="AU355" s="227" t="s">
        <v>86</v>
      </c>
      <c r="AV355" s="14" t="s">
        <v>84</v>
      </c>
      <c r="AW355" s="14" t="s">
        <v>37</v>
      </c>
      <c r="AX355" s="14" t="s">
        <v>76</v>
      </c>
      <c r="AY355" s="227" t="s">
        <v>311</v>
      </c>
    </row>
    <row r="356" spans="1:65" s="13" customFormat="1" x14ac:dyDescent="0.2">
      <c r="B356" s="207"/>
      <c r="C356" s="208"/>
      <c r="D356" s="203" t="s">
        <v>332</v>
      </c>
      <c r="E356" s="209" t="s">
        <v>21</v>
      </c>
      <c r="F356" s="210" t="s">
        <v>645</v>
      </c>
      <c r="G356" s="208"/>
      <c r="H356" s="211">
        <v>58.274999999999999</v>
      </c>
      <c r="I356" s="212"/>
      <c r="J356" s="208"/>
      <c r="K356" s="208"/>
      <c r="L356" s="213"/>
      <c r="M356" s="214"/>
      <c r="N356" s="215"/>
      <c r="O356" s="215"/>
      <c r="P356" s="215"/>
      <c r="Q356" s="215"/>
      <c r="R356" s="215"/>
      <c r="S356" s="215"/>
      <c r="T356" s="216"/>
      <c r="AT356" s="217" t="s">
        <v>332</v>
      </c>
      <c r="AU356" s="217" t="s">
        <v>86</v>
      </c>
      <c r="AV356" s="13" t="s">
        <v>86</v>
      </c>
      <c r="AW356" s="13" t="s">
        <v>37</v>
      </c>
      <c r="AX356" s="13" t="s">
        <v>76</v>
      </c>
      <c r="AY356" s="217" t="s">
        <v>311</v>
      </c>
    </row>
    <row r="357" spans="1:65" s="13" customFormat="1" x14ac:dyDescent="0.2">
      <c r="B357" s="207"/>
      <c r="C357" s="208"/>
      <c r="D357" s="203" t="s">
        <v>332</v>
      </c>
      <c r="E357" s="209" t="s">
        <v>21</v>
      </c>
      <c r="F357" s="210" t="s">
        <v>646</v>
      </c>
      <c r="G357" s="208"/>
      <c r="H357" s="211">
        <v>-10.638</v>
      </c>
      <c r="I357" s="212"/>
      <c r="J357" s="208"/>
      <c r="K357" s="208"/>
      <c r="L357" s="213"/>
      <c r="M357" s="214"/>
      <c r="N357" s="215"/>
      <c r="O357" s="215"/>
      <c r="P357" s="215"/>
      <c r="Q357" s="215"/>
      <c r="R357" s="215"/>
      <c r="S357" s="215"/>
      <c r="T357" s="216"/>
      <c r="AT357" s="217" t="s">
        <v>332</v>
      </c>
      <c r="AU357" s="217" t="s">
        <v>86</v>
      </c>
      <c r="AV357" s="13" t="s">
        <v>86</v>
      </c>
      <c r="AW357" s="13" t="s">
        <v>37</v>
      </c>
      <c r="AX357" s="13" t="s">
        <v>76</v>
      </c>
      <c r="AY357" s="217" t="s">
        <v>311</v>
      </c>
    </row>
    <row r="358" spans="1:65" s="13" customFormat="1" x14ac:dyDescent="0.2">
      <c r="B358" s="207"/>
      <c r="C358" s="208"/>
      <c r="D358" s="203" t="s">
        <v>332</v>
      </c>
      <c r="E358" s="209" t="s">
        <v>21</v>
      </c>
      <c r="F358" s="210" t="s">
        <v>647</v>
      </c>
      <c r="G358" s="208"/>
      <c r="H358" s="211">
        <v>80.67</v>
      </c>
      <c r="I358" s="212"/>
      <c r="J358" s="208"/>
      <c r="K358" s="208"/>
      <c r="L358" s="213"/>
      <c r="M358" s="214"/>
      <c r="N358" s="215"/>
      <c r="O358" s="215"/>
      <c r="P358" s="215"/>
      <c r="Q358" s="215"/>
      <c r="R358" s="215"/>
      <c r="S358" s="215"/>
      <c r="T358" s="216"/>
      <c r="AT358" s="217" t="s">
        <v>332</v>
      </c>
      <c r="AU358" s="217" t="s">
        <v>86</v>
      </c>
      <c r="AV358" s="13" t="s">
        <v>86</v>
      </c>
      <c r="AW358" s="13" t="s">
        <v>37</v>
      </c>
      <c r="AX358" s="13" t="s">
        <v>76</v>
      </c>
      <c r="AY358" s="217" t="s">
        <v>311</v>
      </c>
    </row>
    <row r="359" spans="1:65" s="13" customFormat="1" x14ac:dyDescent="0.2">
      <c r="B359" s="207"/>
      <c r="C359" s="208"/>
      <c r="D359" s="203" t="s">
        <v>332</v>
      </c>
      <c r="E359" s="209" t="s">
        <v>21</v>
      </c>
      <c r="F359" s="210" t="s">
        <v>648</v>
      </c>
      <c r="G359" s="208"/>
      <c r="H359" s="211">
        <v>-9.3689999999999998</v>
      </c>
      <c r="I359" s="212"/>
      <c r="J359" s="208"/>
      <c r="K359" s="208"/>
      <c r="L359" s="213"/>
      <c r="M359" s="214"/>
      <c r="N359" s="215"/>
      <c r="O359" s="215"/>
      <c r="P359" s="215"/>
      <c r="Q359" s="215"/>
      <c r="R359" s="215"/>
      <c r="S359" s="215"/>
      <c r="T359" s="216"/>
      <c r="AT359" s="217" t="s">
        <v>332</v>
      </c>
      <c r="AU359" s="217" t="s">
        <v>86</v>
      </c>
      <c r="AV359" s="13" t="s">
        <v>86</v>
      </c>
      <c r="AW359" s="13" t="s">
        <v>37</v>
      </c>
      <c r="AX359" s="13" t="s">
        <v>76</v>
      </c>
      <c r="AY359" s="217" t="s">
        <v>311</v>
      </c>
    </row>
    <row r="360" spans="1:65" s="15" customFormat="1" x14ac:dyDescent="0.2">
      <c r="B360" s="228"/>
      <c r="C360" s="229"/>
      <c r="D360" s="203" t="s">
        <v>332</v>
      </c>
      <c r="E360" s="230" t="s">
        <v>21</v>
      </c>
      <c r="F360" s="231" t="s">
        <v>347</v>
      </c>
      <c r="G360" s="229"/>
      <c r="H360" s="232">
        <v>118.938</v>
      </c>
      <c r="I360" s="233"/>
      <c r="J360" s="229"/>
      <c r="K360" s="229"/>
      <c r="L360" s="234"/>
      <c r="M360" s="235"/>
      <c r="N360" s="236"/>
      <c r="O360" s="236"/>
      <c r="P360" s="236"/>
      <c r="Q360" s="236"/>
      <c r="R360" s="236"/>
      <c r="S360" s="236"/>
      <c r="T360" s="237"/>
      <c r="AT360" s="238" t="s">
        <v>332</v>
      </c>
      <c r="AU360" s="238" t="s">
        <v>86</v>
      </c>
      <c r="AV360" s="15" t="s">
        <v>318</v>
      </c>
      <c r="AW360" s="15" t="s">
        <v>37</v>
      </c>
      <c r="AX360" s="15" t="s">
        <v>84</v>
      </c>
      <c r="AY360" s="238" t="s">
        <v>311</v>
      </c>
    </row>
    <row r="361" spans="1:65" s="2" customFormat="1" ht="16.5" customHeight="1" x14ac:dyDescent="0.2">
      <c r="A361" s="35"/>
      <c r="B361" s="36"/>
      <c r="C361" s="190" t="s">
        <v>649</v>
      </c>
      <c r="D361" s="190" t="s">
        <v>313</v>
      </c>
      <c r="E361" s="191" t="s">
        <v>650</v>
      </c>
      <c r="F361" s="192" t="s">
        <v>651</v>
      </c>
      <c r="G361" s="193" t="s">
        <v>209</v>
      </c>
      <c r="H361" s="194">
        <v>0.10199999999999999</v>
      </c>
      <c r="I361" s="195"/>
      <c r="J361" s="196">
        <f>ROUND(I361*H361,2)</f>
        <v>0</v>
      </c>
      <c r="K361" s="192" t="s">
        <v>317</v>
      </c>
      <c r="L361" s="40"/>
      <c r="M361" s="197" t="s">
        <v>21</v>
      </c>
      <c r="N361" s="198" t="s">
        <v>47</v>
      </c>
      <c r="O361" s="65"/>
      <c r="P361" s="199">
        <f>O361*H361</f>
        <v>0</v>
      </c>
      <c r="Q361" s="199">
        <v>0</v>
      </c>
      <c r="R361" s="199">
        <f>Q361*H361</f>
        <v>0</v>
      </c>
      <c r="S361" s="199">
        <v>2.2000000000000002</v>
      </c>
      <c r="T361" s="200">
        <f>S361*H361</f>
        <v>0.22440000000000002</v>
      </c>
      <c r="U361" s="35"/>
      <c r="V361" s="35"/>
      <c r="W361" s="35"/>
      <c r="X361" s="35"/>
      <c r="Y361" s="35"/>
      <c r="Z361" s="35"/>
      <c r="AA361" s="35"/>
      <c r="AB361" s="35"/>
      <c r="AC361" s="35"/>
      <c r="AD361" s="35"/>
      <c r="AE361" s="35"/>
      <c r="AR361" s="201" t="s">
        <v>318</v>
      </c>
      <c r="AT361" s="201" t="s">
        <v>313</v>
      </c>
      <c r="AU361" s="201" t="s">
        <v>86</v>
      </c>
      <c r="AY361" s="18" t="s">
        <v>311</v>
      </c>
      <c r="BE361" s="202">
        <f>IF(N361="základní",J361,0)</f>
        <v>0</v>
      </c>
      <c r="BF361" s="202">
        <f>IF(N361="snížená",J361,0)</f>
        <v>0</v>
      </c>
      <c r="BG361" s="202">
        <f>IF(N361="zákl. přenesená",J361,0)</f>
        <v>0</v>
      </c>
      <c r="BH361" s="202">
        <f>IF(N361="sníž. přenesená",J361,0)</f>
        <v>0</v>
      </c>
      <c r="BI361" s="202">
        <f>IF(N361="nulová",J361,0)</f>
        <v>0</v>
      </c>
      <c r="BJ361" s="18" t="s">
        <v>84</v>
      </c>
      <c r="BK361" s="202">
        <f>ROUND(I361*H361,2)</f>
        <v>0</v>
      </c>
      <c r="BL361" s="18" t="s">
        <v>318</v>
      </c>
      <c r="BM361" s="201" t="s">
        <v>652</v>
      </c>
    </row>
    <row r="362" spans="1:65" s="14" customFormat="1" x14ac:dyDescent="0.2">
      <c r="B362" s="218"/>
      <c r="C362" s="219"/>
      <c r="D362" s="203" t="s">
        <v>332</v>
      </c>
      <c r="E362" s="220" t="s">
        <v>21</v>
      </c>
      <c r="F362" s="221" t="s">
        <v>653</v>
      </c>
      <c r="G362" s="219"/>
      <c r="H362" s="220" t="s">
        <v>21</v>
      </c>
      <c r="I362" s="222"/>
      <c r="J362" s="219"/>
      <c r="K362" s="219"/>
      <c r="L362" s="223"/>
      <c r="M362" s="224"/>
      <c r="N362" s="225"/>
      <c r="O362" s="225"/>
      <c r="P362" s="225"/>
      <c r="Q362" s="225"/>
      <c r="R362" s="225"/>
      <c r="S362" s="225"/>
      <c r="T362" s="226"/>
      <c r="AT362" s="227" t="s">
        <v>332</v>
      </c>
      <c r="AU362" s="227" t="s">
        <v>86</v>
      </c>
      <c r="AV362" s="14" t="s">
        <v>84</v>
      </c>
      <c r="AW362" s="14" t="s">
        <v>37</v>
      </c>
      <c r="AX362" s="14" t="s">
        <v>76</v>
      </c>
      <c r="AY362" s="227" t="s">
        <v>311</v>
      </c>
    </row>
    <row r="363" spans="1:65" s="13" customFormat="1" x14ac:dyDescent="0.2">
      <c r="B363" s="207"/>
      <c r="C363" s="208"/>
      <c r="D363" s="203" t="s">
        <v>332</v>
      </c>
      <c r="E363" s="209" t="s">
        <v>21</v>
      </c>
      <c r="F363" s="210" t="s">
        <v>654</v>
      </c>
      <c r="G363" s="208"/>
      <c r="H363" s="211">
        <v>0.10199999999999999</v>
      </c>
      <c r="I363" s="212"/>
      <c r="J363" s="208"/>
      <c r="K363" s="208"/>
      <c r="L363" s="213"/>
      <c r="M363" s="214"/>
      <c r="N363" s="215"/>
      <c r="O363" s="215"/>
      <c r="P363" s="215"/>
      <c r="Q363" s="215"/>
      <c r="R363" s="215"/>
      <c r="S363" s="215"/>
      <c r="T363" s="216"/>
      <c r="AT363" s="217" t="s">
        <v>332</v>
      </c>
      <c r="AU363" s="217" t="s">
        <v>86</v>
      </c>
      <c r="AV363" s="13" t="s">
        <v>86</v>
      </c>
      <c r="AW363" s="13" t="s">
        <v>37</v>
      </c>
      <c r="AX363" s="13" t="s">
        <v>76</v>
      </c>
      <c r="AY363" s="217" t="s">
        <v>311</v>
      </c>
    </row>
    <row r="364" spans="1:65" s="15" customFormat="1" x14ac:dyDescent="0.2">
      <c r="B364" s="228"/>
      <c r="C364" s="229"/>
      <c r="D364" s="203" t="s">
        <v>332</v>
      </c>
      <c r="E364" s="230" t="s">
        <v>21</v>
      </c>
      <c r="F364" s="231" t="s">
        <v>347</v>
      </c>
      <c r="G364" s="229"/>
      <c r="H364" s="232">
        <v>0.10199999999999999</v>
      </c>
      <c r="I364" s="233"/>
      <c r="J364" s="229"/>
      <c r="K364" s="229"/>
      <c r="L364" s="234"/>
      <c r="M364" s="235"/>
      <c r="N364" s="236"/>
      <c r="O364" s="236"/>
      <c r="P364" s="236"/>
      <c r="Q364" s="236"/>
      <c r="R364" s="236"/>
      <c r="S364" s="236"/>
      <c r="T364" s="237"/>
      <c r="AT364" s="238" t="s">
        <v>332</v>
      </c>
      <c r="AU364" s="238" t="s">
        <v>86</v>
      </c>
      <c r="AV364" s="15" t="s">
        <v>318</v>
      </c>
      <c r="AW364" s="15" t="s">
        <v>37</v>
      </c>
      <c r="AX364" s="15" t="s">
        <v>84</v>
      </c>
      <c r="AY364" s="238" t="s">
        <v>311</v>
      </c>
    </row>
    <row r="365" spans="1:65" s="2" customFormat="1" ht="24" customHeight="1" x14ac:dyDescent="0.2">
      <c r="A365" s="35"/>
      <c r="B365" s="36"/>
      <c r="C365" s="190" t="s">
        <v>655</v>
      </c>
      <c r="D365" s="190" t="s">
        <v>313</v>
      </c>
      <c r="E365" s="191" t="s">
        <v>656</v>
      </c>
      <c r="F365" s="192" t="s">
        <v>657</v>
      </c>
      <c r="G365" s="193" t="s">
        <v>316</v>
      </c>
      <c r="H365" s="194">
        <v>1</v>
      </c>
      <c r="I365" s="195"/>
      <c r="J365" s="196">
        <f>ROUND(I365*H365,2)</f>
        <v>0</v>
      </c>
      <c r="K365" s="192" t="s">
        <v>317</v>
      </c>
      <c r="L365" s="40"/>
      <c r="M365" s="197" t="s">
        <v>21</v>
      </c>
      <c r="N365" s="198" t="s">
        <v>47</v>
      </c>
      <c r="O365" s="65"/>
      <c r="P365" s="199">
        <f>O365*H365</f>
        <v>0</v>
      </c>
      <c r="Q365" s="199">
        <v>0</v>
      </c>
      <c r="R365" s="199">
        <f>Q365*H365</f>
        <v>0</v>
      </c>
      <c r="S365" s="199">
        <v>2.5000000000000001E-2</v>
      </c>
      <c r="T365" s="200">
        <f>S365*H365</f>
        <v>2.5000000000000001E-2</v>
      </c>
      <c r="U365" s="35"/>
      <c r="V365" s="35"/>
      <c r="W365" s="35"/>
      <c r="X365" s="35"/>
      <c r="Y365" s="35"/>
      <c r="Z365" s="35"/>
      <c r="AA365" s="35"/>
      <c r="AB365" s="35"/>
      <c r="AC365" s="35"/>
      <c r="AD365" s="35"/>
      <c r="AE365" s="35"/>
      <c r="AR365" s="201" t="s">
        <v>318</v>
      </c>
      <c r="AT365" s="201" t="s">
        <v>313</v>
      </c>
      <c r="AU365" s="201" t="s">
        <v>86</v>
      </c>
      <c r="AY365" s="18" t="s">
        <v>311</v>
      </c>
      <c r="BE365" s="202">
        <f>IF(N365="základní",J365,0)</f>
        <v>0</v>
      </c>
      <c r="BF365" s="202">
        <f>IF(N365="snížená",J365,0)</f>
        <v>0</v>
      </c>
      <c r="BG365" s="202">
        <f>IF(N365="zákl. přenesená",J365,0)</f>
        <v>0</v>
      </c>
      <c r="BH365" s="202">
        <f>IF(N365="sníž. přenesená",J365,0)</f>
        <v>0</v>
      </c>
      <c r="BI365" s="202">
        <f>IF(N365="nulová",J365,0)</f>
        <v>0</v>
      </c>
      <c r="BJ365" s="18" t="s">
        <v>84</v>
      </c>
      <c r="BK365" s="202">
        <f>ROUND(I365*H365,2)</f>
        <v>0</v>
      </c>
      <c r="BL365" s="18" t="s">
        <v>318</v>
      </c>
      <c r="BM365" s="201" t="s">
        <v>658</v>
      </c>
    </row>
    <row r="366" spans="1:65" s="2" customFormat="1" ht="19.5" x14ac:dyDescent="0.2">
      <c r="A366" s="35"/>
      <c r="B366" s="36"/>
      <c r="C366" s="37"/>
      <c r="D366" s="203" t="s">
        <v>519</v>
      </c>
      <c r="E366" s="37"/>
      <c r="F366" s="204" t="s">
        <v>659</v>
      </c>
      <c r="G366" s="37"/>
      <c r="H366" s="37"/>
      <c r="I366" s="110"/>
      <c r="J366" s="37"/>
      <c r="K366" s="37"/>
      <c r="L366" s="40"/>
      <c r="M366" s="205"/>
      <c r="N366" s="206"/>
      <c r="O366" s="65"/>
      <c r="P366" s="65"/>
      <c r="Q366" s="65"/>
      <c r="R366" s="65"/>
      <c r="S366" s="65"/>
      <c r="T366" s="66"/>
      <c r="U366" s="35"/>
      <c r="V366" s="35"/>
      <c r="W366" s="35"/>
      <c r="X366" s="35"/>
      <c r="Y366" s="35"/>
      <c r="Z366" s="35"/>
      <c r="AA366" s="35"/>
      <c r="AB366" s="35"/>
      <c r="AC366" s="35"/>
      <c r="AD366" s="35"/>
      <c r="AE366" s="35"/>
      <c r="AT366" s="18" t="s">
        <v>519</v>
      </c>
      <c r="AU366" s="18" t="s">
        <v>86</v>
      </c>
    </row>
    <row r="367" spans="1:65" s="2" customFormat="1" ht="24" customHeight="1" x14ac:dyDescent="0.2">
      <c r="A367" s="35"/>
      <c r="B367" s="36"/>
      <c r="C367" s="190" t="s">
        <v>660</v>
      </c>
      <c r="D367" s="190" t="s">
        <v>313</v>
      </c>
      <c r="E367" s="191" t="s">
        <v>661</v>
      </c>
      <c r="F367" s="192" t="s">
        <v>662</v>
      </c>
      <c r="G367" s="193" t="s">
        <v>123</v>
      </c>
      <c r="H367" s="194">
        <v>9.5340000000000007</v>
      </c>
      <c r="I367" s="195"/>
      <c r="J367" s="196">
        <f>ROUND(I367*H367,2)</f>
        <v>0</v>
      </c>
      <c r="K367" s="192" t="s">
        <v>317</v>
      </c>
      <c r="L367" s="40"/>
      <c r="M367" s="197" t="s">
        <v>21</v>
      </c>
      <c r="N367" s="198" t="s">
        <v>47</v>
      </c>
      <c r="O367" s="65"/>
      <c r="P367" s="199">
        <f>O367*H367</f>
        <v>0</v>
      </c>
      <c r="Q367" s="199">
        <v>0</v>
      </c>
      <c r="R367" s="199">
        <f>Q367*H367</f>
        <v>0</v>
      </c>
      <c r="S367" s="199">
        <v>0.16500000000000001</v>
      </c>
      <c r="T367" s="200">
        <f>S367*H367</f>
        <v>1.5731100000000002</v>
      </c>
      <c r="U367" s="35"/>
      <c r="V367" s="35"/>
      <c r="W367" s="35"/>
      <c r="X367" s="35"/>
      <c r="Y367" s="35"/>
      <c r="Z367" s="35"/>
      <c r="AA367" s="35"/>
      <c r="AB367" s="35"/>
      <c r="AC367" s="35"/>
      <c r="AD367" s="35"/>
      <c r="AE367" s="35"/>
      <c r="AR367" s="201" t="s">
        <v>318</v>
      </c>
      <c r="AT367" s="201" t="s">
        <v>313</v>
      </c>
      <c r="AU367" s="201" t="s">
        <v>86</v>
      </c>
      <c r="AY367" s="18" t="s">
        <v>311</v>
      </c>
      <c r="BE367" s="202">
        <f>IF(N367="základní",J367,0)</f>
        <v>0</v>
      </c>
      <c r="BF367" s="202">
        <f>IF(N367="snížená",J367,0)</f>
        <v>0</v>
      </c>
      <c r="BG367" s="202">
        <f>IF(N367="zákl. přenesená",J367,0)</f>
        <v>0</v>
      </c>
      <c r="BH367" s="202">
        <f>IF(N367="sníž. přenesená",J367,0)</f>
        <v>0</v>
      </c>
      <c r="BI367" s="202">
        <f>IF(N367="nulová",J367,0)</f>
        <v>0</v>
      </c>
      <c r="BJ367" s="18" t="s">
        <v>84</v>
      </c>
      <c r="BK367" s="202">
        <f>ROUND(I367*H367,2)</f>
        <v>0</v>
      </c>
      <c r="BL367" s="18" t="s">
        <v>318</v>
      </c>
      <c r="BM367" s="201" t="s">
        <v>663</v>
      </c>
    </row>
    <row r="368" spans="1:65" s="14" customFormat="1" x14ac:dyDescent="0.2">
      <c r="B368" s="218"/>
      <c r="C368" s="219"/>
      <c r="D368" s="203" t="s">
        <v>332</v>
      </c>
      <c r="E368" s="220" t="s">
        <v>21</v>
      </c>
      <c r="F368" s="221" t="s">
        <v>664</v>
      </c>
      <c r="G368" s="219"/>
      <c r="H368" s="220" t="s">
        <v>21</v>
      </c>
      <c r="I368" s="222"/>
      <c r="J368" s="219"/>
      <c r="K368" s="219"/>
      <c r="L368" s="223"/>
      <c r="M368" s="224"/>
      <c r="N368" s="225"/>
      <c r="O368" s="225"/>
      <c r="P368" s="225"/>
      <c r="Q368" s="225"/>
      <c r="R368" s="225"/>
      <c r="S368" s="225"/>
      <c r="T368" s="226"/>
      <c r="AT368" s="227" t="s">
        <v>332</v>
      </c>
      <c r="AU368" s="227" t="s">
        <v>86</v>
      </c>
      <c r="AV368" s="14" t="s">
        <v>84</v>
      </c>
      <c r="AW368" s="14" t="s">
        <v>37</v>
      </c>
      <c r="AX368" s="14" t="s">
        <v>76</v>
      </c>
      <c r="AY368" s="227" t="s">
        <v>311</v>
      </c>
    </row>
    <row r="369" spans="1:65" s="13" customFormat="1" x14ac:dyDescent="0.2">
      <c r="B369" s="207"/>
      <c r="C369" s="208"/>
      <c r="D369" s="203" t="s">
        <v>332</v>
      </c>
      <c r="E369" s="209" t="s">
        <v>21</v>
      </c>
      <c r="F369" s="210" t="s">
        <v>665</v>
      </c>
      <c r="G369" s="208"/>
      <c r="H369" s="211">
        <v>9.5340000000000007</v>
      </c>
      <c r="I369" s="212"/>
      <c r="J369" s="208"/>
      <c r="K369" s="208"/>
      <c r="L369" s="213"/>
      <c r="M369" s="214"/>
      <c r="N369" s="215"/>
      <c r="O369" s="215"/>
      <c r="P369" s="215"/>
      <c r="Q369" s="215"/>
      <c r="R369" s="215"/>
      <c r="S369" s="215"/>
      <c r="T369" s="216"/>
      <c r="AT369" s="217" t="s">
        <v>332</v>
      </c>
      <c r="AU369" s="217" t="s">
        <v>86</v>
      </c>
      <c r="AV369" s="13" t="s">
        <v>86</v>
      </c>
      <c r="AW369" s="13" t="s">
        <v>37</v>
      </c>
      <c r="AX369" s="13" t="s">
        <v>84</v>
      </c>
      <c r="AY369" s="217" t="s">
        <v>311</v>
      </c>
    </row>
    <row r="370" spans="1:65" s="2" customFormat="1" ht="24" customHeight="1" x14ac:dyDescent="0.2">
      <c r="A370" s="35"/>
      <c r="B370" s="36"/>
      <c r="C370" s="190" t="s">
        <v>666</v>
      </c>
      <c r="D370" s="190" t="s">
        <v>313</v>
      </c>
      <c r="E370" s="191" t="s">
        <v>667</v>
      </c>
      <c r="F370" s="192" t="s">
        <v>668</v>
      </c>
      <c r="G370" s="193" t="s">
        <v>209</v>
      </c>
      <c r="H370" s="194">
        <v>2.0960000000000001</v>
      </c>
      <c r="I370" s="195"/>
      <c r="J370" s="196">
        <f>ROUND(I370*H370,2)</f>
        <v>0</v>
      </c>
      <c r="K370" s="192" t="s">
        <v>317</v>
      </c>
      <c r="L370" s="40"/>
      <c r="M370" s="197" t="s">
        <v>21</v>
      </c>
      <c r="N370" s="198" t="s">
        <v>47</v>
      </c>
      <c r="O370" s="65"/>
      <c r="P370" s="199">
        <f>O370*H370</f>
        <v>0</v>
      </c>
      <c r="Q370" s="199">
        <v>0</v>
      </c>
      <c r="R370" s="199">
        <f>Q370*H370</f>
        <v>0</v>
      </c>
      <c r="S370" s="199">
        <v>1.5</v>
      </c>
      <c r="T370" s="200">
        <f>S370*H370</f>
        <v>3.1440000000000001</v>
      </c>
      <c r="U370" s="35"/>
      <c r="V370" s="35"/>
      <c r="W370" s="35"/>
      <c r="X370" s="35"/>
      <c r="Y370" s="35"/>
      <c r="Z370" s="35"/>
      <c r="AA370" s="35"/>
      <c r="AB370" s="35"/>
      <c r="AC370" s="35"/>
      <c r="AD370" s="35"/>
      <c r="AE370" s="35"/>
      <c r="AR370" s="201" t="s">
        <v>318</v>
      </c>
      <c r="AT370" s="201" t="s">
        <v>313</v>
      </c>
      <c r="AU370" s="201" t="s">
        <v>86</v>
      </c>
      <c r="AY370" s="18" t="s">
        <v>311</v>
      </c>
      <c r="BE370" s="202">
        <f>IF(N370="základní",J370,0)</f>
        <v>0</v>
      </c>
      <c r="BF370" s="202">
        <f>IF(N370="snížená",J370,0)</f>
        <v>0</v>
      </c>
      <c r="BG370" s="202">
        <f>IF(N370="zákl. přenesená",J370,0)</f>
        <v>0</v>
      </c>
      <c r="BH370" s="202">
        <f>IF(N370="sníž. přenesená",J370,0)</f>
        <v>0</v>
      </c>
      <c r="BI370" s="202">
        <f>IF(N370="nulová",J370,0)</f>
        <v>0</v>
      </c>
      <c r="BJ370" s="18" t="s">
        <v>84</v>
      </c>
      <c r="BK370" s="202">
        <f>ROUND(I370*H370,2)</f>
        <v>0</v>
      </c>
      <c r="BL370" s="18" t="s">
        <v>318</v>
      </c>
      <c r="BM370" s="201" t="s">
        <v>669</v>
      </c>
    </row>
    <row r="371" spans="1:65" s="13" customFormat="1" x14ac:dyDescent="0.2">
      <c r="B371" s="207"/>
      <c r="C371" s="208"/>
      <c r="D371" s="203" t="s">
        <v>332</v>
      </c>
      <c r="E371" s="209" t="s">
        <v>21</v>
      </c>
      <c r="F371" s="210" t="s">
        <v>670</v>
      </c>
      <c r="G371" s="208"/>
      <c r="H371" s="211">
        <v>2.0430000000000001</v>
      </c>
      <c r="I371" s="212"/>
      <c r="J371" s="208"/>
      <c r="K371" s="208"/>
      <c r="L371" s="213"/>
      <c r="M371" s="214"/>
      <c r="N371" s="215"/>
      <c r="O371" s="215"/>
      <c r="P371" s="215"/>
      <c r="Q371" s="215"/>
      <c r="R371" s="215"/>
      <c r="S371" s="215"/>
      <c r="T371" s="216"/>
      <c r="AT371" s="217" t="s">
        <v>332</v>
      </c>
      <c r="AU371" s="217" t="s">
        <v>86</v>
      </c>
      <c r="AV371" s="13" t="s">
        <v>86</v>
      </c>
      <c r="AW371" s="13" t="s">
        <v>37</v>
      </c>
      <c r="AX371" s="13" t="s">
        <v>76</v>
      </c>
      <c r="AY371" s="217" t="s">
        <v>311</v>
      </c>
    </row>
    <row r="372" spans="1:65" s="13" customFormat="1" x14ac:dyDescent="0.2">
      <c r="B372" s="207"/>
      <c r="C372" s="208"/>
      <c r="D372" s="203" t="s">
        <v>332</v>
      </c>
      <c r="E372" s="209" t="s">
        <v>21</v>
      </c>
      <c r="F372" s="210" t="s">
        <v>671</v>
      </c>
      <c r="G372" s="208"/>
      <c r="H372" s="211">
        <v>5.2999999999999999E-2</v>
      </c>
      <c r="I372" s="212"/>
      <c r="J372" s="208"/>
      <c r="K372" s="208"/>
      <c r="L372" s="213"/>
      <c r="M372" s="214"/>
      <c r="N372" s="215"/>
      <c r="O372" s="215"/>
      <c r="P372" s="215"/>
      <c r="Q372" s="215"/>
      <c r="R372" s="215"/>
      <c r="S372" s="215"/>
      <c r="T372" s="216"/>
      <c r="AT372" s="217" t="s">
        <v>332</v>
      </c>
      <c r="AU372" s="217" t="s">
        <v>86</v>
      </c>
      <c r="AV372" s="13" t="s">
        <v>86</v>
      </c>
      <c r="AW372" s="13" t="s">
        <v>37</v>
      </c>
      <c r="AX372" s="13" t="s">
        <v>76</v>
      </c>
      <c r="AY372" s="217" t="s">
        <v>311</v>
      </c>
    </row>
    <row r="373" spans="1:65" s="15" customFormat="1" x14ac:dyDescent="0.2">
      <c r="B373" s="228"/>
      <c r="C373" s="229"/>
      <c r="D373" s="203" t="s">
        <v>332</v>
      </c>
      <c r="E373" s="230" t="s">
        <v>21</v>
      </c>
      <c r="F373" s="231" t="s">
        <v>347</v>
      </c>
      <c r="G373" s="229"/>
      <c r="H373" s="232">
        <v>2.0960000000000001</v>
      </c>
      <c r="I373" s="233"/>
      <c r="J373" s="229"/>
      <c r="K373" s="229"/>
      <c r="L373" s="234"/>
      <c r="M373" s="235"/>
      <c r="N373" s="236"/>
      <c r="O373" s="236"/>
      <c r="P373" s="236"/>
      <c r="Q373" s="236"/>
      <c r="R373" s="236"/>
      <c r="S373" s="236"/>
      <c r="T373" s="237"/>
      <c r="AT373" s="238" t="s">
        <v>332</v>
      </c>
      <c r="AU373" s="238" t="s">
        <v>86</v>
      </c>
      <c r="AV373" s="15" t="s">
        <v>318</v>
      </c>
      <c r="AW373" s="15" t="s">
        <v>37</v>
      </c>
      <c r="AX373" s="15" t="s">
        <v>84</v>
      </c>
      <c r="AY373" s="238" t="s">
        <v>311</v>
      </c>
    </row>
    <row r="374" spans="1:65" s="2" customFormat="1" ht="24" customHeight="1" x14ac:dyDescent="0.2">
      <c r="A374" s="35"/>
      <c r="B374" s="36"/>
      <c r="C374" s="190" t="s">
        <v>672</v>
      </c>
      <c r="D374" s="190" t="s">
        <v>313</v>
      </c>
      <c r="E374" s="191" t="s">
        <v>673</v>
      </c>
      <c r="F374" s="192" t="s">
        <v>674</v>
      </c>
      <c r="G374" s="193" t="s">
        <v>329</v>
      </c>
      <c r="H374" s="194">
        <v>0.25</v>
      </c>
      <c r="I374" s="195"/>
      <c r="J374" s="196">
        <f>ROUND(I374*H374,2)</f>
        <v>0</v>
      </c>
      <c r="K374" s="192" t="s">
        <v>317</v>
      </c>
      <c r="L374" s="40"/>
      <c r="M374" s="197" t="s">
        <v>21</v>
      </c>
      <c r="N374" s="198" t="s">
        <v>47</v>
      </c>
      <c r="O374" s="65"/>
      <c r="P374" s="199">
        <f>O374*H374</f>
        <v>0</v>
      </c>
      <c r="Q374" s="199">
        <v>3.4000000000000002E-4</v>
      </c>
      <c r="R374" s="199">
        <f>Q374*H374</f>
        <v>8.5000000000000006E-5</v>
      </c>
      <c r="S374" s="199">
        <v>4.0000000000000001E-3</v>
      </c>
      <c r="T374" s="200">
        <f>S374*H374</f>
        <v>1E-3</v>
      </c>
      <c r="U374" s="35"/>
      <c r="V374" s="35"/>
      <c r="W374" s="35"/>
      <c r="X374" s="35"/>
      <c r="Y374" s="35"/>
      <c r="Z374" s="35"/>
      <c r="AA374" s="35"/>
      <c r="AB374" s="35"/>
      <c r="AC374" s="35"/>
      <c r="AD374" s="35"/>
      <c r="AE374" s="35"/>
      <c r="AR374" s="201" t="s">
        <v>318</v>
      </c>
      <c r="AT374" s="201" t="s">
        <v>313</v>
      </c>
      <c r="AU374" s="201" t="s">
        <v>86</v>
      </c>
      <c r="AY374" s="18" t="s">
        <v>311</v>
      </c>
      <c r="BE374" s="202">
        <f>IF(N374="základní",J374,0)</f>
        <v>0</v>
      </c>
      <c r="BF374" s="202">
        <f>IF(N374="snížená",J374,0)</f>
        <v>0</v>
      </c>
      <c r="BG374" s="202">
        <f>IF(N374="zákl. přenesená",J374,0)</f>
        <v>0</v>
      </c>
      <c r="BH374" s="202">
        <f>IF(N374="sníž. přenesená",J374,0)</f>
        <v>0</v>
      </c>
      <c r="BI374" s="202">
        <f>IF(N374="nulová",J374,0)</f>
        <v>0</v>
      </c>
      <c r="BJ374" s="18" t="s">
        <v>84</v>
      </c>
      <c r="BK374" s="202">
        <f>ROUND(I374*H374,2)</f>
        <v>0</v>
      </c>
      <c r="BL374" s="18" t="s">
        <v>318</v>
      </c>
      <c r="BM374" s="201" t="s">
        <v>675</v>
      </c>
    </row>
    <row r="375" spans="1:65" s="2" customFormat="1" ht="48.75" x14ac:dyDescent="0.2">
      <c r="A375" s="35"/>
      <c r="B375" s="36"/>
      <c r="C375" s="37"/>
      <c r="D375" s="203" t="s">
        <v>320</v>
      </c>
      <c r="E375" s="37"/>
      <c r="F375" s="204" t="s">
        <v>676</v>
      </c>
      <c r="G375" s="37"/>
      <c r="H375" s="37"/>
      <c r="I375" s="110"/>
      <c r="J375" s="37"/>
      <c r="K375" s="37"/>
      <c r="L375" s="40"/>
      <c r="M375" s="205"/>
      <c r="N375" s="206"/>
      <c r="O375" s="65"/>
      <c r="P375" s="65"/>
      <c r="Q375" s="65"/>
      <c r="R375" s="65"/>
      <c r="S375" s="65"/>
      <c r="T375" s="66"/>
      <c r="U375" s="35"/>
      <c r="V375" s="35"/>
      <c r="W375" s="35"/>
      <c r="X375" s="35"/>
      <c r="Y375" s="35"/>
      <c r="Z375" s="35"/>
      <c r="AA375" s="35"/>
      <c r="AB375" s="35"/>
      <c r="AC375" s="35"/>
      <c r="AD375" s="35"/>
      <c r="AE375" s="35"/>
      <c r="AT375" s="18" t="s">
        <v>320</v>
      </c>
      <c r="AU375" s="18" t="s">
        <v>86</v>
      </c>
    </row>
    <row r="376" spans="1:65" s="13" customFormat="1" x14ac:dyDescent="0.2">
      <c r="B376" s="207"/>
      <c r="C376" s="208"/>
      <c r="D376" s="203" t="s">
        <v>332</v>
      </c>
      <c r="E376" s="209" t="s">
        <v>21</v>
      </c>
      <c r="F376" s="210" t="s">
        <v>677</v>
      </c>
      <c r="G376" s="208"/>
      <c r="H376" s="211">
        <v>0.25</v>
      </c>
      <c r="I376" s="212"/>
      <c r="J376" s="208"/>
      <c r="K376" s="208"/>
      <c r="L376" s="213"/>
      <c r="M376" s="214"/>
      <c r="N376" s="215"/>
      <c r="O376" s="215"/>
      <c r="P376" s="215"/>
      <c r="Q376" s="215"/>
      <c r="R376" s="215"/>
      <c r="S376" s="215"/>
      <c r="T376" s="216"/>
      <c r="AT376" s="217" t="s">
        <v>332</v>
      </c>
      <c r="AU376" s="217" t="s">
        <v>86</v>
      </c>
      <c r="AV376" s="13" t="s">
        <v>86</v>
      </c>
      <c r="AW376" s="13" t="s">
        <v>37</v>
      </c>
      <c r="AX376" s="13" t="s">
        <v>84</v>
      </c>
      <c r="AY376" s="217" t="s">
        <v>311</v>
      </c>
    </row>
    <row r="377" spans="1:65" s="2" customFormat="1" ht="24" customHeight="1" x14ac:dyDescent="0.2">
      <c r="A377" s="35"/>
      <c r="B377" s="36"/>
      <c r="C377" s="190" t="s">
        <v>678</v>
      </c>
      <c r="D377" s="190" t="s">
        <v>313</v>
      </c>
      <c r="E377" s="191" t="s">
        <v>679</v>
      </c>
      <c r="F377" s="192" t="s">
        <v>680</v>
      </c>
      <c r="G377" s="193" t="s">
        <v>329</v>
      </c>
      <c r="H377" s="194">
        <v>1.2</v>
      </c>
      <c r="I377" s="195"/>
      <c r="J377" s="196">
        <f>ROUND(I377*H377,2)</f>
        <v>0</v>
      </c>
      <c r="K377" s="192" t="s">
        <v>317</v>
      </c>
      <c r="L377" s="40"/>
      <c r="M377" s="197" t="s">
        <v>21</v>
      </c>
      <c r="N377" s="198" t="s">
        <v>47</v>
      </c>
      <c r="O377" s="65"/>
      <c r="P377" s="199">
        <f>O377*H377</f>
        <v>0</v>
      </c>
      <c r="Q377" s="199">
        <v>8.4000000000000003E-4</v>
      </c>
      <c r="R377" s="199">
        <f>Q377*H377</f>
        <v>1.008E-3</v>
      </c>
      <c r="S377" s="199">
        <v>0.02</v>
      </c>
      <c r="T377" s="200">
        <f>S377*H377</f>
        <v>2.4E-2</v>
      </c>
      <c r="U377" s="35"/>
      <c r="V377" s="35"/>
      <c r="W377" s="35"/>
      <c r="X377" s="35"/>
      <c r="Y377" s="35"/>
      <c r="Z377" s="35"/>
      <c r="AA377" s="35"/>
      <c r="AB377" s="35"/>
      <c r="AC377" s="35"/>
      <c r="AD377" s="35"/>
      <c r="AE377" s="35"/>
      <c r="AR377" s="201" t="s">
        <v>318</v>
      </c>
      <c r="AT377" s="201" t="s">
        <v>313</v>
      </c>
      <c r="AU377" s="201" t="s">
        <v>86</v>
      </c>
      <c r="AY377" s="18" t="s">
        <v>311</v>
      </c>
      <c r="BE377" s="202">
        <f>IF(N377="základní",J377,0)</f>
        <v>0</v>
      </c>
      <c r="BF377" s="202">
        <f>IF(N377="snížená",J377,0)</f>
        <v>0</v>
      </c>
      <c r="BG377" s="202">
        <f>IF(N377="zákl. přenesená",J377,0)</f>
        <v>0</v>
      </c>
      <c r="BH377" s="202">
        <f>IF(N377="sníž. přenesená",J377,0)</f>
        <v>0</v>
      </c>
      <c r="BI377" s="202">
        <f>IF(N377="nulová",J377,0)</f>
        <v>0</v>
      </c>
      <c r="BJ377" s="18" t="s">
        <v>84</v>
      </c>
      <c r="BK377" s="202">
        <f>ROUND(I377*H377,2)</f>
        <v>0</v>
      </c>
      <c r="BL377" s="18" t="s">
        <v>318</v>
      </c>
      <c r="BM377" s="201" t="s">
        <v>681</v>
      </c>
    </row>
    <row r="378" spans="1:65" s="2" customFormat="1" ht="48.75" x14ac:dyDescent="0.2">
      <c r="A378" s="35"/>
      <c r="B378" s="36"/>
      <c r="C378" s="37"/>
      <c r="D378" s="203" t="s">
        <v>320</v>
      </c>
      <c r="E378" s="37"/>
      <c r="F378" s="204" t="s">
        <v>676</v>
      </c>
      <c r="G378" s="37"/>
      <c r="H378" s="37"/>
      <c r="I378" s="110"/>
      <c r="J378" s="37"/>
      <c r="K378" s="37"/>
      <c r="L378" s="40"/>
      <c r="M378" s="205"/>
      <c r="N378" s="206"/>
      <c r="O378" s="65"/>
      <c r="P378" s="65"/>
      <c r="Q378" s="65"/>
      <c r="R378" s="65"/>
      <c r="S378" s="65"/>
      <c r="T378" s="66"/>
      <c r="U378" s="35"/>
      <c r="V378" s="35"/>
      <c r="W378" s="35"/>
      <c r="X378" s="35"/>
      <c r="Y378" s="35"/>
      <c r="Z378" s="35"/>
      <c r="AA378" s="35"/>
      <c r="AB378" s="35"/>
      <c r="AC378" s="35"/>
      <c r="AD378" s="35"/>
      <c r="AE378" s="35"/>
      <c r="AT378" s="18" t="s">
        <v>320</v>
      </c>
      <c r="AU378" s="18" t="s">
        <v>86</v>
      </c>
    </row>
    <row r="379" spans="1:65" s="14" customFormat="1" x14ac:dyDescent="0.2">
      <c r="B379" s="218"/>
      <c r="C379" s="219"/>
      <c r="D379" s="203" t="s">
        <v>332</v>
      </c>
      <c r="E379" s="220" t="s">
        <v>21</v>
      </c>
      <c r="F379" s="221" t="s">
        <v>682</v>
      </c>
      <c r="G379" s="219"/>
      <c r="H379" s="220" t="s">
        <v>21</v>
      </c>
      <c r="I379" s="222"/>
      <c r="J379" s="219"/>
      <c r="K379" s="219"/>
      <c r="L379" s="223"/>
      <c r="M379" s="224"/>
      <c r="N379" s="225"/>
      <c r="O379" s="225"/>
      <c r="P379" s="225"/>
      <c r="Q379" s="225"/>
      <c r="R379" s="225"/>
      <c r="S379" s="225"/>
      <c r="T379" s="226"/>
      <c r="AT379" s="227" t="s">
        <v>332</v>
      </c>
      <c r="AU379" s="227" t="s">
        <v>86</v>
      </c>
      <c r="AV379" s="14" t="s">
        <v>84</v>
      </c>
      <c r="AW379" s="14" t="s">
        <v>37</v>
      </c>
      <c r="AX379" s="14" t="s">
        <v>76</v>
      </c>
      <c r="AY379" s="227" t="s">
        <v>311</v>
      </c>
    </row>
    <row r="380" spans="1:65" s="13" customFormat="1" x14ac:dyDescent="0.2">
      <c r="B380" s="207"/>
      <c r="C380" s="208"/>
      <c r="D380" s="203" t="s">
        <v>332</v>
      </c>
      <c r="E380" s="209" t="s">
        <v>21</v>
      </c>
      <c r="F380" s="210" t="s">
        <v>683</v>
      </c>
      <c r="G380" s="208"/>
      <c r="H380" s="211">
        <v>1.2</v>
      </c>
      <c r="I380" s="212"/>
      <c r="J380" s="208"/>
      <c r="K380" s="208"/>
      <c r="L380" s="213"/>
      <c r="M380" s="214"/>
      <c r="N380" s="215"/>
      <c r="O380" s="215"/>
      <c r="P380" s="215"/>
      <c r="Q380" s="215"/>
      <c r="R380" s="215"/>
      <c r="S380" s="215"/>
      <c r="T380" s="216"/>
      <c r="AT380" s="217" t="s">
        <v>332</v>
      </c>
      <c r="AU380" s="217" t="s">
        <v>86</v>
      </c>
      <c r="AV380" s="13" t="s">
        <v>86</v>
      </c>
      <c r="AW380" s="13" t="s">
        <v>37</v>
      </c>
      <c r="AX380" s="13" t="s">
        <v>84</v>
      </c>
      <c r="AY380" s="217" t="s">
        <v>311</v>
      </c>
    </row>
    <row r="381" spans="1:65" s="2" customFormat="1" ht="24" customHeight="1" x14ac:dyDescent="0.2">
      <c r="A381" s="35"/>
      <c r="B381" s="36"/>
      <c r="C381" s="190" t="s">
        <v>684</v>
      </c>
      <c r="D381" s="190" t="s">
        <v>313</v>
      </c>
      <c r="E381" s="191" t="s">
        <v>685</v>
      </c>
      <c r="F381" s="192" t="s">
        <v>686</v>
      </c>
      <c r="G381" s="193" t="s">
        <v>329</v>
      </c>
      <c r="H381" s="194">
        <v>0.3</v>
      </c>
      <c r="I381" s="195"/>
      <c r="J381" s="196">
        <f>ROUND(I381*H381,2)</f>
        <v>0</v>
      </c>
      <c r="K381" s="192" t="s">
        <v>317</v>
      </c>
      <c r="L381" s="40"/>
      <c r="M381" s="197" t="s">
        <v>21</v>
      </c>
      <c r="N381" s="198" t="s">
        <v>47</v>
      </c>
      <c r="O381" s="65"/>
      <c r="P381" s="199">
        <f>O381*H381</f>
        <v>0</v>
      </c>
      <c r="Q381" s="199">
        <v>1.07E-3</v>
      </c>
      <c r="R381" s="199">
        <f>Q381*H381</f>
        <v>3.21E-4</v>
      </c>
      <c r="S381" s="199">
        <v>3.7999999999999999E-2</v>
      </c>
      <c r="T381" s="200">
        <f>S381*H381</f>
        <v>1.1399999999999999E-2</v>
      </c>
      <c r="U381" s="35"/>
      <c r="V381" s="35"/>
      <c r="W381" s="35"/>
      <c r="X381" s="35"/>
      <c r="Y381" s="35"/>
      <c r="Z381" s="35"/>
      <c r="AA381" s="35"/>
      <c r="AB381" s="35"/>
      <c r="AC381" s="35"/>
      <c r="AD381" s="35"/>
      <c r="AE381" s="35"/>
      <c r="AR381" s="201" t="s">
        <v>318</v>
      </c>
      <c r="AT381" s="201" t="s">
        <v>313</v>
      </c>
      <c r="AU381" s="201" t="s">
        <v>86</v>
      </c>
      <c r="AY381" s="18" t="s">
        <v>311</v>
      </c>
      <c r="BE381" s="202">
        <f>IF(N381="základní",J381,0)</f>
        <v>0</v>
      </c>
      <c r="BF381" s="202">
        <f>IF(N381="snížená",J381,0)</f>
        <v>0</v>
      </c>
      <c r="BG381" s="202">
        <f>IF(N381="zákl. přenesená",J381,0)</f>
        <v>0</v>
      </c>
      <c r="BH381" s="202">
        <f>IF(N381="sníž. přenesená",J381,0)</f>
        <v>0</v>
      </c>
      <c r="BI381" s="202">
        <f>IF(N381="nulová",J381,0)</f>
        <v>0</v>
      </c>
      <c r="BJ381" s="18" t="s">
        <v>84</v>
      </c>
      <c r="BK381" s="202">
        <f>ROUND(I381*H381,2)</f>
        <v>0</v>
      </c>
      <c r="BL381" s="18" t="s">
        <v>318</v>
      </c>
      <c r="BM381" s="201" t="s">
        <v>687</v>
      </c>
    </row>
    <row r="382" spans="1:65" s="2" customFormat="1" ht="48.75" x14ac:dyDescent="0.2">
      <c r="A382" s="35"/>
      <c r="B382" s="36"/>
      <c r="C382" s="37"/>
      <c r="D382" s="203" t="s">
        <v>320</v>
      </c>
      <c r="E382" s="37"/>
      <c r="F382" s="204" t="s">
        <v>676</v>
      </c>
      <c r="G382" s="37"/>
      <c r="H382" s="37"/>
      <c r="I382" s="110"/>
      <c r="J382" s="37"/>
      <c r="K382" s="37"/>
      <c r="L382" s="40"/>
      <c r="M382" s="205"/>
      <c r="N382" s="206"/>
      <c r="O382" s="65"/>
      <c r="P382" s="65"/>
      <c r="Q382" s="65"/>
      <c r="R382" s="65"/>
      <c r="S382" s="65"/>
      <c r="T382" s="66"/>
      <c r="U382" s="35"/>
      <c r="V382" s="35"/>
      <c r="W382" s="35"/>
      <c r="X382" s="35"/>
      <c r="Y382" s="35"/>
      <c r="Z382" s="35"/>
      <c r="AA382" s="35"/>
      <c r="AB382" s="35"/>
      <c r="AC382" s="35"/>
      <c r="AD382" s="35"/>
      <c r="AE382" s="35"/>
      <c r="AT382" s="18" t="s">
        <v>320</v>
      </c>
      <c r="AU382" s="18" t="s">
        <v>86</v>
      </c>
    </row>
    <row r="383" spans="1:65" s="14" customFormat="1" x14ac:dyDescent="0.2">
      <c r="B383" s="218"/>
      <c r="C383" s="219"/>
      <c r="D383" s="203" t="s">
        <v>332</v>
      </c>
      <c r="E383" s="220" t="s">
        <v>21</v>
      </c>
      <c r="F383" s="221" t="s">
        <v>688</v>
      </c>
      <c r="G383" s="219"/>
      <c r="H383" s="220" t="s">
        <v>21</v>
      </c>
      <c r="I383" s="222"/>
      <c r="J383" s="219"/>
      <c r="K383" s="219"/>
      <c r="L383" s="223"/>
      <c r="M383" s="224"/>
      <c r="N383" s="225"/>
      <c r="O383" s="225"/>
      <c r="P383" s="225"/>
      <c r="Q383" s="225"/>
      <c r="R383" s="225"/>
      <c r="S383" s="225"/>
      <c r="T383" s="226"/>
      <c r="AT383" s="227" t="s">
        <v>332</v>
      </c>
      <c r="AU383" s="227" t="s">
        <v>86</v>
      </c>
      <c r="AV383" s="14" t="s">
        <v>84</v>
      </c>
      <c r="AW383" s="14" t="s">
        <v>37</v>
      </c>
      <c r="AX383" s="14" t="s">
        <v>76</v>
      </c>
      <c r="AY383" s="227" t="s">
        <v>311</v>
      </c>
    </row>
    <row r="384" spans="1:65" s="13" customFormat="1" x14ac:dyDescent="0.2">
      <c r="B384" s="207"/>
      <c r="C384" s="208"/>
      <c r="D384" s="203" t="s">
        <v>332</v>
      </c>
      <c r="E384" s="209" t="s">
        <v>21</v>
      </c>
      <c r="F384" s="210" t="s">
        <v>689</v>
      </c>
      <c r="G384" s="208"/>
      <c r="H384" s="211">
        <v>0.3</v>
      </c>
      <c r="I384" s="212"/>
      <c r="J384" s="208"/>
      <c r="K384" s="208"/>
      <c r="L384" s="213"/>
      <c r="M384" s="214"/>
      <c r="N384" s="215"/>
      <c r="O384" s="215"/>
      <c r="P384" s="215"/>
      <c r="Q384" s="215"/>
      <c r="R384" s="215"/>
      <c r="S384" s="215"/>
      <c r="T384" s="216"/>
      <c r="AT384" s="217" t="s">
        <v>332</v>
      </c>
      <c r="AU384" s="217" t="s">
        <v>86</v>
      </c>
      <c r="AV384" s="13" t="s">
        <v>86</v>
      </c>
      <c r="AW384" s="13" t="s">
        <v>37</v>
      </c>
      <c r="AX384" s="13" t="s">
        <v>84</v>
      </c>
      <c r="AY384" s="217" t="s">
        <v>311</v>
      </c>
    </row>
    <row r="385" spans="1:65" s="2" customFormat="1" ht="24" customHeight="1" x14ac:dyDescent="0.2">
      <c r="A385" s="35"/>
      <c r="B385" s="36"/>
      <c r="C385" s="190" t="s">
        <v>690</v>
      </c>
      <c r="D385" s="190" t="s">
        <v>313</v>
      </c>
      <c r="E385" s="191" t="s">
        <v>691</v>
      </c>
      <c r="F385" s="192" t="s">
        <v>692</v>
      </c>
      <c r="G385" s="193" t="s">
        <v>329</v>
      </c>
      <c r="H385" s="194">
        <v>0.27500000000000002</v>
      </c>
      <c r="I385" s="195"/>
      <c r="J385" s="196">
        <f>ROUND(I385*H385,2)</f>
        <v>0</v>
      </c>
      <c r="K385" s="192" t="s">
        <v>317</v>
      </c>
      <c r="L385" s="40"/>
      <c r="M385" s="197" t="s">
        <v>21</v>
      </c>
      <c r="N385" s="198" t="s">
        <v>47</v>
      </c>
      <c r="O385" s="65"/>
      <c r="P385" s="199">
        <f>O385*H385</f>
        <v>0</v>
      </c>
      <c r="Q385" s="199">
        <v>1.2199999999999999E-3</v>
      </c>
      <c r="R385" s="199">
        <f>Q385*H385</f>
        <v>3.3550000000000002E-4</v>
      </c>
      <c r="S385" s="199">
        <v>7.0000000000000007E-2</v>
      </c>
      <c r="T385" s="200">
        <f>S385*H385</f>
        <v>1.9250000000000003E-2</v>
      </c>
      <c r="U385" s="35"/>
      <c r="V385" s="35"/>
      <c r="W385" s="35"/>
      <c r="X385" s="35"/>
      <c r="Y385" s="35"/>
      <c r="Z385" s="35"/>
      <c r="AA385" s="35"/>
      <c r="AB385" s="35"/>
      <c r="AC385" s="35"/>
      <c r="AD385" s="35"/>
      <c r="AE385" s="35"/>
      <c r="AR385" s="201" t="s">
        <v>318</v>
      </c>
      <c r="AT385" s="201" t="s">
        <v>313</v>
      </c>
      <c r="AU385" s="201" t="s">
        <v>86</v>
      </c>
      <c r="AY385" s="18" t="s">
        <v>311</v>
      </c>
      <c r="BE385" s="202">
        <f>IF(N385="základní",J385,0)</f>
        <v>0</v>
      </c>
      <c r="BF385" s="202">
        <f>IF(N385="snížená",J385,0)</f>
        <v>0</v>
      </c>
      <c r="BG385" s="202">
        <f>IF(N385="zákl. přenesená",J385,0)</f>
        <v>0</v>
      </c>
      <c r="BH385" s="202">
        <f>IF(N385="sníž. přenesená",J385,0)</f>
        <v>0</v>
      </c>
      <c r="BI385" s="202">
        <f>IF(N385="nulová",J385,0)</f>
        <v>0</v>
      </c>
      <c r="BJ385" s="18" t="s">
        <v>84</v>
      </c>
      <c r="BK385" s="202">
        <f>ROUND(I385*H385,2)</f>
        <v>0</v>
      </c>
      <c r="BL385" s="18" t="s">
        <v>318</v>
      </c>
      <c r="BM385" s="201" t="s">
        <v>693</v>
      </c>
    </row>
    <row r="386" spans="1:65" s="2" customFormat="1" ht="48.75" x14ac:dyDescent="0.2">
      <c r="A386" s="35"/>
      <c r="B386" s="36"/>
      <c r="C386" s="37"/>
      <c r="D386" s="203" t="s">
        <v>320</v>
      </c>
      <c r="E386" s="37"/>
      <c r="F386" s="204" t="s">
        <v>676</v>
      </c>
      <c r="G386" s="37"/>
      <c r="H386" s="37"/>
      <c r="I386" s="110"/>
      <c r="J386" s="37"/>
      <c r="K386" s="37"/>
      <c r="L386" s="40"/>
      <c r="M386" s="205"/>
      <c r="N386" s="206"/>
      <c r="O386" s="65"/>
      <c r="P386" s="65"/>
      <c r="Q386" s="65"/>
      <c r="R386" s="65"/>
      <c r="S386" s="65"/>
      <c r="T386" s="66"/>
      <c r="U386" s="35"/>
      <c r="V386" s="35"/>
      <c r="W386" s="35"/>
      <c r="X386" s="35"/>
      <c r="Y386" s="35"/>
      <c r="Z386" s="35"/>
      <c r="AA386" s="35"/>
      <c r="AB386" s="35"/>
      <c r="AC386" s="35"/>
      <c r="AD386" s="35"/>
      <c r="AE386" s="35"/>
      <c r="AT386" s="18" t="s">
        <v>320</v>
      </c>
      <c r="AU386" s="18" t="s">
        <v>86</v>
      </c>
    </row>
    <row r="387" spans="1:65" s="13" customFormat="1" x14ac:dyDescent="0.2">
      <c r="B387" s="207"/>
      <c r="C387" s="208"/>
      <c r="D387" s="203" t="s">
        <v>332</v>
      </c>
      <c r="E387" s="209" t="s">
        <v>21</v>
      </c>
      <c r="F387" s="210" t="s">
        <v>694</v>
      </c>
      <c r="G387" s="208"/>
      <c r="H387" s="211">
        <v>0.27500000000000002</v>
      </c>
      <c r="I387" s="212"/>
      <c r="J387" s="208"/>
      <c r="K387" s="208"/>
      <c r="L387" s="213"/>
      <c r="M387" s="214"/>
      <c r="N387" s="215"/>
      <c r="O387" s="215"/>
      <c r="P387" s="215"/>
      <c r="Q387" s="215"/>
      <c r="R387" s="215"/>
      <c r="S387" s="215"/>
      <c r="T387" s="216"/>
      <c r="AT387" s="217" t="s">
        <v>332</v>
      </c>
      <c r="AU387" s="217" t="s">
        <v>86</v>
      </c>
      <c r="AV387" s="13" t="s">
        <v>86</v>
      </c>
      <c r="AW387" s="13" t="s">
        <v>37</v>
      </c>
      <c r="AX387" s="13" t="s">
        <v>84</v>
      </c>
      <c r="AY387" s="217" t="s">
        <v>311</v>
      </c>
    </row>
    <row r="388" spans="1:65" s="2" customFormat="1" ht="24" customHeight="1" x14ac:dyDescent="0.2">
      <c r="A388" s="35"/>
      <c r="B388" s="36"/>
      <c r="C388" s="190" t="s">
        <v>695</v>
      </c>
      <c r="D388" s="190" t="s">
        <v>313</v>
      </c>
      <c r="E388" s="191" t="s">
        <v>696</v>
      </c>
      <c r="F388" s="192" t="s">
        <v>697</v>
      </c>
      <c r="G388" s="193" t="s">
        <v>329</v>
      </c>
      <c r="H388" s="194">
        <v>0.52500000000000002</v>
      </c>
      <c r="I388" s="195"/>
      <c r="J388" s="196">
        <f>ROUND(I388*H388,2)</f>
        <v>0</v>
      </c>
      <c r="K388" s="192" t="s">
        <v>317</v>
      </c>
      <c r="L388" s="40"/>
      <c r="M388" s="197" t="s">
        <v>21</v>
      </c>
      <c r="N388" s="198" t="s">
        <v>47</v>
      </c>
      <c r="O388" s="65"/>
      <c r="P388" s="199">
        <f>O388*H388</f>
        <v>0</v>
      </c>
      <c r="Q388" s="199">
        <v>3.63E-3</v>
      </c>
      <c r="R388" s="199">
        <f>Q388*H388</f>
        <v>1.9057500000000001E-3</v>
      </c>
      <c r="S388" s="199">
        <v>0.19600000000000001</v>
      </c>
      <c r="T388" s="200">
        <f>S388*H388</f>
        <v>0.10290000000000001</v>
      </c>
      <c r="U388" s="35"/>
      <c r="V388" s="35"/>
      <c r="W388" s="35"/>
      <c r="X388" s="35"/>
      <c r="Y388" s="35"/>
      <c r="Z388" s="35"/>
      <c r="AA388" s="35"/>
      <c r="AB388" s="35"/>
      <c r="AC388" s="35"/>
      <c r="AD388" s="35"/>
      <c r="AE388" s="35"/>
      <c r="AR388" s="201" t="s">
        <v>318</v>
      </c>
      <c r="AT388" s="201" t="s">
        <v>313</v>
      </c>
      <c r="AU388" s="201" t="s">
        <v>86</v>
      </c>
      <c r="AY388" s="18" t="s">
        <v>311</v>
      </c>
      <c r="BE388" s="202">
        <f>IF(N388="základní",J388,0)</f>
        <v>0</v>
      </c>
      <c r="BF388" s="202">
        <f>IF(N388="snížená",J388,0)</f>
        <v>0</v>
      </c>
      <c r="BG388" s="202">
        <f>IF(N388="zákl. přenesená",J388,0)</f>
        <v>0</v>
      </c>
      <c r="BH388" s="202">
        <f>IF(N388="sníž. přenesená",J388,0)</f>
        <v>0</v>
      </c>
      <c r="BI388" s="202">
        <f>IF(N388="nulová",J388,0)</f>
        <v>0</v>
      </c>
      <c r="BJ388" s="18" t="s">
        <v>84</v>
      </c>
      <c r="BK388" s="202">
        <f>ROUND(I388*H388,2)</f>
        <v>0</v>
      </c>
      <c r="BL388" s="18" t="s">
        <v>318</v>
      </c>
      <c r="BM388" s="201" t="s">
        <v>698</v>
      </c>
    </row>
    <row r="389" spans="1:65" s="2" customFormat="1" ht="48.75" x14ac:dyDescent="0.2">
      <c r="A389" s="35"/>
      <c r="B389" s="36"/>
      <c r="C389" s="37"/>
      <c r="D389" s="203" t="s">
        <v>320</v>
      </c>
      <c r="E389" s="37"/>
      <c r="F389" s="204" t="s">
        <v>676</v>
      </c>
      <c r="G389" s="37"/>
      <c r="H389" s="37"/>
      <c r="I389" s="110"/>
      <c r="J389" s="37"/>
      <c r="K389" s="37"/>
      <c r="L389" s="40"/>
      <c r="M389" s="205"/>
      <c r="N389" s="206"/>
      <c r="O389" s="65"/>
      <c r="P389" s="65"/>
      <c r="Q389" s="65"/>
      <c r="R389" s="65"/>
      <c r="S389" s="65"/>
      <c r="T389" s="66"/>
      <c r="U389" s="35"/>
      <c r="V389" s="35"/>
      <c r="W389" s="35"/>
      <c r="X389" s="35"/>
      <c r="Y389" s="35"/>
      <c r="Z389" s="35"/>
      <c r="AA389" s="35"/>
      <c r="AB389" s="35"/>
      <c r="AC389" s="35"/>
      <c r="AD389" s="35"/>
      <c r="AE389" s="35"/>
      <c r="AT389" s="18" t="s">
        <v>320</v>
      </c>
      <c r="AU389" s="18" t="s">
        <v>86</v>
      </c>
    </row>
    <row r="390" spans="1:65" s="13" customFormat="1" x14ac:dyDescent="0.2">
      <c r="B390" s="207"/>
      <c r="C390" s="208"/>
      <c r="D390" s="203" t="s">
        <v>332</v>
      </c>
      <c r="E390" s="209" t="s">
        <v>21</v>
      </c>
      <c r="F390" s="210" t="s">
        <v>699</v>
      </c>
      <c r="G390" s="208"/>
      <c r="H390" s="211">
        <v>0.52500000000000002</v>
      </c>
      <c r="I390" s="212"/>
      <c r="J390" s="208"/>
      <c r="K390" s="208"/>
      <c r="L390" s="213"/>
      <c r="M390" s="214"/>
      <c r="N390" s="215"/>
      <c r="O390" s="215"/>
      <c r="P390" s="215"/>
      <c r="Q390" s="215"/>
      <c r="R390" s="215"/>
      <c r="S390" s="215"/>
      <c r="T390" s="216"/>
      <c r="AT390" s="217" t="s">
        <v>332</v>
      </c>
      <c r="AU390" s="217" t="s">
        <v>86</v>
      </c>
      <c r="AV390" s="13" t="s">
        <v>86</v>
      </c>
      <c r="AW390" s="13" t="s">
        <v>37</v>
      </c>
      <c r="AX390" s="13" t="s">
        <v>84</v>
      </c>
      <c r="AY390" s="217" t="s">
        <v>311</v>
      </c>
    </row>
    <row r="391" spans="1:65" s="2" customFormat="1" ht="24" customHeight="1" x14ac:dyDescent="0.2">
      <c r="A391" s="35"/>
      <c r="B391" s="36"/>
      <c r="C391" s="190" t="s">
        <v>700</v>
      </c>
      <c r="D391" s="190" t="s">
        <v>313</v>
      </c>
      <c r="E391" s="191" t="s">
        <v>701</v>
      </c>
      <c r="F391" s="192" t="s">
        <v>702</v>
      </c>
      <c r="G391" s="193" t="s">
        <v>329</v>
      </c>
      <c r="H391" s="194">
        <v>4.0999999999999996</v>
      </c>
      <c r="I391" s="195"/>
      <c r="J391" s="196">
        <f>ROUND(I391*H391,2)</f>
        <v>0</v>
      </c>
      <c r="K391" s="192" t="s">
        <v>317</v>
      </c>
      <c r="L391" s="40"/>
      <c r="M391" s="197" t="s">
        <v>21</v>
      </c>
      <c r="N391" s="198" t="s">
        <v>47</v>
      </c>
      <c r="O391" s="65"/>
      <c r="P391" s="199">
        <f>O391*H391</f>
        <v>0</v>
      </c>
      <c r="Q391" s="199">
        <v>8.0000000000000007E-5</v>
      </c>
      <c r="R391" s="199">
        <f>Q391*H391</f>
        <v>3.28E-4</v>
      </c>
      <c r="S391" s="199">
        <v>0</v>
      </c>
      <c r="T391" s="200">
        <f>S391*H391</f>
        <v>0</v>
      </c>
      <c r="U391" s="35"/>
      <c r="V391" s="35"/>
      <c r="W391" s="35"/>
      <c r="X391" s="35"/>
      <c r="Y391" s="35"/>
      <c r="Z391" s="35"/>
      <c r="AA391" s="35"/>
      <c r="AB391" s="35"/>
      <c r="AC391" s="35"/>
      <c r="AD391" s="35"/>
      <c r="AE391" s="35"/>
      <c r="AR391" s="201" t="s">
        <v>318</v>
      </c>
      <c r="AT391" s="201" t="s">
        <v>313</v>
      </c>
      <c r="AU391" s="201" t="s">
        <v>86</v>
      </c>
      <c r="AY391" s="18" t="s">
        <v>311</v>
      </c>
      <c r="BE391" s="202">
        <f>IF(N391="základní",J391,0)</f>
        <v>0</v>
      </c>
      <c r="BF391" s="202">
        <f>IF(N391="snížená",J391,0)</f>
        <v>0</v>
      </c>
      <c r="BG391" s="202">
        <f>IF(N391="zákl. přenesená",J391,0)</f>
        <v>0</v>
      </c>
      <c r="BH391" s="202">
        <f>IF(N391="sníž. přenesená",J391,0)</f>
        <v>0</v>
      </c>
      <c r="BI391" s="202">
        <f>IF(N391="nulová",J391,0)</f>
        <v>0</v>
      </c>
      <c r="BJ391" s="18" t="s">
        <v>84</v>
      </c>
      <c r="BK391" s="202">
        <f>ROUND(I391*H391,2)</f>
        <v>0</v>
      </c>
      <c r="BL391" s="18" t="s">
        <v>318</v>
      </c>
      <c r="BM391" s="201" t="s">
        <v>703</v>
      </c>
    </row>
    <row r="392" spans="1:65" s="2" customFormat="1" ht="78" x14ac:dyDescent="0.2">
      <c r="A392" s="35"/>
      <c r="B392" s="36"/>
      <c r="C392" s="37"/>
      <c r="D392" s="203" t="s">
        <v>320</v>
      </c>
      <c r="E392" s="37"/>
      <c r="F392" s="204" t="s">
        <v>704</v>
      </c>
      <c r="G392" s="37"/>
      <c r="H392" s="37"/>
      <c r="I392" s="110"/>
      <c r="J392" s="37"/>
      <c r="K392" s="37"/>
      <c r="L392" s="40"/>
      <c r="M392" s="205"/>
      <c r="N392" s="206"/>
      <c r="O392" s="65"/>
      <c r="P392" s="65"/>
      <c r="Q392" s="65"/>
      <c r="R392" s="65"/>
      <c r="S392" s="65"/>
      <c r="T392" s="66"/>
      <c r="U392" s="35"/>
      <c r="V392" s="35"/>
      <c r="W392" s="35"/>
      <c r="X392" s="35"/>
      <c r="Y392" s="35"/>
      <c r="Z392" s="35"/>
      <c r="AA392" s="35"/>
      <c r="AB392" s="35"/>
      <c r="AC392" s="35"/>
      <c r="AD392" s="35"/>
      <c r="AE392" s="35"/>
      <c r="AT392" s="18" t="s">
        <v>320</v>
      </c>
      <c r="AU392" s="18" t="s">
        <v>86</v>
      </c>
    </row>
    <row r="393" spans="1:65" s="2" customFormat="1" ht="19.5" x14ac:dyDescent="0.2">
      <c r="A393" s="35"/>
      <c r="B393" s="36"/>
      <c r="C393" s="37"/>
      <c r="D393" s="203" t="s">
        <v>519</v>
      </c>
      <c r="E393" s="37"/>
      <c r="F393" s="204" t="s">
        <v>705</v>
      </c>
      <c r="G393" s="37"/>
      <c r="H393" s="37"/>
      <c r="I393" s="110"/>
      <c r="J393" s="37"/>
      <c r="K393" s="37"/>
      <c r="L393" s="40"/>
      <c r="M393" s="205"/>
      <c r="N393" s="206"/>
      <c r="O393" s="65"/>
      <c r="P393" s="65"/>
      <c r="Q393" s="65"/>
      <c r="R393" s="65"/>
      <c r="S393" s="65"/>
      <c r="T393" s="66"/>
      <c r="U393" s="35"/>
      <c r="V393" s="35"/>
      <c r="W393" s="35"/>
      <c r="X393" s="35"/>
      <c r="Y393" s="35"/>
      <c r="Z393" s="35"/>
      <c r="AA393" s="35"/>
      <c r="AB393" s="35"/>
      <c r="AC393" s="35"/>
      <c r="AD393" s="35"/>
      <c r="AE393" s="35"/>
      <c r="AT393" s="18" t="s">
        <v>519</v>
      </c>
      <c r="AU393" s="18" t="s">
        <v>86</v>
      </c>
    </row>
    <row r="394" spans="1:65" s="13" customFormat="1" x14ac:dyDescent="0.2">
      <c r="B394" s="207"/>
      <c r="C394" s="208"/>
      <c r="D394" s="203" t="s">
        <v>332</v>
      </c>
      <c r="E394" s="209" t="s">
        <v>21</v>
      </c>
      <c r="F394" s="210" t="s">
        <v>706</v>
      </c>
      <c r="G394" s="208"/>
      <c r="H394" s="211">
        <v>4.0999999999999996</v>
      </c>
      <c r="I394" s="212"/>
      <c r="J394" s="208"/>
      <c r="K394" s="208"/>
      <c r="L394" s="213"/>
      <c r="M394" s="214"/>
      <c r="N394" s="215"/>
      <c r="O394" s="215"/>
      <c r="P394" s="215"/>
      <c r="Q394" s="215"/>
      <c r="R394" s="215"/>
      <c r="S394" s="215"/>
      <c r="T394" s="216"/>
      <c r="AT394" s="217" t="s">
        <v>332</v>
      </c>
      <c r="AU394" s="217" t="s">
        <v>86</v>
      </c>
      <c r="AV394" s="13" t="s">
        <v>86</v>
      </c>
      <c r="AW394" s="13" t="s">
        <v>37</v>
      </c>
      <c r="AX394" s="13" t="s">
        <v>84</v>
      </c>
      <c r="AY394" s="217" t="s">
        <v>311</v>
      </c>
    </row>
    <row r="395" spans="1:65" s="2" customFormat="1" ht="16.5" customHeight="1" x14ac:dyDescent="0.2">
      <c r="A395" s="35"/>
      <c r="B395" s="36"/>
      <c r="C395" s="190" t="s">
        <v>707</v>
      </c>
      <c r="D395" s="190" t="s">
        <v>313</v>
      </c>
      <c r="E395" s="191" t="s">
        <v>708</v>
      </c>
      <c r="F395" s="192" t="s">
        <v>709</v>
      </c>
      <c r="G395" s="193" t="s">
        <v>329</v>
      </c>
      <c r="H395" s="194">
        <v>4.0999999999999996</v>
      </c>
      <c r="I395" s="195"/>
      <c r="J395" s="196">
        <f>ROUND(I395*H395,2)</f>
        <v>0</v>
      </c>
      <c r="K395" s="192" t="s">
        <v>317</v>
      </c>
      <c r="L395" s="40"/>
      <c r="M395" s="197" t="s">
        <v>21</v>
      </c>
      <c r="N395" s="198" t="s">
        <v>47</v>
      </c>
      <c r="O395" s="65"/>
      <c r="P395" s="199">
        <f>O395*H395</f>
        <v>0</v>
      </c>
      <c r="Q395" s="199">
        <v>0</v>
      </c>
      <c r="R395" s="199">
        <f>Q395*H395</f>
        <v>0</v>
      </c>
      <c r="S395" s="199">
        <v>0</v>
      </c>
      <c r="T395" s="200">
        <f>S395*H395</f>
        <v>0</v>
      </c>
      <c r="U395" s="35"/>
      <c r="V395" s="35"/>
      <c r="W395" s="35"/>
      <c r="X395" s="35"/>
      <c r="Y395" s="35"/>
      <c r="Z395" s="35"/>
      <c r="AA395" s="35"/>
      <c r="AB395" s="35"/>
      <c r="AC395" s="35"/>
      <c r="AD395" s="35"/>
      <c r="AE395" s="35"/>
      <c r="AR395" s="201" t="s">
        <v>318</v>
      </c>
      <c r="AT395" s="201" t="s">
        <v>313</v>
      </c>
      <c r="AU395" s="201" t="s">
        <v>86</v>
      </c>
      <c r="AY395" s="18" t="s">
        <v>311</v>
      </c>
      <c r="BE395" s="202">
        <f>IF(N395="základní",J395,0)</f>
        <v>0</v>
      </c>
      <c r="BF395" s="202">
        <f>IF(N395="snížená",J395,0)</f>
        <v>0</v>
      </c>
      <c r="BG395" s="202">
        <f>IF(N395="zákl. přenesená",J395,0)</f>
        <v>0</v>
      </c>
      <c r="BH395" s="202">
        <f>IF(N395="sníž. přenesená",J395,0)</f>
        <v>0</v>
      </c>
      <c r="BI395" s="202">
        <f>IF(N395="nulová",J395,0)</f>
        <v>0</v>
      </c>
      <c r="BJ395" s="18" t="s">
        <v>84</v>
      </c>
      <c r="BK395" s="202">
        <f>ROUND(I395*H395,2)</f>
        <v>0</v>
      </c>
      <c r="BL395" s="18" t="s">
        <v>318</v>
      </c>
      <c r="BM395" s="201" t="s">
        <v>710</v>
      </c>
    </row>
    <row r="396" spans="1:65" s="2" customFormat="1" ht="19.5" x14ac:dyDescent="0.2">
      <c r="A396" s="35"/>
      <c r="B396" s="36"/>
      <c r="C396" s="37"/>
      <c r="D396" s="203" t="s">
        <v>519</v>
      </c>
      <c r="E396" s="37"/>
      <c r="F396" s="204" t="s">
        <v>711</v>
      </c>
      <c r="G396" s="37"/>
      <c r="H396" s="37"/>
      <c r="I396" s="110"/>
      <c r="J396" s="37"/>
      <c r="K396" s="37"/>
      <c r="L396" s="40"/>
      <c r="M396" s="205"/>
      <c r="N396" s="206"/>
      <c r="O396" s="65"/>
      <c r="P396" s="65"/>
      <c r="Q396" s="65"/>
      <c r="R396" s="65"/>
      <c r="S396" s="65"/>
      <c r="T396" s="66"/>
      <c r="U396" s="35"/>
      <c r="V396" s="35"/>
      <c r="W396" s="35"/>
      <c r="X396" s="35"/>
      <c r="Y396" s="35"/>
      <c r="Z396" s="35"/>
      <c r="AA396" s="35"/>
      <c r="AB396" s="35"/>
      <c r="AC396" s="35"/>
      <c r="AD396" s="35"/>
      <c r="AE396" s="35"/>
      <c r="AT396" s="18" t="s">
        <v>519</v>
      </c>
      <c r="AU396" s="18" t="s">
        <v>86</v>
      </c>
    </row>
    <row r="397" spans="1:65" s="13" customFormat="1" x14ac:dyDescent="0.2">
      <c r="B397" s="207"/>
      <c r="C397" s="208"/>
      <c r="D397" s="203" t="s">
        <v>332</v>
      </c>
      <c r="E397" s="209" t="s">
        <v>21</v>
      </c>
      <c r="F397" s="210" t="s">
        <v>706</v>
      </c>
      <c r="G397" s="208"/>
      <c r="H397" s="211">
        <v>4.0999999999999996</v>
      </c>
      <c r="I397" s="212"/>
      <c r="J397" s="208"/>
      <c r="K397" s="208"/>
      <c r="L397" s="213"/>
      <c r="M397" s="214"/>
      <c r="N397" s="215"/>
      <c r="O397" s="215"/>
      <c r="P397" s="215"/>
      <c r="Q397" s="215"/>
      <c r="R397" s="215"/>
      <c r="S397" s="215"/>
      <c r="T397" s="216"/>
      <c r="AT397" s="217" t="s">
        <v>332</v>
      </c>
      <c r="AU397" s="217" t="s">
        <v>86</v>
      </c>
      <c r="AV397" s="13" t="s">
        <v>86</v>
      </c>
      <c r="AW397" s="13" t="s">
        <v>37</v>
      </c>
      <c r="AX397" s="13" t="s">
        <v>84</v>
      </c>
      <c r="AY397" s="217" t="s">
        <v>311</v>
      </c>
    </row>
    <row r="398" spans="1:65" s="2" customFormat="1" ht="24" customHeight="1" x14ac:dyDescent="0.2">
      <c r="A398" s="35"/>
      <c r="B398" s="36"/>
      <c r="C398" s="190" t="s">
        <v>712</v>
      </c>
      <c r="D398" s="190" t="s">
        <v>313</v>
      </c>
      <c r="E398" s="191" t="s">
        <v>713</v>
      </c>
      <c r="F398" s="192" t="s">
        <v>714</v>
      </c>
      <c r="G398" s="193" t="s">
        <v>123</v>
      </c>
      <c r="H398" s="194">
        <v>218.22499999999999</v>
      </c>
      <c r="I398" s="195"/>
      <c r="J398" s="196">
        <f>ROUND(I398*H398,2)</f>
        <v>0</v>
      </c>
      <c r="K398" s="192" t="s">
        <v>317</v>
      </c>
      <c r="L398" s="40"/>
      <c r="M398" s="197" t="s">
        <v>21</v>
      </c>
      <c r="N398" s="198" t="s">
        <v>47</v>
      </c>
      <c r="O398" s="65"/>
      <c r="P398" s="199">
        <f>O398*H398</f>
        <v>0</v>
      </c>
      <c r="Q398" s="199">
        <v>0</v>
      </c>
      <c r="R398" s="199">
        <f>Q398*H398</f>
        <v>0</v>
      </c>
      <c r="S398" s="199">
        <v>4.5999999999999999E-2</v>
      </c>
      <c r="T398" s="200">
        <f>S398*H398</f>
        <v>10.038349999999999</v>
      </c>
      <c r="U398" s="35"/>
      <c r="V398" s="35"/>
      <c r="W398" s="35"/>
      <c r="X398" s="35"/>
      <c r="Y398" s="35"/>
      <c r="Z398" s="35"/>
      <c r="AA398" s="35"/>
      <c r="AB398" s="35"/>
      <c r="AC398" s="35"/>
      <c r="AD398" s="35"/>
      <c r="AE398" s="35"/>
      <c r="AR398" s="201" t="s">
        <v>318</v>
      </c>
      <c r="AT398" s="201" t="s">
        <v>313</v>
      </c>
      <c r="AU398" s="201" t="s">
        <v>86</v>
      </c>
      <c r="AY398" s="18" t="s">
        <v>311</v>
      </c>
      <c r="BE398" s="202">
        <f>IF(N398="základní",J398,0)</f>
        <v>0</v>
      </c>
      <c r="BF398" s="202">
        <f>IF(N398="snížená",J398,0)</f>
        <v>0</v>
      </c>
      <c r="BG398" s="202">
        <f>IF(N398="zákl. přenesená",J398,0)</f>
        <v>0</v>
      </c>
      <c r="BH398" s="202">
        <f>IF(N398="sníž. přenesená",J398,0)</f>
        <v>0</v>
      </c>
      <c r="BI398" s="202">
        <f>IF(N398="nulová",J398,0)</f>
        <v>0</v>
      </c>
      <c r="BJ398" s="18" t="s">
        <v>84</v>
      </c>
      <c r="BK398" s="202">
        <f>ROUND(I398*H398,2)</f>
        <v>0</v>
      </c>
      <c r="BL398" s="18" t="s">
        <v>318</v>
      </c>
      <c r="BM398" s="201" t="s">
        <v>715</v>
      </c>
    </row>
    <row r="399" spans="1:65" s="2" customFormat="1" ht="29.25" x14ac:dyDescent="0.2">
      <c r="A399" s="35"/>
      <c r="B399" s="36"/>
      <c r="C399" s="37"/>
      <c r="D399" s="203" t="s">
        <v>320</v>
      </c>
      <c r="E399" s="37"/>
      <c r="F399" s="204" t="s">
        <v>716</v>
      </c>
      <c r="G399" s="37"/>
      <c r="H399" s="37"/>
      <c r="I399" s="110"/>
      <c r="J399" s="37"/>
      <c r="K399" s="37"/>
      <c r="L399" s="40"/>
      <c r="M399" s="205"/>
      <c r="N399" s="206"/>
      <c r="O399" s="65"/>
      <c r="P399" s="65"/>
      <c r="Q399" s="65"/>
      <c r="R399" s="65"/>
      <c r="S399" s="65"/>
      <c r="T399" s="66"/>
      <c r="U399" s="35"/>
      <c r="V399" s="35"/>
      <c r="W399" s="35"/>
      <c r="X399" s="35"/>
      <c r="Y399" s="35"/>
      <c r="Z399" s="35"/>
      <c r="AA399" s="35"/>
      <c r="AB399" s="35"/>
      <c r="AC399" s="35"/>
      <c r="AD399" s="35"/>
      <c r="AE399" s="35"/>
      <c r="AT399" s="18" t="s">
        <v>320</v>
      </c>
      <c r="AU399" s="18" t="s">
        <v>86</v>
      </c>
    </row>
    <row r="400" spans="1:65" s="14" customFormat="1" x14ac:dyDescent="0.2">
      <c r="B400" s="218"/>
      <c r="C400" s="219"/>
      <c r="D400" s="203" t="s">
        <v>332</v>
      </c>
      <c r="E400" s="220" t="s">
        <v>21</v>
      </c>
      <c r="F400" s="221" t="s">
        <v>644</v>
      </c>
      <c r="G400" s="219"/>
      <c r="H400" s="220" t="s">
        <v>21</v>
      </c>
      <c r="I400" s="222"/>
      <c r="J400" s="219"/>
      <c r="K400" s="219"/>
      <c r="L400" s="223"/>
      <c r="M400" s="224"/>
      <c r="N400" s="225"/>
      <c r="O400" s="225"/>
      <c r="P400" s="225"/>
      <c r="Q400" s="225"/>
      <c r="R400" s="225"/>
      <c r="S400" s="225"/>
      <c r="T400" s="226"/>
      <c r="AT400" s="227" t="s">
        <v>332</v>
      </c>
      <c r="AU400" s="227" t="s">
        <v>86</v>
      </c>
      <c r="AV400" s="14" t="s">
        <v>84</v>
      </c>
      <c r="AW400" s="14" t="s">
        <v>37</v>
      </c>
      <c r="AX400" s="14" t="s">
        <v>76</v>
      </c>
      <c r="AY400" s="227" t="s">
        <v>311</v>
      </c>
    </row>
    <row r="401" spans="1:65" s="13" customFormat="1" x14ac:dyDescent="0.2">
      <c r="B401" s="207"/>
      <c r="C401" s="208"/>
      <c r="D401" s="203" t="s">
        <v>332</v>
      </c>
      <c r="E401" s="209" t="s">
        <v>21</v>
      </c>
      <c r="F401" s="210" t="s">
        <v>717</v>
      </c>
      <c r="G401" s="208"/>
      <c r="H401" s="211">
        <v>111.825</v>
      </c>
      <c r="I401" s="212"/>
      <c r="J401" s="208"/>
      <c r="K401" s="208"/>
      <c r="L401" s="213"/>
      <c r="M401" s="214"/>
      <c r="N401" s="215"/>
      <c r="O401" s="215"/>
      <c r="P401" s="215"/>
      <c r="Q401" s="215"/>
      <c r="R401" s="215"/>
      <c r="S401" s="215"/>
      <c r="T401" s="216"/>
      <c r="AT401" s="217" t="s">
        <v>332</v>
      </c>
      <c r="AU401" s="217" t="s">
        <v>86</v>
      </c>
      <c r="AV401" s="13" t="s">
        <v>86</v>
      </c>
      <c r="AW401" s="13" t="s">
        <v>37</v>
      </c>
      <c r="AX401" s="13" t="s">
        <v>76</v>
      </c>
      <c r="AY401" s="217" t="s">
        <v>311</v>
      </c>
    </row>
    <row r="402" spans="1:65" s="13" customFormat="1" x14ac:dyDescent="0.2">
      <c r="B402" s="207"/>
      <c r="C402" s="208"/>
      <c r="D402" s="203" t="s">
        <v>332</v>
      </c>
      <c r="E402" s="209" t="s">
        <v>21</v>
      </c>
      <c r="F402" s="210" t="s">
        <v>718</v>
      </c>
      <c r="G402" s="208"/>
      <c r="H402" s="211">
        <v>-21.276</v>
      </c>
      <c r="I402" s="212"/>
      <c r="J402" s="208"/>
      <c r="K402" s="208"/>
      <c r="L402" s="213"/>
      <c r="M402" s="214"/>
      <c r="N402" s="215"/>
      <c r="O402" s="215"/>
      <c r="P402" s="215"/>
      <c r="Q402" s="215"/>
      <c r="R402" s="215"/>
      <c r="S402" s="215"/>
      <c r="T402" s="216"/>
      <c r="AT402" s="217" t="s">
        <v>332</v>
      </c>
      <c r="AU402" s="217" t="s">
        <v>86</v>
      </c>
      <c r="AV402" s="13" t="s">
        <v>86</v>
      </c>
      <c r="AW402" s="13" t="s">
        <v>37</v>
      </c>
      <c r="AX402" s="13" t="s">
        <v>76</v>
      </c>
      <c r="AY402" s="217" t="s">
        <v>311</v>
      </c>
    </row>
    <row r="403" spans="1:65" s="13" customFormat="1" x14ac:dyDescent="0.2">
      <c r="B403" s="207"/>
      <c r="C403" s="208"/>
      <c r="D403" s="203" t="s">
        <v>332</v>
      </c>
      <c r="E403" s="209" t="s">
        <v>21</v>
      </c>
      <c r="F403" s="210" t="s">
        <v>719</v>
      </c>
      <c r="G403" s="208"/>
      <c r="H403" s="211">
        <v>146.41499999999999</v>
      </c>
      <c r="I403" s="212"/>
      <c r="J403" s="208"/>
      <c r="K403" s="208"/>
      <c r="L403" s="213"/>
      <c r="M403" s="214"/>
      <c r="N403" s="215"/>
      <c r="O403" s="215"/>
      <c r="P403" s="215"/>
      <c r="Q403" s="215"/>
      <c r="R403" s="215"/>
      <c r="S403" s="215"/>
      <c r="T403" s="216"/>
      <c r="AT403" s="217" t="s">
        <v>332</v>
      </c>
      <c r="AU403" s="217" t="s">
        <v>86</v>
      </c>
      <c r="AV403" s="13" t="s">
        <v>86</v>
      </c>
      <c r="AW403" s="13" t="s">
        <v>37</v>
      </c>
      <c r="AX403" s="13" t="s">
        <v>76</v>
      </c>
      <c r="AY403" s="217" t="s">
        <v>311</v>
      </c>
    </row>
    <row r="404" spans="1:65" s="13" customFormat="1" x14ac:dyDescent="0.2">
      <c r="B404" s="207"/>
      <c r="C404" s="208"/>
      <c r="D404" s="203" t="s">
        <v>332</v>
      </c>
      <c r="E404" s="209" t="s">
        <v>21</v>
      </c>
      <c r="F404" s="210" t="s">
        <v>720</v>
      </c>
      <c r="G404" s="208"/>
      <c r="H404" s="211">
        <v>-18.739000000000001</v>
      </c>
      <c r="I404" s="212"/>
      <c r="J404" s="208"/>
      <c r="K404" s="208"/>
      <c r="L404" s="213"/>
      <c r="M404" s="214"/>
      <c r="N404" s="215"/>
      <c r="O404" s="215"/>
      <c r="P404" s="215"/>
      <c r="Q404" s="215"/>
      <c r="R404" s="215"/>
      <c r="S404" s="215"/>
      <c r="T404" s="216"/>
      <c r="AT404" s="217" t="s">
        <v>332</v>
      </c>
      <c r="AU404" s="217" t="s">
        <v>86</v>
      </c>
      <c r="AV404" s="13" t="s">
        <v>86</v>
      </c>
      <c r="AW404" s="13" t="s">
        <v>37</v>
      </c>
      <c r="AX404" s="13" t="s">
        <v>76</v>
      </c>
      <c r="AY404" s="217" t="s">
        <v>311</v>
      </c>
    </row>
    <row r="405" spans="1:65" s="15" customFormat="1" x14ac:dyDescent="0.2">
      <c r="B405" s="228"/>
      <c r="C405" s="229"/>
      <c r="D405" s="203" t="s">
        <v>332</v>
      </c>
      <c r="E405" s="230" t="s">
        <v>21</v>
      </c>
      <c r="F405" s="231" t="s">
        <v>347</v>
      </c>
      <c r="G405" s="229"/>
      <c r="H405" s="232">
        <v>218.22499999999999</v>
      </c>
      <c r="I405" s="233"/>
      <c r="J405" s="229"/>
      <c r="K405" s="229"/>
      <c r="L405" s="234"/>
      <c r="M405" s="235"/>
      <c r="N405" s="236"/>
      <c r="O405" s="236"/>
      <c r="P405" s="236"/>
      <c r="Q405" s="236"/>
      <c r="R405" s="236"/>
      <c r="S405" s="236"/>
      <c r="T405" s="237"/>
      <c r="AT405" s="238" t="s">
        <v>332</v>
      </c>
      <c r="AU405" s="238" t="s">
        <v>86</v>
      </c>
      <c r="AV405" s="15" t="s">
        <v>318</v>
      </c>
      <c r="AW405" s="15" t="s">
        <v>37</v>
      </c>
      <c r="AX405" s="15" t="s">
        <v>84</v>
      </c>
      <c r="AY405" s="238" t="s">
        <v>311</v>
      </c>
    </row>
    <row r="406" spans="1:65" s="2" customFormat="1" ht="16.5" customHeight="1" x14ac:dyDescent="0.2">
      <c r="A406" s="35"/>
      <c r="B406" s="36"/>
      <c r="C406" s="190" t="s">
        <v>721</v>
      </c>
      <c r="D406" s="190" t="s">
        <v>313</v>
      </c>
      <c r="E406" s="191" t="s">
        <v>722</v>
      </c>
      <c r="F406" s="192" t="s">
        <v>723</v>
      </c>
      <c r="G406" s="193" t="s">
        <v>316</v>
      </c>
      <c r="H406" s="194">
        <v>20</v>
      </c>
      <c r="I406" s="195"/>
      <c r="J406" s="196">
        <f>ROUND(I406*H406,2)</f>
        <v>0</v>
      </c>
      <c r="K406" s="192" t="s">
        <v>724</v>
      </c>
      <c r="L406" s="40"/>
      <c r="M406" s="197" t="s">
        <v>21</v>
      </c>
      <c r="N406" s="198" t="s">
        <v>47</v>
      </c>
      <c r="O406" s="65"/>
      <c r="P406" s="199">
        <f>O406*H406</f>
        <v>0</v>
      </c>
      <c r="Q406" s="199">
        <v>2E-3</v>
      </c>
      <c r="R406" s="199">
        <f>Q406*H406</f>
        <v>0.04</v>
      </c>
      <c r="S406" s="199">
        <v>0</v>
      </c>
      <c r="T406" s="200">
        <f>S406*H406</f>
        <v>0</v>
      </c>
      <c r="U406" s="35"/>
      <c r="V406" s="35"/>
      <c r="W406" s="35"/>
      <c r="X406" s="35"/>
      <c r="Y406" s="35"/>
      <c r="Z406" s="35"/>
      <c r="AA406" s="35"/>
      <c r="AB406" s="35"/>
      <c r="AC406" s="35"/>
      <c r="AD406" s="35"/>
      <c r="AE406" s="35"/>
      <c r="AR406" s="201" t="s">
        <v>318</v>
      </c>
      <c r="AT406" s="201" t="s">
        <v>313</v>
      </c>
      <c r="AU406" s="201" t="s">
        <v>86</v>
      </c>
      <c r="AY406" s="18" t="s">
        <v>311</v>
      </c>
      <c r="BE406" s="202">
        <f>IF(N406="základní",J406,0)</f>
        <v>0</v>
      </c>
      <c r="BF406" s="202">
        <f>IF(N406="snížená",J406,0)</f>
        <v>0</v>
      </c>
      <c r="BG406" s="202">
        <f>IF(N406="zákl. přenesená",J406,0)</f>
        <v>0</v>
      </c>
      <c r="BH406" s="202">
        <f>IF(N406="sníž. přenesená",J406,0)</f>
        <v>0</v>
      </c>
      <c r="BI406" s="202">
        <f>IF(N406="nulová",J406,0)</f>
        <v>0</v>
      </c>
      <c r="BJ406" s="18" t="s">
        <v>84</v>
      </c>
      <c r="BK406" s="202">
        <f>ROUND(I406*H406,2)</f>
        <v>0</v>
      </c>
      <c r="BL406" s="18" t="s">
        <v>318</v>
      </c>
      <c r="BM406" s="201" t="s">
        <v>725</v>
      </c>
    </row>
    <row r="407" spans="1:65" s="12" customFormat="1" ht="22.9" customHeight="1" x14ac:dyDescent="0.2">
      <c r="B407" s="174"/>
      <c r="C407" s="175"/>
      <c r="D407" s="176" t="s">
        <v>75</v>
      </c>
      <c r="E407" s="188" t="s">
        <v>726</v>
      </c>
      <c r="F407" s="188" t="s">
        <v>727</v>
      </c>
      <c r="G407" s="175"/>
      <c r="H407" s="175"/>
      <c r="I407" s="178"/>
      <c r="J407" s="189">
        <f>BK407</f>
        <v>0</v>
      </c>
      <c r="K407" s="175"/>
      <c r="L407" s="180"/>
      <c r="M407" s="181"/>
      <c r="N407" s="182"/>
      <c r="O407" s="182"/>
      <c r="P407" s="183">
        <f>SUM(P408:P418)</f>
        <v>0</v>
      </c>
      <c r="Q407" s="182"/>
      <c r="R407" s="183">
        <f>SUM(R408:R418)</f>
        <v>0</v>
      </c>
      <c r="S407" s="182"/>
      <c r="T407" s="184">
        <f>SUM(T408:T418)</f>
        <v>0</v>
      </c>
      <c r="AR407" s="185" t="s">
        <v>84</v>
      </c>
      <c r="AT407" s="186" t="s">
        <v>75</v>
      </c>
      <c r="AU407" s="186" t="s">
        <v>84</v>
      </c>
      <c r="AY407" s="185" t="s">
        <v>311</v>
      </c>
      <c r="BK407" s="187">
        <f>SUM(BK408:BK418)</f>
        <v>0</v>
      </c>
    </row>
    <row r="408" spans="1:65" s="2" customFormat="1" ht="24" customHeight="1" x14ac:dyDescent="0.2">
      <c r="A408" s="35"/>
      <c r="B408" s="36"/>
      <c r="C408" s="190" t="s">
        <v>728</v>
      </c>
      <c r="D408" s="190" t="s">
        <v>313</v>
      </c>
      <c r="E408" s="191" t="s">
        <v>729</v>
      </c>
      <c r="F408" s="192" t="s">
        <v>730</v>
      </c>
      <c r="G408" s="193" t="s">
        <v>416</v>
      </c>
      <c r="H408" s="194">
        <v>189.10499999999999</v>
      </c>
      <c r="I408" s="195"/>
      <c r="J408" s="196">
        <f>ROUND(I408*H408,2)</f>
        <v>0</v>
      </c>
      <c r="K408" s="192" t="s">
        <v>317</v>
      </c>
      <c r="L408" s="40"/>
      <c r="M408" s="197" t="s">
        <v>21</v>
      </c>
      <c r="N408" s="198" t="s">
        <v>47</v>
      </c>
      <c r="O408" s="65"/>
      <c r="P408" s="199">
        <f>O408*H408</f>
        <v>0</v>
      </c>
      <c r="Q408" s="199">
        <v>0</v>
      </c>
      <c r="R408" s="199">
        <f>Q408*H408</f>
        <v>0</v>
      </c>
      <c r="S408" s="199">
        <v>0</v>
      </c>
      <c r="T408" s="200">
        <f>S408*H408</f>
        <v>0</v>
      </c>
      <c r="U408" s="35"/>
      <c r="V408" s="35"/>
      <c r="W408" s="35"/>
      <c r="X408" s="35"/>
      <c r="Y408" s="35"/>
      <c r="Z408" s="35"/>
      <c r="AA408" s="35"/>
      <c r="AB408" s="35"/>
      <c r="AC408" s="35"/>
      <c r="AD408" s="35"/>
      <c r="AE408" s="35"/>
      <c r="AR408" s="201" t="s">
        <v>318</v>
      </c>
      <c r="AT408" s="201" t="s">
        <v>313</v>
      </c>
      <c r="AU408" s="201" t="s">
        <v>86</v>
      </c>
      <c r="AY408" s="18" t="s">
        <v>311</v>
      </c>
      <c r="BE408" s="202">
        <f>IF(N408="základní",J408,0)</f>
        <v>0</v>
      </c>
      <c r="BF408" s="202">
        <f>IF(N408="snížená",J408,0)</f>
        <v>0</v>
      </c>
      <c r="BG408" s="202">
        <f>IF(N408="zákl. přenesená",J408,0)</f>
        <v>0</v>
      </c>
      <c r="BH408" s="202">
        <f>IF(N408="sníž. přenesená",J408,0)</f>
        <v>0</v>
      </c>
      <c r="BI408" s="202">
        <f>IF(N408="nulová",J408,0)</f>
        <v>0</v>
      </c>
      <c r="BJ408" s="18" t="s">
        <v>84</v>
      </c>
      <c r="BK408" s="202">
        <f>ROUND(I408*H408,2)</f>
        <v>0</v>
      </c>
      <c r="BL408" s="18" t="s">
        <v>318</v>
      </c>
      <c r="BM408" s="201" t="s">
        <v>731</v>
      </c>
    </row>
    <row r="409" spans="1:65" s="2" customFormat="1" ht="107.25" x14ac:dyDescent="0.2">
      <c r="A409" s="35"/>
      <c r="B409" s="36"/>
      <c r="C409" s="37"/>
      <c r="D409" s="203" t="s">
        <v>320</v>
      </c>
      <c r="E409" s="37"/>
      <c r="F409" s="204" t="s">
        <v>732</v>
      </c>
      <c r="G409" s="37"/>
      <c r="H409" s="37"/>
      <c r="I409" s="110"/>
      <c r="J409" s="37"/>
      <c r="K409" s="37"/>
      <c r="L409" s="40"/>
      <c r="M409" s="205"/>
      <c r="N409" s="206"/>
      <c r="O409" s="65"/>
      <c r="P409" s="65"/>
      <c r="Q409" s="65"/>
      <c r="R409" s="65"/>
      <c r="S409" s="65"/>
      <c r="T409" s="66"/>
      <c r="U409" s="35"/>
      <c r="V409" s="35"/>
      <c r="W409" s="35"/>
      <c r="X409" s="35"/>
      <c r="Y409" s="35"/>
      <c r="Z409" s="35"/>
      <c r="AA409" s="35"/>
      <c r="AB409" s="35"/>
      <c r="AC409" s="35"/>
      <c r="AD409" s="35"/>
      <c r="AE409" s="35"/>
      <c r="AT409" s="18" t="s">
        <v>320</v>
      </c>
      <c r="AU409" s="18" t="s">
        <v>86</v>
      </c>
    </row>
    <row r="410" spans="1:65" s="2" customFormat="1" ht="16.5" customHeight="1" x14ac:dyDescent="0.2">
      <c r="A410" s="35"/>
      <c r="B410" s="36"/>
      <c r="C410" s="190" t="s">
        <v>733</v>
      </c>
      <c r="D410" s="190" t="s">
        <v>313</v>
      </c>
      <c r="E410" s="191" t="s">
        <v>734</v>
      </c>
      <c r="F410" s="192" t="s">
        <v>735</v>
      </c>
      <c r="G410" s="193" t="s">
        <v>416</v>
      </c>
      <c r="H410" s="194">
        <v>189.10499999999999</v>
      </c>
      <c r="I410" s="195"/>
      <c r="J410" s="196">
        <f>ROUND(I410*H410,2)</f>
        <v>0</v>
      </c>
      <c r="K410" s="192" t="s">
        <v>317</v>
      </c>
      <c r="L410" s="40"/>
      <c r="M410" s="197" t="s">
        <v>21</v>
      </c>
      <c r="N410" s="198" t="s">
        <v>47</v>
      </c>
      <c r="O410" s="65"/>
      <c r="P410" s="199">
        <f>O410*H410</f>
        <v>0</v>
      </c>
      <c r="Q410" s="199">
        <v>0</v>
      </c>
      <c r="R410" s="199">
        <f>Q410*H410</f>
        <v>0</v>
      </c>
      <c r="S410" s="199">
        <v>0</v>
      </c>
      <c r="T410" s="200">
        <f>S410*H410</f>
        <v>0</v>
      </c>
      <c r="U410" s="35"/>
      <c r="V410" s="35"/>
      <c r="W410" s="35"/>
      <c r="X410" s="35"/>
      <c r="Y410" s="35"/>
      <c r="Z410" s="35"/>
      <c r="AA410" s="35"/>
      <c r="AB410" s="35"/>
      <c r="AC410" s="35"/>
      <c r="AD410" s="35"/>
      <c r="AE410" s="35"/>
      <c r="AR410" s="201" t="s">
        <v>318</v>
      </c>
      <c r="AT410" s="201" t="s">
        <v>313</v>
      </c>
      <c r="AU410" s="201" t="s">
        <v>86</v>
      </c>
      <c r="AY410" s="18" t="s">
        <v>311</v>
      </c>
      <c r="BE410" s="202">
        <f>IF(N410="základní",J410,0)</f>
        <v>0</v>
      </c>
      <c r="BF410" s="202">
        <f>IF(N410="snížená",J410,0)</f>
        <v>0</v>
      </c>
      <c r="BG410" s="202">
        <f>IF(N410="zákl. přenesená",J410,0)</f>
        <v>0</v>
      </c>
      <c r="BH410" s="202">
        <f>IF(N410="sníž. přenesená",J410,0)</f>
        <v>0</v>
      </c>
      <c r="BI410" s="202">
        <f>IF(N410="nulová",J410,0)</f>
        <v>0</v>
      </c>
      <c r="BJ410" s="18" t="s">
        <v>84</v>
      </c>
      <c r="BK410" s="202">
        <f>ROUND(I410*H410,2)</f>
        <v>0</v>
      </c>
      <c r="BL410" s="18" t="s">
        <v>318</v>
      </c>
      <c r="BM410" s="201" t="s">
        <v>736</v>
      </c>
    </row>
    <row r="411" spans="1:65" s="2" customFormat="1" ht="58.5" x14ac:dyDescent="0.2">
      <c r="A411" s="35"/>
      <c r="B411" s="36"/>
      <c r="C411" s="37"/>
      <c r="D411" s="203" t="s">
        <v>320</v>
      </c>
      <c r="E411" s="37"/>
      <c r="F411" s="204" t="s">
        <v>737</v>
      </c>
      <c r="G411" s="37"/>
      <c r="H411" s="37"/>
      <c r="I411" s="110"/>
      <c r="J411" s="37"/>
      <c r="K411" s="37"/>
      <c r="L411" s="40"/>
      <c r="M411" s="205"/>
      <c r="N411" s="206"/>
      <c r="O411" s="65"/>
      <c r="P411" s="65"/>
      <c r="Q411" s="65"/>
      <c r="R411" s="65"/>
      <c r="S411" s="65"/>
      <c r="T411" s="66"/>
      <c r="U411" s="35"/>
      <c r="V411" s="35"/>
      <c r="W411" s="35"/>
      <c r="X411" s="35"/>
      <c r="Y411" s="35"/>
      <c r="Z411" s="35"/>
      <c r="AA411" s="35"/>
      <c r="AB411" s="35"/>
      <c r="AC411" s="35"/>
      <c r="AD411" s="35"/>
      <c r="AE411" s="35"/>
      <c r="AT411" s="18" t="s">
        <v>320</v>
      </c>
      <c r="AU411" s="18" t="s">
        <v>86</v>
      </c>
    </row>
    <row r="412" spans="1:65" s="2" customFormat="1" ht="24" customHeight="1" x14ac:dyDescent="0.2">
      <c r="A412" s="35"/>
      <c r="B412" s="36"/>
      <c r="C412" s="190" t="s">
        <v>738</v>
      </c>
      <c r="D412" s="190" t="s">
        <v>313</v>
      </c>
      <c r="E412" s="191" t="s">
        <v>739</v>
      </c>
      <c r="F412" s="192" t="s">
        <v>740</v>
      </c>
      <c r="G412" s="193" t="s">
        <v>416</v>
      </c>
      <c r="H412" s="194">
        <v>5105.835</v>
      </c>
      <c r="I412" s="195"/>
      <c r="J412" s="196">
        <f>ROUND(I412*H412,2)</f>
        <v>0</v>
      </c>
      <c r="K412" s="192" t="s">
        <v>317</v>
      </c>
      <c r="L412" s="40"/>
      <c r="M412" s="197" t="s">
        <v>21</v>
      </c>
      <c r="N412" s="198" t="s">
        <v>47</v>
      </c>
      <c r="O412" s="65"/>
      <c r="P412" s="199">
        <f>O412*H412</f>
        <v>0</v>
      </c>
      <c r="Q412" s="199">
        <v>0</v>
      </c>
      <c r="R412" s="199">
        <f>Q412*H412</f>
        <v>0</v>
      </c>
      <c r="S412" s="199">
        <v>0</v>
      </c>
      <c r="T412" s="200">
        <f>S412*H412</f>
        <v>0</v>
      </c>
      <c r="U412" s="35"/>
      <c r="V412" s="35"/>
      <c r="W412" s="35"/>
      <c r="X412" s="35"/>
      <c r="Y412" s="35"/>
      <c r="Z412" s="35"/>
      <c r="AA412" s="35"/>
      <c r="AB412" s="35"/>
      <c r="AC412" s="35"/>
      <c r="AD412" s="35"/>
      <c r="AE412" s="35"/>
      <c r="AR412" s="201" t="s">
        <v>318</v>
      </c>
      <c r="AT412" s="201" t="s">
        <v>313</v>
      </c>
      <c r="AU412" s="201" t="s">
        <v>86</v>
      </c>
      <c r="AY412" s="18" t="s">
        <v>311</v>
      </c>
      <c r="BE412" s="202">
        <f>IF(N412="základní",J412,0)</f>
        <v>0</v>
      </c>
      <c r="BF412" s="202">
        <f>IF(N412="snížená",J412,0)</f>
        <v>0</v>
      </c>
      <c r="BG412" s="202">
        <f>IF(N412="zákl. přenesená",J412,0)</f>
        <v>0</v>
      </c>
      <c r="BH412" s="202">
        <f>IF(N412="sníž. přenesená",J412,0)</f>
        <v>0</v>
      </c>
      <c r="BI412" s="202">
        <f>IF(N412="nulová",J412,0)</f>
        <v>0</v>
      </c>
      <c r="BJ412" s="18" t="s">
        <v>84</v>
      </c>
      <c r="BK412" s="202">
        <f>ROUND(I412*H412,2)</f>
        <v>0</v>
      </c>
      <c r="BL412" s="18" t="s">
        <v>318</v>
      </c>
      <c r="BM412" s="201" t="s">
        <v>741</v>
      </c>
    </row>
    <row r="413" spans="1:65" s="2" customFormat="1" ht="58.5" x14ac:dyDescent="0.2">
      <c r="A413" s="35"/>
      <c r="B413" s="36"/>
      <c r="C413" s="37"/>
      <c r="D413" s="203" t="s">
        <v>320</v>
      </c>
      <c r="E413" s="37"/>
      <c r="F413" s="204" t="s">
        <v>737</v>
      </c>
      <c r="G413" s="37"/>
      <c r="H413" s="37"/>
      <c r="I413" s="110"/>
      <c r="J413" s="37"/>
      <c r="K413" s="37"/>
      <c r="L413" s="40"/>
      <c r="M413" s="205"/>
      <c r="N413" s="206"/>
      <c r="O413" s="65"/>
      <c r="P413" s="65"/>
      <c r="Q413" s="65"/>
      <c r="R413" s="65"/>
      <c r="S413" s="65"/>
      <c r="T413" s="66"/>
      <c r="U413" s="35"/>
      <c r="V413" s="35"/>
      <c r="W413" s="35"/>
      <c r="X413" s="35"/>
      <c r="Y413" s="35"/>
      <c r="Z413" s="35"/>
      <c r="AA413" s="35"/>
      <c r="AB413" s="35"/>
      <c r="AC413" s="35"/>
      <c r="AD413" s="35"/>
      <c r="AE413" s="35"/>
      <c r="AT413" s="18" t="s">
        <v>320</v>
      </c>
      <c r="AU413" s="18" t="s">
        <v>86</v>
      </c>
    </row>
    <row r="414" spans="1:65" s="13" customFormat="1" x14ac:dyDescent="0.2">
      <c r="B414" s="207"/>
      <c r="C414" s="208"/>
      <c r="D414" s="203" t="s">
        <v>332</v>
      </c>
      <c r="E414" s="208"/>
      <c r="F414" s="210" t="s">
        <v>742</v>
      </c>
      <c r="G414" s="208"/>
      <c r="H414" s="211">
        <v>5105.835</v>
      </c>
      <c r="I414" s="212"/>
      <c r="J414" s="208"/>
      <c r="K414" s="208"/>
      <c r="L414" s="213"/>
      <c r="M414" s="214"/>
      <c r="N414" s="215"/>
      <c r="O414" s="215"/>
      <c r="P414" s="215"/>
      <c r="Q414" s="215"/>
      <c r="R414" s="215"/>
      <c r="S414" s="215"/>
      <c r="T414" s="216"/>
      <c r="AT414" s="217" t="s">
        <v>332</v>
      </c>
      <c r="AU414" s="217" t="s">
        <v>86</v>
      </c>
      <c r="AV414" s="13" t="s">
        <v>86</v>
      </c>
      <c r="AW414" s="13" t="s">
        <v>4</v>
      </c>
      <c r="AX414" s="13" t="s">
        <v>84</v>
      </c>
      <c r="AY414" s="217" t="s">
        <v>311</v>
      </c>
    </row>
    <row r="415" spans="1:65" s="2" customFormat="1" ht="24" customHeight="1" x14ac:dyDescent="0.2">
      <c r="A415" s="35"/>
      <c r="B415" s="36"/>
      <c r="C415" s="190" t="s">
        <v>743</v>
      </c>
      <c r="D415" s="190" t="s">
        <v>313</v>
      </c>
      <c r="E415" s="191" t="s">
        <v>744</v>
      </c>
      <c r="F415" s="192" t="s">
        <v>745</v>
      </c>
      <c r="G415" s="193" t="s">
        <v>416</v>
      </c>
      <c r="H415" s="194">
        <v>184.24700000000001</v>
      </c>
      <c r="I415" s="195"/>
      <c r="J415" s="196">
        <f>ROUND(I415*H415,2)</f>
        <v>0</v>
      </c>
      <c r="K415" s="192" t="s">
        <v>317</v>
      </c>
      <c r="L415" s="40"/>
      <c r="M415" s="197" t="s">
        <v>21</v>
      </c>
      <c r="N415" s="198" t="s">
        <v>47</v>
      </c>
      <c r="O415" s="65"/>
      <c r="P415" s="199">
        <f>O415*H415</f>
        <v>0</v>
      </c>
      <c r="Q415" s="199">
        <v>0</v>
      </c>
      <c r="R415" s="199">
        <f>Q415*H415</f>
        <v>0</v>
      </c>
      <c r="S415" s="199">
        <v>0</v>
      </c>
      <c r="T415" s="200">
        <f>S415*H415</f>
        <v>0</v>
      </c>
      <c r="U415" s="35"/>
      <c r="V415" s="35"/>
      <c r="W415" s="35"/>
      <c r="X415" s="35"/>
      <c r="Y415" s="35"/>
      <c r="Z415" s="35"/>
      <c r="AA415" s="35"/>
      <c r="AB415" s="35"/>
      <c r="AC415" s="35"/>
      <c r="AD415" s="35"/>
      <c r="AE415" s="35"/>
      <c r="AR415" s="201" t="s">
        <v>318</v>
      </c>
      <c r="AT415" s="201" t="s">
        <v>313</v>
      </c>
      <c r="AU415" s="201" t="s">
        <v>86</v>
      </c>
      <c r="AY415" s="18" t="s">
        <v>311</v>
      </c>
      <c r="BE415" s="202">
        <f>IF(N415="základní",J415,0)</f>
        <v>0</v>
      </c>
      <c r="BF415" s="202">
        <f>IF(N415="snížená",J415,0)</f>
        <v>0</v>
      </c>
      <c r="BG415" s="202">
        <f>IF(N415="zákl. přenesená",J415,0)</f>
        <v>0</v>
      </c>
      <c r="BH415" s="202">
        <f>IF(N415="sníž. přenesená",J415,0)</f>
        <v>0</v>
      </c>
      <c r="BI415" s="202">
        <f>IF(N415="nulová",J415,0)</f>
        <v>0</v>
      </c>
      <c r="BJ415" s="18" t="s">
        <v>84</v>
      </c>
      <c r="BK415" s="202">
        <f>ROUND(I415*H415,2)</f>
        <v>0</v>
      </c>
      <c r="BL415" s="18" t="s">
        <v>318</v>
      </c>
      <c r="BM415" s="201" t="s">
        <v>746</v>
      </c>
    </row>
    <row r="416" spans="1:65" s="2" customFormat="1" ht="58.5" x14ac:dyDescent="0.2">
      <c r="A416" s="35"/>
      <c r="B416" s="36"/>
      <c r="C416" s="37"/>
      <c r="D416" s="203" t="s">
        <v>320</v>
      </c>
      <c r="E416" s="37"/>
      <c r="F416" s="204" t="s">
        <v>747</v>
      </c>
      <c r="G416" s="37"/>
      <c r="H416" s="37"/>
      <c r="I416" s="110"/>
      <c r="J416" s="37"/>
      <c r="K416" s="37"/>
      <c r="L416" s="40"/>
      <c r="M416" s="205"/>
      <c r="N416" s="206"/>
      <c r="O416" s="65"/>
      <c r="P416" s="65"/>
      <c r="Q416" s="65"/>
      <c r="R416" s="65"/>
      <c r="S416" s="65"/>
      <c r="T416" s="66"/>
      <c r="U416" s="35"/>
      <c r="V416" s="35"/>
      <c r="W416" s="35"/>
      <c r="X416" s="35"/>
      <c r="Y416" s="35"/>
      <c r="Z416" s="35"/>
      <c r="AA416" s="35"/>
      <c r="AB416" s="35"/>
      <c r="AC416" s="35"/>
      <c r="AD416" s="35"/>
      <c r="AE416" s="35"/>
      <c r="AT416" s="18" t="s">
        <v>320</v>
      </c>
      <c r="AU416" s="18" t="s">
        <v>86</v>
      </c>
    </row>
    <row r="417" spans="1:65" s="2" customFormat="1" ht="24" customHeight="1" x14ac:dyDescent="0.2">
      <c r="A417" s="35"/>
      <c r="B417" s="36"/>
      <c r="C417" s="190" t="s">
        <v>748</v>
      </c>
      <c r="D417" s="190" t="s">
        <v>313</v>
      </c>
      <c r="E417" s="191" t="s">
        <v>749</v>
      </c>
      <c r="F417" s="192" t="s">
        <v>750</v>
      </c>
      <c r="G417" s="193" t="s">
        <v>416</v>
      </c>
      <c r="H417" s="194">
        <v>4.8579999999999997</v>
      </c>
      <c r="I417" s="195"/>
      <c r="J417" s="196">
        <f>ROUND(I417*H417,2)</f>
        <v>0</v>
      </c>
      <c r="K417" s="192" t="s">
        <v>317</v>
      </c>
      <c r="L417" s="40"/>
      <c r="M417" s="197" t="s">
        <v>21</v>
      </c>
      <c r="N417" s="198" t="s">
        <v>47</v>
      </c>
      <c r="O417" s="65"/>
      <c r="P417" s="199">
        <f>O417*H417</f>
        <v>0</v>
      </c>
      <c r="Q417" s="199">
        <v>0</v>
      </c>
      <c r="R417" s="199">
        <f>Q417*H417</f>
        <v>0</v>
      </c>
      <c r="S417" s="199">
        <v>0</v>
      </c>
      <c r="T417" s="200">
        <f>S417*H417</f>
        <v>0</v>
      </c>
      <c r="U417" s="35"/>
      <c r="V417" s="35"/>
      <c r="W417" s="35"/>
      <c r="X417" s="35"/>
      <c r="Y417" s="35"/>
      <c r="Z417" s="35"/>
      <c r="AA417" s="35"/>
      <c r="AB417" s="35"/>
      <c r="AC417" s="35"/>
      <c r="AD417" s="35"/>
      <c r="AE417" s="35"/>
      <c r="AR417" s="201" t="s">
        <v>318</v>
      </c>
      <c r="AT417" s="201" t="s">
        <v>313</v>
      </c>
      <c r="AU417" s="201" t="s">
        <v>86</v>
      </c>
      <c r="AY417" s="18" t="s">
        <v>311</v>
      </c>
      <c r="BE417" s="202">
        <f>IF(N417="základní",J417,0)</f>
        <v>0</v>
      </c>
      <c r="BF417" s="202">
        <f>IF(N417="snížená",J417,0)</f>
        <v>0</v>
      </c>
      <c r="BG417" s="202">
        <f>IF(N417="zákl. přenesená",J417,0)</f>
        <v>0</v>
      </c>
      <c r="BH417" s="202">
        <f>IF(N417="sníž. přenesená",J417,0)</f>
        <v>0</v>
      </c>
      <c r="BI417" s="202">
        <f>IF(N417="nulová",J417,0)</f>
        <v>0</v>
      </c>
      <c r="BJ417" s="18" t="s">
        <v>84</v>
      </c>
      <c r="BK417" s="202">
        <f>ROUND(I417*H417,2)</f>
        <v>0</v>
      </c>
      <c r="BL417" s="18" t="s">
        <v>318</v>
      </c>
      <c r="BM417" s="201" t="s">
        <v>751</v>
      </c>
    </row>
    <row r="418" spans="1:65" s="2" customFormat="1" ht="58.5" x14ac:dyDescent="0.2">
      <c r="A418" s="35"/>
      <c r="B418" s="36"/>
      <c r="C418" s="37"/>
      <c r="D418" s="203" t="s">
        <v>320</v>
      </c>
      <c r="E418" s="37"/>
      <c r="F418" s="204" t="s">
        <v>747</v>
      </c>
      <c r="G418" s="37"/>
      <c r="H418" s="37"/>
      <c r="I418" s="110"/>
      <c r="J418" s="37"/>
      <c r="K418" s="37"/>
      <c r="L418" s="40"/>
      <c r="M418" s="205"/>
      <c r="N418" s="206"/>
      <c r="O418" s="65"/>
      <c r="P418" s="65"/>
      <c r="Q418" s="65"/>
      <c r="R418" s="65"/>
      <c r="S418" s="65"/>
      <c r="T418" s="66"/>
      <c r="U418" s="35"/>
      <c r="V418" s="35"/>
      <c r="W418" s="35"/>
      <c r="X418" s="35"/>
      <c r="Y418" s="35"/>
      <c r="Z418" s="35"/>
      <c r="AA418" s="35"/>
      <c r="AB418" s="35"/>
      <c r="AC418" s="35"/>
      <c r="AD418" s="35"/>
      <c r="AE418" s="35"/>
      <c r="AT418" s="18" t="s">
        <v>320</v>
      </c>
      <c r="AU418" s="18" t="s">
        <v>86</v>
      </c>
    </row>
    <row r="419" spans="1:65" s="12" customFormat="1" ht="22.9" customHeight="1" x14ac:dyDescent="0.2">
      <c r="B419" s="174"/>
      <c r="C419" s="175"/>
      <c r="D419" s="176" t="s">
        <v>75</v>
      </c>
      <c r="E419" s="188" t="s">
        <v>752</v>
      </c>
      <c r="F419" s="188" t="s">
        <v>753</v>
      </c>
      <c r="G419" s="175"/>
      <c r="H419" s="175"/>
      <c r="I419" s="178"/>
      <c r="J419" s="189">
        <f>BK419</f>
        <v>0</v>
      </c>
      <c r="K419" s="175"/>
      <c r="L419" s="180"/>
      <c r="M419" s="181"/>
      <c r="N419" s="182"/>
      <c r="O419" s="182"/>
      <c r="P419" s="183">
        <f>SUM(P420:P429)</f>
        <v>0</v>
      </c>
      <c r="Q419" s="182"/>
      <c r="R419" s="183">
        <f>SUM(R420:R429)</f>
        <v>0</v>
      </c>
      <c r="S419" s="182"/>
      <c r="T419" s="184">
        <f>SUM(T420:T429)</f>
        <v>0</v>
      </c>
      <c r="AR419" s="185" t="s">
        <v>84</v>
      </c>
      <c r="AT419" s="186" t="s">
        <v>75</v>
      </c>
      <c r="AU419" s="186" t="s">
        <v>84</v>
      </c>
      <c r="AY419" s="185" t="s">
        <v>311</v>
      </c>
      <c r="BK419" s="187">
        <f>SUM(BK420:BK429)</f>
        <v>0</v>
      </c>
    </row>
    <row r="420" spans="1:65" s="2" customFormat="1" ht="24" customHeight="1" x14ac:dyDescent="0.2">
      <c r="A420" s="35"/>
      <c r="B420" s="36"/>
      <c r="C420" s="190" t="s">
        <v>754</v>
      </c>
      <c r="D420" s="190" t="s">
        <v>313</v>
      </c>
      <c r="E420" s="191" t="s">
        <v>755</v>
      </c>
      <c r="F420" s="192" t="s">
        <v>756</v>
      </c>
      <c r="G420" s="193" t="s">
        <v>416</v>
      </c>
      <c r="H420" s="194">
        <v>234.011</v>
      </c>
      <c r="I420" s="195"/>
      <c r="J420" s="196">
        <f>ROUND(I420*H420,2)</f>
        <v>0</v>
      </c>
      <c r="K420" s="192" t="s">
        <v>317</v>
      </c>
      <c r="L420" s="40"/>
      <c r="M420" s="197" t="s">
        <v>21</v>
      </c>
      <c r="N420" s="198" t="s">
        <v>47</v>
      </c>
      <c r="O420" s="65"/>
      <c r="P420" s="199">
        <f>O420*H420</f>
        <v>0</v>
      </c>
      <c r="Q420" s="199">
        <v>0</v>
      </c>
      <c r="R420" s="199">
        <f>Q420*H420</f>
        <v>0</v>
      </c>
      <c r="S420" s="199">
        <v>0</v>
      </c>
      <c r="T420" s="200">
        <f>S420*H420</f>
        <v>0</v>
      </c>
      <c r="U420" s="35"/>
      <c r="V420" s="35"/>
      <c r="W420" s="35"/>
      <c r="X420" s="35"/>
      <c r="Y420" s="35"/>
      <c r="Z420" s="35"/>
      <c r="AA420" s="35"/>
      <c r="AB420" s="35"/>
      <c r="AC420" s="35"/>
      <c r="AD420" s="35"/>
      <c r="AE420" s="35"/>
      <c r="AR420" s="201" t="s">
        <v>318</v>
      </c>
      <c r="AT420" s="201" t="s">
        <v>313</v>
      </c>
      <c r="AU420" s="201" t="s">
        <v>86</v>
      </c>
      <c r="AY420" s="18" t="s">
        <v>311</v>
      </c>
      <c r="BE420" s="202">
        <f>IF(N420="základní",J420,0)</f>
        <v>0</v>
      </c>
      <c r="BF420" s="202">
        <f>IF(N420="snížená",J420,0)</f>
        <v>0</v>
      </c>
      <c r="BG420" s="202">
        <f>IF(N420="zákl. přenesená",J420,0)</f>
        <v>0</v>
      </c>
      <c r="BH420" s="202">
        <f>IF(N420="sníž. přenesená",J420,0)</f>
        <v>0</v>
      </c>
      <c r="BI420" s="202">
        <f>IF(N420="nulová",J420,0)</f>
        <v>0</v>
      </c>
      <c r="BJ420" s="18" t="s">
        <v>84</v>
      </c>
      <c r="BK420" s="202">
        <f>ROUND(I420*H420,2)</f>
        <v>0</v>
      </c>
      <c r="BL420" s="18" t="s">
        <v>318</v>
      </c>
      <c r="BM420" s="201" t="s">
        <v>757</v>
      </c>
    </row>
    <row r="421" spans="1:65" s="2" customFormat="1" ht="58.5" x14ac:dyDescent="0.2">
      <c r="A421" s="35"/>
      <c r="B421" s="36"/>
      <c r="C421" s="37"/>
      <c r="D421" s="203" t="s">
        <v>320</v>
      </c>
      <c r="E421" s="37"/>
      <c r="F421" s="204" t="s">
        <v>758</v>
      </c>
      <c r="G421" s="37"/>
      <c r="H421" s="37"/>
      <c r="I421" s="110"/>
      <c r="J421" s="37"/>
      <c r="K421" s="37"/>
      <c r="L421" s="40"/>
      <c r="M421" s="205"/>
      <c r="N421" s="206"/>
      <c r="O421" s="65"/>
      <c r="P421" s="65"/>
      <c r="Q421" s="65"/>
      <c r="R421" s="65"/>
      <c r="S421" s="65"/>
      <c r="T421" s="66"/>
      <c r="U421" s="35"/>
      <c r="V421" s="35"/>
      <c r="W421" s="35"/>
      <c r="X421" s="35"/>
      <c r="Y421" s="35"/>
      <c r="Z421" s="35"/>
      <c r="AA421" s="35"/>
      <c r="AB421" s="35"/>
      <c r="AC421" s="35"/>
      <c r="AD421" s="35"/>
      <c r="AE421" s="35"/>
      <c r="AT421" s="18" t="s">
        <v>320</v>
      </c>
      <c r="AU421" s="18" t="s">
        <v>86</v>
      </c>
    </row>
    <row r="422" spans="1:65" s="2" customFormat="1" ht="24" customHeight="1" x14ac:dyDescent="0.2">
      <c r="A422" s="35"/>
      <c r="B422" s="36"/>
      <c r="C422" s="190" t="s">
        <v>759</v>
      </c>
      <c r="D422" s="190" t="s">
        <v>313</v>
      </c>
      <c r="E422" s="191" t="s">
        <v>760</v>
      </c>
      <c r="F422" s="192" t="s">
        <v>761</v>
      </c>
      <c r="G422" s="193" t="s">
        <v>416</v>
      </c>
      <c r="H422" s="194">
        <v>234.011</v>
      </c>
      <c r="I422" s="195"/>
      <c r="J422" s="196">
        <f>ROUND(I422*H422,2)</f>
        <v>0</v>
      </c>
      <c r="K422" s="192" t="s">
        <v>317</v>
      </c>
      <c r="L422" s="40"/>
      <c r="M422" s="197" t="s">
        <v>21</v>
      </c>
      <c r="N422" s="198" t="s">
        <v>47</v>
      </c>
      <c r="O422" s="65"/>
      <c r="P422" s="199">
        <f>O422*H422</f>
        <v>0</v>
      </c>
      <c r="Q422" s="199">
        <v>0</v>
      </c>
      <c r="R422" s="199">
        <f>Q422*H422</f>
        <v>0</v>
      </c>
      <c r="S422" s="199">
        <v>0</v>
      </c>
      <c r="T422" s="200">
        <f>S422*H422</f>
        <v>0</v>
      </c>
      <c r="U422" s="35"/>
      <c r="V422" s="35"/>
      <c r="W422" s="35"/>
      <c r="X422" s="35"/>
      <c r="Y422" s="35"/>
      <c r="Z422" s="35"/>
      <c r="AA422" s="35"/>
      <c r="AB422" s="35"/>
      <c r="AC422" s="35"/>
      <c r="AD422" s="35"/>
      <c r="AE422" s="35"/>
      <c r="AR422" s="201" t="s">
        <v>318</v>
      </c>
      <c r="AT422" s="201" t="s">
        <v>313</v>
      </c>
      <c r="AU422" s="201" t="s">
        <v>86</v>
      </c>
      <c r="AY422" s="18" t="s">
        <v>311</v>
      </c>
      <c r="BE422" s="202">
        <f>IF(N422="základní",J422,0)</f>
        <v>0</v>
      </c>
      <c r="BF422" s="202">
        <f>IF(N422="snížená",J422,0)</f>
        <v>0</v>
      </c>
      <c r="BG422" s="202">
        <f>IF(N422="zákl. přenesená",J422,0)</f>
        <v>0</v>
      </c>
      <c r="BH422" s="202">
        <f>IF(N422="sníž. přenesená",J422,0)</f>
        <v>0</v>
      </c>
      <c r="BI422" s="202">
        <f>IF(N422="nulová",J422,0)</f>
        <v>0</v>
      </c>
      <c r="BJ422" s="18" t="s">
        <v>84</v>
      </c>
      <c r="BK422" s="202">
        <f>ROUND(I422*H422,2)</f>
        <v>0</v>
      </c>
      <c r="BL422" s="18" t="s">
        <v>318</v>
      </c>
      <c r="BM422" s="201" t="s">
        <v>762</v>
      </c>
    </row>
    <row r="423" spans="1:65" s="2" customFormat="1" ht="58.5" x14ac:dyDescent="0.2">
      <c r="A423" s="35"/>
      <c r="B423" s="36"/>
      <c r="C423" s="37"/>
      <c r="D423" s="203" t="s">
        <v>320</v>
      </c>
      <c r="E423" s="37"/>
      <c r="F423" s="204" t="s">
        <v>758</v>
      </c>
      <c r="G423" s="37"/>
      <c r="H423" s="37"/>
      <c r="I423" s="110"/>
      <c r="J423" s="37"/>
      <c r="K423" s="37"/>
      <c r="L423" s="40"/>
      <c r="M423" s="205"/>
      <c r="N423" s="206"/>
      <c r="O423" s="65"/>
      <c r="P423" s="65"/>
      <c r="Q423" s="65"/>
      <c r="R423" s="65"/>
      <c r="S423" s="65"/>
      <c r="T423" s="66"/>
      <c r="U423" s="35"/>
      <c r="V423" s="35"/>
      <c r="W423" s="35"/>
      <c r="X423" s="35"/>
      <c r="Y423" s="35"/>
      <c r="Z423" s="35"/>
      <c r="AA423" s="35"/>
      <c r="AB423" s="35"/>
      <c r="AC423" s="35"/>
      <c r="AD423" s="35"/>
      <c r="AE423" s="35"/>
      <c r="AT423" s="18" t="s">
        <v>320</v>
      </c>
      <c r="AU423" s="18" t="s">
        <v>86</v>
      </c>
    </row>
    <row r="424" spans="1:65" s="2" customFormat="1" ht="24" customHeight="1" x14ac:dyDescent="0.2">
      <c r="A424" s="35"/>
      <c r="B424" s="36"/>
      <c r="C424" s="190" t="s">
        <v>763</v>
      </c>
      <c r="D424" s="190" t="s">
        <v>313</v>
      </c>
      <c r="E424" s="191" t="s">
        <v>764</v>
      </c>
      <c r="F424" s="192" t="s">
        <v>765</v>
      </c>
      <c r="G424" s="193" t="s">
        <v>416</v>
      </c>
      <c r="H424" s="194">
        <v>11.167</v>
      </c>
      <c r="I424" s="195"/>
      <c r="J424" s="196">
        <f>ROUND(I424*H424,2)</f>
        <v>0</v>
      </c>
      <c r="K424" s="192" t="s">
        <v>317</v>
      </c>
      <c r="L424" s="40"/>
      <c r="M424" s="197" t="s">
        <v>21</v>
      </c>
      <c r="N424" s="198" t="s">
        <v>47</v>
      </c>
      <c r="O424" s="65"/>
      <c r="P424" s="199">
        <f>O424*H424</f>
        <v>0</v>
      </c>
      <c r="Q424" s="199">
        <v>0</v>
      </c>
      <c r="R424" s="199">
        <f>Q424*H424</f>
        <v>0</v>
      </c>
      <c r="S424" s="199">
        <v>0</v>
      </c>
      <c r="T424" s="200">
        <f>S424*H424</f>
        <v>0</v>
      </c>
      <c r="U424" s="35"/>
      <c r="V424" s="35"/>
      <c r="W424" s="35"/>
      <c r="X424" s="35"/>
      <c r="Y424" s="35"/>
      <c r="Z424" s="35"/>
      <c r="AA424" s="35"/>
      <c r="AB424" s="35"/>
      <c r="AC424" s="35"/>
      <c r="AD424" s="35"/>
      <c r="AE424" s="35"/>
      <c r="AR424" s="201" t="s">
        <v>318</v>
      </c>
      <c r="AT424" s="201" t="s">
        <v>313</v>
      </c>
      <c r="AU424" s="201" t="s">
        <v>86</v>
      </c>
      <c r="AY424" s="18" t="s">
        <v>311</v>
      </c>
      <c r="BE424" s="202">
        <f>IF(N424="základní",J424,0)</f>
        <v>0</v>
      </c>
      <c r="BF424" s="202">
        <f>IF(N424="snížená",J424,0)</f>
        <v>0</v>
      </c>
      <c r="BG424" s="202">
        <f>IF(N424="zákl. přenesená",J424,0)</f>
        <v>0</v>
      </c>
      <c r="BH424" s="202">
        <f>IF(N424="sníž. přenesená",J424,0)</f>
        <v>0</v>
      </c>
      <c r="BI424" s="202">
        <f>IF(N424="nulová",J424,0)</f>
        <v>0</v>
      </c>
      <c r="BJ424" s="18" t="s">
        <v>84</v>
      </c>
      <c r="BK424" s="202">
        <f>ROUND(I424*H424,2)</f>
        <v>0</v>
      </c>
      <c r="BL424" s="18" t="s">
        <v>318</v>
      </c>
      <c r="BM424" s="201" t="s">
        <v>766</v>
      </c>
    </row>
    <row r="425" spans="1:65" s="2" customFormat="1" ht="29.25" x14ac:dyDescent="0.2">
      <c r="A425" s="35"/>
      <c r="B425" s="36"/>
      <c r="C425" s="37"/>
      <c r="D425" s="203" t="s">
        <v>320</v>
      </c>
      <c r="E425" s="37"/>
      <c r="F425" s="204" t="s">
        <v>767</v>
      </c>
      <c r="G425" s="37"/>
      <c r="H425" s="37"/>
      <c r="I425" s="110"/>
      <c r="J425" s="37"/>
      <c r="K425" s="37"/>
      <c r="L425" s="40"/>
      <c r="M425" s="205"/>
      <c r="N425" s="206"/>
      <c r="O425" s="65"/>
      <c r="P425" s="65"/>
      <c r="Q425" s="65"/>
      <c r="R425" s="65"/>
      <c r="S425" s="65"/>
      <c r="T425" s="66"/>
      <c r="U425" s="35"/>
      <c r="V425" s="35"/>
      <c r="W425" s="35"/>
      <c r="X425" s="35"/>
      <c r="Y425" s="35"/>
      <c r="Z425" s="35"/>
      <c r="AA425" s="35"/>
      <c r="AB425" s="35"/>
      <c r="AC425" s="35"/>
      <c r="AD425" s="35"/>
      <c r="AE425" s="35"/>
      <c r="AT425" s="18" t="s">
        <v>320</v>
      </c>
      <c r="AU425" s="18" t="s">
        <v>86</v>
      </c>
    </row>
    <row r="426" spans="1:65" s="2" customFormat="1" ht="24" customHeight="1" x14ac:dyDescent="0.2">
      <c r="A426" s="35"/>
      <c r="B426" s="36"/>
      <c r="C426" s="190" t="s">
        <v>768</v>
      </c>
      <c r="D426" s="190" t="s">
        <v>313</v>
      </c>
      <c r="E426" s="191" t="s">
        <v>769</v>
      </c>
      <c r="F426" s="192" t="s">
        <v>770</v>
      </c>
      <c r="G426" s="193" t="s">
        <v>416</v>
      </c>
      <c r="H426" s="194">
        <v>34.691000000000003</v>
      </c>
      <c r="I426" s="195"/>
      <c r="J426" s="196">
        <f>ROUND(I426*H426,2)</f>
        <v>0</v>
      </c>
      <c r="K426" s="192" t="s">
        <v>544</v>
      </c>
      <c r="L426" s="40"/>
      <c r="M426" s="197" t="s">
        <v>21</v>
      </c>
      <c r="N426" s="198" t="s">
        <v>47</v>
      </c>
      <c r="O426" s="65"/>
      <c r="P426" s="199">
        <f>O426*H426</f>
        <v>0</v>
      </c>
      <c r="Q426" s="199">
        <v>0</v>
      </c>
      <c r="R426" s="199">
        <f>Q426*H426</f>
        <v>0</v>
      </c>
      <c r="S426" s="199">
        <v>0</v>
      </c>
      <c r="T426" s="200">
        <f>S426*H426</f>
        <v>0</v>
      </c>
      <c r="U426" s="35"/>
      <c r="V426" s="35"/>
      <c r="W426" s="35"/>
      <c r="X426" s="35"/>
      <c r="Y426" s="35"/>
      <c r="Z426" s="35"/>
      <c r="AA426" s="35"/>
      <c r="AB426" s="35"/>
      <c r="AC426" s="35"/>
      <c r="AD426" s="35"/>
      <c r="AE426" s="35"/>
      <c r="AR426" s="201" t="s">
        <v>318</v>
      </c>
      <c r="AT426" s="201" t="s">
        <v>313</v>
      </c>
      <c r="AU426" s="201" t="s">
        <v>86</v>
      </c>
      <c r="AY426" s="18" t="s">
        <v>311</v>
      </c>
      <c r="BE426" s="202">
        <f>IF(N426="základní",J426,0)</f>
        <v>0</v>
      </c>
      <c r="BF426" s="202">
        <f>IF(N426="snížená",J426,0)</f>
        <v>0</v>
      </c>
      <c r="BG426" s="202">
        <f>IF(N426="zákl. přenesená",J426,0)</f>
        <v>0</v>
      </c>
      <c r="BH426" s="202">
        <f>IF(N426="sníž. přenesená",J426,0)</f>
        <v>0</v>
      </c>
      <c r="BI426" s="202">
        <f>IF(N426="nulová",J426,0)</f>
        <v>0</v>
      </c>
      <c r="BJ426" s="18" t="s">
        <v>84</v>
      </c>
      <c r="BK426" s="202">
        <f>ROUND(I426*H426,2)</f>
        <v>0</v>
      </c>
      <c r="BL426" s="18" t="s">
        <v>318</v>
      </c>
      <c r="BM426" s="201" t="s">
        <v>771</v>
      </c>
    </row>
    <row r="427" spans="1:65" s="2" customFormat="1" ht="78" x14ac:dyDescent="0.2">
      <c r="A427" s="35"/>
      <c r="B427" s="36"/>
      <c r="C427" s="37"/>
      <c r="D427" s="203" t="s">
        <v>320</v>
      </c>
      <c r="E427" s="37"/>
      <c r="F427" s="204" t="s">
        <v>772</v>
      </c>
      <c r="G427" s="37"/>
      <c r="H427" s="37"/>
      <c r="I427" s="110"/>
      <c r="J427" s="37"/>
      <c r="K427" s="37"/>
      <c r="L427" s="40"/>
      <c r="M427" s="205"/>
      <c r="N427" s="206"/>
      <c r="O427" s="65"/>
      <c r="P427" s="65"/>
      <c r="Q427" s="65"/>
      <c r="R427" s="65"/>
      <c r="S427" s="65"/>
      <c r="T427" s="66"/>
      <c r="U427" s="35"/>
      <c r="V427" s="35"/>
      <c r="W427" s="35"/>
      <c r="X427" s="35"/>
      <c r="Y427" s="35"/>
      <c r="Z427" s="35"/>
      <c r="AA427" s="35"/>
      <c r="AB427" s="35"/>
      <c r="AC427" s="35"/>
      <c r="AD427" s="35"/>
      <c r="AE427" s="35"/>
      <c r="AT427" s="18" t="s">
        <v>320</v>
      </c>
      <c r="AU427" s="18" t="s">
        <v>86</v>
      </c>
    </row>
    <row r="428" spans="1:65" s="2" customFormat="1" ht="24" customHeight="1" x14ac:dyDescent="0.2">
      <c r="A428" s="35"/>
      <c r="B428" s="36"/>
      <c r="C428" s="190" t="s">
        <v>773</v>
      </c>
      <c r="D428" s="190" t="s">
        <v>313</v>
      </c>
      <c r="E428" s="191" t="s">
        <v>774</v>
      </c>
      <c r="F428" s="192" t="s">
        <v>775</v>
      </c>
      <c r="G428" s="193" t="s">
        <v>416</v>
      </c>
      <c r="H428" s="194">
        <v>34.691000000000003</v>
      </c>
      <c r="I428" s="195"/>
      <c r="J428" s="196">
        <f>ROUND(I428*H428,2)</f>
        <v>0</v>
      </c>
      <c r="K428" s="192" t="s">
        <v>544</v>
      </c>
      <c r="L428" s="40"/>
      <c r="M428" s="197" t="s">
        <v>21</v>
      </c>
      <c r="N428" s="198" t="s">
        <v>47</v>
      </c>
      <c r="O428" s="65"/>
      <c r="P428" s="199">
        <f>O428*H428</f>
        <v>0</v>
      </c>
      <c r="Q428" s="199">
        <v>0</v>
      </c>
      <c r="R428" s="199">
        <f>Q428*H428</f>
        <v>0</v>
      </c>
      <c r="S428" s="199">
        <v>0</v>
      </c>
      <c r="T428" s="200">
        <f>S428*H428</f>
        <v>0</v>
      </c>
      <c r="U428" s="35"/>
      <c r="V428" s="35"/>
      <c r="W428" s="35"/>
      <c r="X428" s="35"/>
      <c r="Y428" s="35"/>
      <c r="Z428" s="35"/>
      <c r="AA428" s="35"/>
      <c r="AB428" s="35"/>
      <c r="AC428" s="35"/>
      <c r="AD428" s="35"/>
      <c r="AE428" s="35"/>
      <c r="AR428" s="201" t="s">
        <v>318</v>
      </c>
      <c r="AT428" s="201" t="s">
        <v>313</v>
      </c>
      <c r="AU428" s="201" t="s">
        <v>86</v>
      </c>
      <c r="AY428" s="18" t="s">
        <v>311</v>
      </c>
      <c r="BE428" s="202">
        <f>IF(N428="základní",J428,0)</f>
        <v>0</v>
      </c>
      <c r="BF428" s="202">
        <f>IF(N428="snížená",J428,0)</f>
        <v>0</v>
      </c>
      <c r="BG428" s="202">
        <f>IF(N428="zákl. přenesená",J428,0)</f>
        <v>0</v>
      </c>
      <c r="BH428" s="202">
        <f>IF(N428="sníž. přenesená",J428,0)</f>
        <v>0</v>
      </c>
      <c r="BI428" s="202">
        <f>IF(N428="nulová",J428,0)</f>
        <v>0</v>
      </c>
      <c r="BJ428" s="18" t="s">
        <v>84</v>
      </c>
      <c r="BK428" s="202">
        <f>ROUND(I428*H428,2)</f>
        <v>0</v>
      </c>
      <c r="BL428" s="18" t="s">
        <v>318</v>
      </c>
      <c r="BM428" s="201" t="s">
        <v>776</v>
      </c>
    </row>
    <row r="429" spans="1:65" s="2" customFormat="1" ht="78" x14ac:dyDescent="0.2">
      <c r="A429" s="35"/>
      <c r="B429" s="36"/>
      <c r="C429" s="37"/>
      <c r="D429" s="203" t="s">
        <v>320</v>
      </c>
      <c r="E429" s="37"/>
      <c r="F429" s="204" t="s">
        <v>777</v>
      </c>
      <c r="G429" s="37"/>
      <c r="H429" s="37"/>
      <c r="I429" s="110"/>
      <c r="J429" s="37"/>
      <c r="K429" s="37"/>
      <c r="L429" s="40"/>
      <c r="M429" s="205"/>
      <c r="N429" s="206"/>
      <c r="O429" s="65"/>
      <c r="P429" s="65"/>
      <c r="Q429" s="65"/>
      <c r="R429" s="65"/>
      <c r="S429" s="65"/>
      <c r="T429" s="66"/>
      <c r="U429" s="35"/>
      <c r="V429" s="35"/>
      <c r="W429" s="35"/>
      <c r="X429" s="35"/>
      <c r="Y429" s="35"/>
      <c r="Z429" s="35"/>
      <c r="AA429" s="35"/>
      <c r="AB429" s="35"/>
      <c r="AC429" s="35"/>
      <c r="AD429" s="35"/>
      <c r="AE429" s="35"/>
      <c r="AT429" s="18" t="s">
        <v>320</v>
      </c>
      <c r="AU429" s="18" t="s">
        <v>86</v>
      </c>
    </row>
    <row r="430" spans="1:65" s="12" customFormat="1" ht="25.9" customHeight="1" x14ac:dyDescent="0.2">
      <c r="B430" s="174"/>
      <c r="C430" s="175"/>
      <c r="D430" s="176" t="s">
        <v>75</v>
      </c>
      <c r="E430" s="177" t="s">
        <v>778</v>
      </c>
      <c r="F430" s="177" t="s">
        <v>779</v>
      </c>
      <c r="G430" s="175"/>
      <c r="H430" s="175"/>
      <c r="I430" s="178"/>
      <c r="J430" s="179">
        <f>BK430</f>
        <v>0</v>
      </c>
      <c r="K430" s="175"/>
      <c r="L430" s="180"/>
      <c r="M430" s="181"/>
      <c r="N430" s="182"/>
      <c r="O430" s="182"/>
      <c r="P430" s="183">
        <f>P431+P436+P491+P498+P505+P540</f>
        <v>0</v>
      </c>
      <c r="Q430" s="182"/>
      <c r="R430" s="183">
        <f>R431+R436+R491+R498+R505+R540</f>
        <v>7.3584943575077979</v>
      </c>
      <c r="S430" s="182"/>
      <c r="T430" s="184">
        <f>T431+T436+T491+T498+T505+T540</f>
        <v>0.17291999999999999</v>
      </c>
      <c r="AR430" s="185" t="s">
        <v>86</v>
      </c>
      <c r="AT430" s="186" t="s">
        <v>75</v>
      </c>
      <c r="AU430" s="186" t="s">
        <v>76</v>
      </c>
      <c r="AY430" s="185" t="s">
        <v>311</v>
      </c>
      <c r="BK430" s="187">
        <f>BK431+BK436+BK491+BK498+BK505+BK540</f>
        <v>0</v>
      </c>
    </row>
    <row r="431" spans="1:65" s="12" customFormat="1" ht="22.9" customHeight="1" x14ac:dyDescent="0.2">
      <c r="B431" s="174"/>
      <c r="C431" s="175"/>
      <c r="D431" s="176" t="s">
        <v>75</v>
      </c>
      <c r="E431" s="188" t="s">
        <v>780</v>
      </c>
      <c r="F431" s="188" t="s">
        <v>781</v>
      </c>
      <c r="G431" s="175"/>
      <c r="H431" s="175"/>
      <c r="I431" s="178"/>
      <c r="J431" s="189">
        <f>BK431</f>
        <v>0</v>
      </c>
      <c r="K431" s="175"/>
      <c r="L431" s="180"/>
      <c r="M431" s="181"/>
      <c r="N431" s="182"/>
      <c r="O431" s="182"/>
      <c r="P431" s="183">
        <f>SUM(P432:P435)</f>
        <v>0</v>
      </c>
      <c r="Q431" s="182"/>
      <c r="R431" s="183">
        <f>SUM(R432:R435)</f>
        <v>3.46E-3</v>
      </c>
      <c r="S431" s="182"/>
      <c r="T431" s="184">
        <f>SUM(T432:T435)</f>
        <v>0</v>
      </c>
      <c r="AR431" s="185" t="s">
        <v>86</v>
      </c>
      <c r="AT431" s="186" t="s">
        <v>75</v>
      </c>
      <c r="AU431" s="186" t="s">
        <v>84</v>
      </c>
      <c r="AY431" s="185" t="s">
        <v>311</v>
      </c>
      <c r="BK431" s="187">
        <f>SUM(BK432:BK435)</f>
        <v>0</v>
      </c>
    </row>
    <row r="432" spans="1:65" s="2" customFormat="1" ht="24" customHeight="1" x14ac:dyDescent="0.2">
      <c r="A432" s="35"/>
      <c r="B432" s="36"/>
      <c r="C432" s="190" t="s">
        <v>782</v>
      </c>
      <c r="D432" s="190" t="s">
        <v>313</v>
      </c>
      <c r="E432" s="191" t="s">
        <v>783</v>
      </c>
      <c r="F432" s="192" t="s">
        <v>784</v>
      </c>
      <c r="G432" s="193" t="s">
        <v>316</v>
      </c>
      <c r="H432" s="194">
        <v>4</v>
      </c>
      <c r="I432" s="195"/>
      <c r="J432" s="196">
        <f>ROUND(I432*H432,2)</f>
        <v>0</v>
      </c>
      <c r="K432" s="192" t="s">
        <v>544</v>
      </c>
      <c r="L432" s="40"/>
      <c r="M432" s="197" t="s">
        <v>21</v>
      </c>
      <c r="N432" s="198" t="s">
        <v>47</v>
      </c>
      <c r="O432" s="65"/>
      <c r="P432" s="199">
        <f>O432*H432</f>
        <v>0</v>
      </c>
      <c r="Q432" s="199">
        <v>6.7000000000000002E-4</v>
      </c>
      <c r="R432" s="199">
        <f>Q432*H432</f>
        <v>2.6800000000000001E-3</v>
      </c>
      <c r="S432" s="199">
        <v>0</v>
      </c>
      <c r="T432" s="200">
        <f>S432*H432</f>
        <v>0</v>
      </c>
      <c r="U432" s="35"/>
      <c r="V432" s="35"/>
      <c r="W432" s="35"/>
      <c r="X432" s="35"/>
      <c r="Y432" s="35"/>
      <c r="Z432" s="35"/>
      <c r="AA432" s="35"/>
      <c r="AB432" s="35"/>
      <c r="AC432" s="35"/>
      <c r="AD432" s="35"/>
      <c r="AE432" s="35"/>
      <c r="AR432" s="201" t="s">
        <v>420</v>
      </c>
      <c r="AT432" s="201" t="s">
        <v>313</v>
      </c>
      <c r="AU432" s="201" t="s">
        <v>86</v>
      </c>
      <c r="AY432" s="18" t="s">
        <v>311</v>
      </c>
      <c r="BE432" s="202">
        <f>IF(N432="základní",J432,0)</f>
        <v>0</v>
      </c>
      <c r="BF432" s="202">
        <f>IF(N432="snížená",J432,0)</f>
        <v>0</v>
      </c>
      <c r="BG432" s="202">
        <f>IF(N432="zákl. přenesená",J432,0)</f>
        <v>0</v>
      </c>
      <c r="BH432" s="202">
        <f>IF(N432="sníž. přenesená",J432,0)</f>
        <v>0</v>
      </c>
      <c r="BI432" s="202">
        <f>IF(N432="nulová",J432,0)</f>
        <v>0</v>
      </c>
      <c r="BJ432" s="18" t="s">
        <v>84</v>
      </c>
      <c r="BK432" s="202">
        <f>ROUND(I432*H432,2)</f>
        <v>0</v>
      </c>
      <c r="BL432" s="18" t="s">
        <v>420</v>
      </c>
      <c r="BM432" s="201" t="s">
        <v>785</v>
      </c>
    </row>
    <row r="433" spans="1:65" s="2" customFormat="1" ht="78" x14ac:dyDescent="0.2">
      <c r="A433" s="35"/>
      <c r="B433" s="36"/>
      <c r="C433" s="37"/>
      <c r="D433" s="203" t="s">
        <v>320</v>
      </c>
      <c r="E433" s="37"/>
      <c r="F433" s="204" t="s">
        <v>786</v>
      </c>
      <c r="G433" s="37"/>
      <c r="H433" s="37"/>
      <c r="I433" s="110"/>
      <c r="J433" s="37"/>
      <c r="K433" s="37"/>
      <c r="L433" s="40"/>
      <c r="M433" s="205"/>
      <c r="N433" s="206"/>
      <c r="O433" s="65"/>
      <c r="P433" s="65"/>
      <c r="Q433" s="65"/>
      <c r="R433" s="65"/>
      <c r="S433" s="65"/>
      <c r="T433" s="66"/>
      <c r="U433" s="35"/>
      <c r="V433" s="35"/>
      <c r="W433" s="35"/>
      <c r="X433" s="35"/>
      <c r="Y433" s="35"/>
      <c r="Z433" s="35"/>
      <c r="AA433" s="35"/>
      <c r="AB433" s="35"/>
      <c r="AC433" s="35"/>
      <c r="AD433" s="35"/>
      <c r="AE433" s="35"/>
      <c r="AT433" s="18" t="s">
        <v>320</v>
      </c>
      <c r="AU433" s="18" t="s">
        <v>86</v>
      </c>
    </row>
    <row r="434" spans="1:65" s="2" customFormat="1" ht="24" customHeight="1" x14ac:dyDescent="0.2">
      <c r="A434" s="35"/>
      <c r="B434" s="36"/>
      <c r="C434" s="190" t="s">
        <v>787</v>
      </c>
      <c r="D434" s="190" t="s">
        <v>313</v>
      </c>
      <c r="E434" s="191" t="s">
        <v>788</v>
      </c>
      <c r="F434" s="192" t="s">
        <v>789</v>
      </c>
      <c r="G434" s="193" t="s">
        <v>316</v>
      </c>
      <c r="H434" s="194">
        <v>1</v>
      </c>
      <c r="I434" s="195"/>
      <c r="J434" s="196">
        <f>ROUND(I434*H434,2)</f>
        <v>0</v>
      </c>
      <c r="K434" s="192" t="s">
        <v>544</v>
      </c>
      <c r="L434" s="40"/>
      <c r="M434" s="197" t="s">
        <v>21</v>
      </c>
      <c r="N434" s="198" t="s">
        <v>47</v>
      </c>
      <c r="O434" s="65"/>
      <c r="P434" s="199">
        <f>O434*H434</f>
        <v>0</v>
      </c>
      <c r="Q434" s="199">
        <v>7.7999999999999999E-4</v>
      </c>
      <c r="R434" s="199">
        <f>Q434*H434</f>
        <v>7.7999999999999999E-4</v>
      </c>
      <c r="S434" s="199">
        <v>0</v>
      </c>
      <c r="T434" s="200">
        <f>S434*H434</f>
        <v>0</v>
      </c>
      <c r="U434" s="35"/>
      <c r="V434" s="35"/>
      <c r="W434" s="35"/>
      <c r="X434" s="35"/>
      <c r="Y434" s="35"/>
      <c r="Z434" s="35"/>
      <c r="AA434" s="35"/>
      <c r="AB434" s="35"/>
      <c r="AC434" s="35"/>
      <c r="AD434" s="35"/>
      <c r="AE434" s="35"/>
      <c r="AR434" s="201" t="s">
        <v>420</v>
      </c>
      <c r="AT434" s="201" t="s">
        <v>313</v>
      </c>
      <c r="AU434" s="201" t="s">
        <v>86</v>
      </c>
      <c r="AY434" s="18" t="s">
        <v>311</v>
      </c>
      <c r="BE434" s="202">
        <f>IF(N434="základní",J434,0)</f>
        <v>0</v>
      </c>
      <c r="BF434" s="202">
        <f>IF(N434="snížená",J434,0)</f>
        <v>0</v>
      </c>
      <c r="BG434" s="202">
        <f>IF(N434="zákl. přenesená",J434,0)</f>
        <v>0</v>
      </c>
      <c r="BH434" s="202">
        <f>IF(N434="sníž. přenesená",J434,0)</f>
        <v>0</v>
      </c>
      <c r="BI434" s="202">
        <f>IF(N434="nulová",J434,0)</f>
        <v>0</v>
      </c>
      <c r="BJ434" s="18" t="s">
        <v>84</v>
      </c>
      <c r="BK434" s="202">
        <f>ROUND(I434*H434,2)</f>
        <v>0</v>
      </c>
      <c r="BL434" s="18" t="s">
        <v>420</v>
      </c>
      <c r="BM434" s="201" t="s">
        <v>790</v>
      </c>
    </row>
    <row r="435" spans="1:65" s="2" customFormat="1" ht="78" x14ac:dyDescent="0.2">
      <c r="A435" s="35"/>
      <c r="B435" s="36"/>
      <c r="C435" s="37"/>
      <c r="D435" s="203" t="s">
        <v>320</v>
      </c>
      <c r="E435" s="37"/>
      <c r="F435" s="204" t="s">
        <v>786</v>
      </c>
      <c r="G435" s="37"/>
      <c r="H435" s="37"/>
      <c r="I435" s="110"/>
      <c r="J435" s="37"/>
      <c r="K435" s="37"/>
      <c r="L435" s="40"/>
      <c r="M435" s="205"/>
      <c r="N435" s="206"/>
      <c r="O435" s="65"/>
      <c r="P435" s="65"/>
      <c r="Q435" s="65"/>
      <c r="R435" s="65"/>
      <c r="S435" s="65"/>
      <c r="T435" s="66"/>
      <c r="U435" s="35"/>
      <c r="V435" s="35"/>
      <c r="W435" s="35"/>
      <c r="X435" s="35"/>
      <c r="Y435" s="35"/>
      <c r="Z435" s="35"/>
      <c r="AA435" s="35"/>
      <c r="AB435" s="35"/>
      <c r="AC435" s="35"/>
      <c r="AD435" s="35"/>
      <c r="AE435" s="35"/>
      <c r="AT435" s="18" t="s">
        <v>320</v>
      </c>
      <c r="AU435" s="18" t="s">
        <v>86</v>
      </c>
    </row>
    <row r="436" spans="1:65" s="12" customFormat="1" ht="22.9" customHeight="1" x14ac:dyDescent="0.2">
      <c r="B436" s="174"/>
      <c r="C436" s="175"/>
      <c r="D436" s="176" t="s">
        <v>75</v>
      </c>
      <c r="E436" s="188" t="s">
        <v>791</v>
      </c>
      <c r="F436" s="188" t="s">
        <v>792</v>
      </c>
      <c r="G436" s="175"/>
      <c r="H436" s="175"/>
      <c r="I436" s="178"/>
      <c r="J436" s="189">
        <f>BK436</f>
        <v>0</v>
      </c>
      <c r="K436" s="175"/>
      <c r="L436" s="180"/>
      <c r="M436" s="181"/>
      <c r="N436" s="182"/>
      <c r="O436" s="182"/>
      <c r="P436" s="183">
        <f>SUM(P437:P490)</f>
        <v>0</v>
      </c>
      <c r="Q436" s="182"/>
      <c r="R436" s="183">
        <f>SUM(R437:R490)</f>
        <v>7.179849257507799</v>
      </c>
      <c r="S436" s="182"/>
      <c r="T436" s="184">
        <f>SUM(T437:T490)</f>
        <v>0</v>
      </c>
      <c r="AR436" s="185" t="s">
        <v>86</v>
      </c>
      <c r="AT436" s="186" t="s">
        <v>75</v>
      </c>
      <c r="AU436" s="186" t="s">
        <v>84</v>
      </c>
      <c r="AY436" s="185" t="s">
        <v>311</v>
      </c>
      <c r="BK436" s="187">
        <f>SUM(BK437:BK490)</f>
        <v>0</v>
      </c>
    </row>
    <row r="437" spans="1:65" s="2" customFormat="1" ht="36" customHeight="1" x14ac:dyDescent="0.2">
      <c r="A437" s="35"/>
      <c r="B437" s="36"/>
      <c r="C437" s="190" t="s">
        <v>793</v>
      </c>
      <c r="D437" s="190" t="s">
        <v>313</v>
      </c>
      <c r="E437" s="191" t="s">
        <v>794</v>
      </c>
      <c r="F437" s="192" t="s">
        <v>795</v>
      </c>
      <c r="G437" s="193" t="s">
        <v>123</v>
      </c>
      <c r="H437" s="194">
        <v>18.105</v>
      </c>
      <c r="I437" s="195"/>
      <c r="J437" s="196">
        <f>ROUND(I437*H437,2)</f>
        <v>0</v>
      </c>
      <c r="K437" s="192" t="s">
        <v>317</v>
      </c>
      <c r="L437" s="40"/>
      <c r="M437" s="197" t="s">
        <v>21</v>
      </c>
      <c r="N437" s="198" t="s">
        <v>47</v>
      </c>
      <c r="O437" s="65"/>
      <c r="P437" s="199">
        <f>O437*H437</f>
        <v>0</v>
      </c>
      <c r="Q437" s="199">
        <v>4.4359999999999997E-2</v>
      </c>
      <c r="R437" s="199">
        <f>Q437*H437</f>
        <v>0.80313780000000001</v>
      </c>
      <c r="S437" s="199">
        <v>0</v>
      </c>
      <c r="T437" s="200">
        <f>S437*H437</f>
        <v>0</v>
      </c>
      <c r="U437" s="35"/>
      <c r="V437" s="35"/>
      <c r="W437" s="35"/>
      <c r="X437" s="35"/>
      <c r="Y437" s="35"/>
      <c r="Z437" s="35"/>
      <c r="AA437" s="35"/>
      <c r="AB437" s="35"/>
      <c r="AC437" s="35"/>
      <c r="AD437" s="35"/>
      <c r="AE437" s="35"/>
      <c r="AR437" s="201" t="s">
        <v>420</v>
      </c>
      <c r="AT437" s="201" t="s">
        <v>313</v>
      </c>
      <c r="AU437" s="201" t="s">
        <v>86</v>
      </c>
      <c r="AY437" s="18" t="s">
        <v>311</v>
      </c>
      <c r="BE437" s="202">
        <f>IF(N437="základní",J437,0)</f>
        <v>0</v>
      </c>
      <c r="BF437" s="202">
        <f>IF(N437="snížená",J437,0)</f>
        <v>0</v>
      </c>
      <c r="BG437" s="202">
        <f>IF(N437="zákl. přenesená",J437,0)</f>
        <v>0</v>
      </c>
      <c r="BH437" s="202">
        <f>IF(N437="sníž. přenesená",J437,0)</f>
        <v>0</v>
      </c>
      <c r="BI437" s="202">
        <f>IF(N437="nulová",J437,0)</f>
        <v>0</v>
      </c>
      <c r="BJ437" s="18" t="s">
        <v>84</v>
      </c>
      <c r="BK437" s="202">
        <f>ROUND(I437*H437,2)</f>
        <v>0</v>
      </c>
      <c r="BL437" s="18" t="s">
        <v>420</v>
      </c>
      <c r="BM437" s="201" t="s">
        <v>796</v>
      </c>
    </row>
    <row r="438" spans="1:65" s="2" customFormat="1" ht="107.25" x14ac:dyDescent="0.2">
      <c r="A438" s="35"/>
      <c r="B438" s="36"/>
      <c r="C438" s="37"/>
      <c r="D438" s="203" t="s">
        <v>320</v>
      </c>
      <c r="E438" s="37"/>
      <c r="F438" s="204" t="s">
        <v>797</v>
      </c>
      <c r="G438" s="37"/>
      <c r="H438" s="37"/>
      <c r="I438" s="110"/>
      <c r="J438" s="37"/>
      <c r="K438" s="37"/>
      <c r="L438" s="40"/>
      <c r="M438" s="205"/>
      <c r="N438" s="206"/>
      <c r="O438" s="65"/>
      <c r="P438" s="65"/>
      <c r="Q438" s="65"/>
      <c r="R438" s="65"/>
      <c r="S438" s="65"/>
      <c r="T438" s="66"/>
      <c r="U438" s="35"/>
      <c r="V438" s="35"/>
      <c r="W438" s="35"/>
      <c r="X438" s="35"/>
      <c r="Y438" s="35"/>
      <c r="Z438" s="35"/>
      <c r="AA438" s="35"/>
      <c r="AB438" s="35"/>
      <c r="AC438" s="35"/>
      <c r="AD438" s="35"/>
      <c r="AE438" s="35"/>
      <c r="AT438" s="18" t="s">
        <v>320</v>
      </c>
      <c r="AU438" s="18" t="s">
        <v>86</v>
      </c>
    </row>
    <row r="439" spans="1:65" s="14" customFormat="1" x14ac:dyDescent="0.2">
      <c r="B439" s="218"/>
      <c r="C439" s="219"/>
      <c r="D439" s="203" t="s">
        <v>332</v>
      </c>
      <c r="E439" s="220" t="s">
        <v>21</v>
      </c>
      <c r="F439" s="221" t="s">
        <v>798</v>
      </c>
      <c r="G439" s="219"/>
      <c r="H439" s="220" t="s">
        <v>21</v>
      </c>
      <c r="I439" s="222"/>
      <c r="J439" s="219"/>
      <c r="K439" s="219"/>
      <c r="L439" s="223"/>
      <c r="M439" s="224"/>
      <c r="N439" s="225"/>
      <c r="O439" s="225"/>
      <c r="P439" s="225"/>
      <c r="Q439" s="225"/>
      <c r="R439" s="225"/>
      <c r="S439" s="225"/>
      <c r="T439" s="226"/>
      <c r="AT439" s="227" t="s">
        <v>332</v>
      </c>
      <c r="AU439" s="227" t="s">
        <v>86</v>
      </c>
      <c r="AV439" s="14" t="s">
        <v>84</v>
      </c>
      <c r="AW439" s="14" t="s">
        <v>37</v>
      </c>
      <c r="AX439" s="14" t="s">
        <v>76</v>
      </c>
      <c r="AY439" s="227" t="s">
        <v>311</v>
      </c>
    </row>
    <row r="440" spans="1:65" s="13" customFormat="1" x14ac:dyDescent="0.2">
      <c r="B440" s="207"/>
      <c r="C440" s="208"/>
      <c r="D440" s="203" t="s">
        <v>332</v>
      </c>
      <c r="E440" s="209" t="s">
        <v>21</v>
      </c>
      <c r="F440" s="210" t="s">
        <v>799</v>
      </c>
      <c r="G440" s="208"/>
      <c r="H440" s="211">
        <v>18.105</v>
      </c>
      <c r="I440" s="212"/>
      <c r="J440" s="208"/>
      <c r="K440" s="208"/>
      <c r="L440" s="213"/>
      <c r="M440" s="214"/>
      <c r="N440" s="215"/>
      <c r="O440" s="215"/>
      <c r="P440" s="215"/>
      <c r="Q440" s="215"/>
      <c r="R440" s="215"/>
      <c r="S440" s="215"/>
      <c r="T440" s="216"/>
      <c r="AT440" s="217" t="s">
        <v>332</v>
      </c>
      <c r="AU440" s="217" t="s">
        <v>86</v>
      </c>
      <c r="AV440" s="13" t="s">
        <v>86</v>
      </c>
      <c r="AW440" s="13" t="s">
        <v>37</v>
      </c>
      <c r="AX440" s="13" t="s">
        <v>84</v>
      </c>
      <c r="AY440" s="217" t="s">
        <v>311</v>
      </c>
    </row>
    <row r="441" spans="1:65" s="2" customFormat="1" ht="36" customHeight="1" x14ac:dyDescent="0.2">
      <c r="A441" s="35"/>
      <c r="B441" s="36"/>
      <c r="C441" s="190" t="s">
        <v>800</v>
      </c>
      <c r="D441" s="190" t="s">
        <v>313</v>
      </c>
      <c r="E441" s="191" t="s">
        <v>801</v>
      </c>
      <c r="F441" s="192" t="s">
        <v>802</v>
      </c>
      <c r="G441" s="193" t="s">
        <v>123</v>
      </c>
      <c r="H441" s="194">
        <v>2.625</v>
      </c>
      <c r="I441" s="195"/>
      <c r="J441" s="196">
        <f>ROUND(I441*H441,2)</f>
        <v>0</v>
      </c>
      <c r="K441" s="192" t="s">
        <v>317</v>
      </c>
      <c r="L441" s="40"/>
      <c r="M441" s="197" t="s">
        <v>21</v>
      </c>
      <c r="N441" s="198" t="s">
        <v>47</v>
      </c>
      <c r="O441" s="65"/>
      <c r="P441" s="199">
        <f>O441*H441</f>
        <v>0</v>
      </c>
      <c r="Q441" s="199">
        <v>4.5929999999999999E-2</v>
      </c>
      <c r="R441" s="199">
        <f>Q441*H441</f>
        <v>0.12056625</v>
      </c>
      <c r="S441" s="199">
        <v>0</v>
      </c>
      <c r="T441" s="200">
        <f>S441*H441</f>
        <v>0</v>
      </c>
      <c r="U441" s="35"/>
      <c r="V441" s="35"/>
      <c r="W441" s="35"/>
      <c r="X441" s="35"/>
      <c r="Y441" s="35"/>
      <c r="Z441" s="35"/>
      <c r="AA441" s="35"/>
      <c r="AB441" s="35"/>
      <c r="AC441" s="35"/>
      <c r="AD441" s="35"/>
      <c r="AE441" s="35"/>
      <c r="AR441" s="201" t="s">
        <v>420</v>
      </c>
      <c r="AT441" s="201" t="s">
        <v>313</v>
      </c>
      <c r="AU441" s="201" t="s">
        <v>86</v>
      </c>
      <c r="AY441" s="18" t="s">
        <v>311</v>
      </c>
      <c r="BE441" s="202">
        <f>IF(N441="základní",J441,0)</f>
        <v>0</v>
      </c>
      <c r="BF441" s="202">
        <f>IF(N441="snížená",J441,0)</f>
        <v>0</v>
      </c>
      <c r="BG441" s="202">
        <f>IF(N441="zákl. přenesená",J441,0)</f>
        <v>0</v>
      </c>
      <c r="BH441" s="202">
        <f>IF(N441="sníž. přenesená",J441,0)</f>
        <v>0</v>
      </c>
      <c r="BI441" s="202">
        <f>IF(N441="nulová",J441,0)</f>
        <v>0</v>
      </c>
      <c r="BJ441" s="18" t="s">
        <v>84</v>
      </c>
      <c r="BK441" s="202">
        <f>ROUND(I441*H441,2)</f>
        <v>0</v>
      </c>
      <c r="BL441" s="18" t="s">
        <v>420</v>
      </c>
      <c r="BM441" s="201" t="s">
        <v>803</v>
      </c>
    </row>
    <row r="442" spans="1:65" s="2" customFormat="1" ht="107.25" x14ac:dyDescent="0.2">
      <c r="A442" s="35"/>
      <c r="B442" s="36"/>
      <c r="C442" s="37"/>
      <c r="D442" s="203" t="s">
        <v>320</v>
      </c>
      <c r="E442" s="37"/>
      <c r="F442" s="204" t="s">
        <v>797</v>
      </c>
      <c r="G442" s="37"/>
      <c r="H442" s="37"/>
      <c r="I442" s="110"/>
      <c r="J442" s="37"/>
      <c r="K442" s="37"/>
      <c r="L442" s="40"/>
      <c r="M442" s="205"/>
      <c r="N442" s="206"/>
      <c r="O442" s="65"/>
      <c r="P442" s="65"/>
      <c r="Q442" s="65"/>
      <c r="R442" s="65"/>
      <c r="S442" s="65"/>
      <c r="T442" s="66"/>
      <c r="U442" s="35"/>
      <c r="V442" s="35"/>
      <c r="W442" s="35"/>
      <c r="X442" s="35"/>
      <c r="Y442" s="35"/>
      <c r="Z442" s="35"/>
      <c r="AA442" s="35"/>
      <c r="AB442" s="35"/>
      <c r="AC442" s="35"/>
      <c r="AD442" s="35"/>
      <c r="AE442" s="35"/>
      <c r="AT442" s="18" t="s">
        <v>320</v>
      </c>
      <c r="AU442" s="18" t="s">
        <v>86</v>
      </c>
    </row>
    <row r="443" spans="1:65" s="14" customFormat="1" x14ac:dyDescent="0.2">
      <c r="B443" s="218"/>
      <c r="C443" s="219"/>
      <c r="D443" s="203" t="s">
        <v>332</v>
      </c>
      <c r="E443" s="220" t="s">
        <v>21</v>
      </c>
      <c r="F443" s="221" t="s">
        <v>804</v>
      </c>
      <c r="G443" s="219"/>
      <c r="H443" s="220" t="s">
        <v>21</v>
      </c>
      <c r="I443" s="222"/>
      <c r="J443" s="219"/>
      <c r="K443" s="219"/>
      <c r="L443" s="223"/>
      <c r="M443" s="224"/>
      <c r="N443" s="225"/>
      <c r="O443" s="225"/>
      <c r="P443" s="225"/>
      <c r="Q443" s="225"/>
      <c r="R443" s="225"/>
      <c r="S443" s="225"/>
      <c r="T443" s="226"/>
      <c r="AT443" s="227" t="s">
        <v>332</v>
      </c>
      <c r="AU443" s="227" t="s">
        <v>86</v>
      </c>
      <c r="AV443" s="14" t="s">
        <v>84</v>
      </c>
      <c r="AW443" s="14" t="s">
        <v>37</v>
      </c>
      <c r="AX443" s="14" t="s">
        <v>76</v>
      </c>
      <c r="AY443" s="227" t="s">
        <v>311</v>
      </c>
    </row>
    <row r="444" spans="1:65" s="13" customFormat="1" x14ac:dyDescent="0.2">
      <c r="B444" s="207"/>
      <c r="C444" s="208"/>
      <c r="D444" s="203" t="s">
        <v>332</v>
      </c>
      <c r="E444" s="209" t="s">
        <v>21</v>
      </c>
      <c r="F444" s="210" t="s">
        <v>805</v>
      </c>
      <c r="G444" s="208"/>
      <c r="H444" s="211">
        <v>2.625</v>
      </c>
      <c r="I444" s="212"/>
      <c r="J444" s="208"/>
      <c r="K444" s="208"/>
      <c r="L444" s="213"/>
      <c r="M444" s="214"/>
      <c r="N444" s="215"/>
      <c r="O444" s="215"/>
      <c r="P444" s="215"/>
      <c r="Q444" s="215"/>
      <c r="R444" s="215"/>
      <c r="S444" s="215"/>
      <c r="T444" s="216"/>
      <c r="AT444" s="217" t="s">
        <v>332</v>
      </c>
      <c r="AU444" s="217" t="s">
        <v>86</v>
      </c>
      <c r="AV444" s="13" t="s">
        <v>86</v>
      </c>
      <c r="AW444" s="13" t="s">
        <v>37</v>
      </c>
      <c r="AX444" s="13" t="s">
        <v>84</v>
      </c>
      <c r="AY444" s="217" t="s">
        <v>311</v>
      </c>
    </row>
    <row r="445" spans="1:65" s="2" customFormat="1" ht="24" customHeight="1" x14ac:dyDescent="0.2">
      <c r="A445" s="35"/>
      <c r="B445" s="36"/>
      <c r="C445" s="190" t="s">
        <v>806</v>
      </c>
      <c r="D445" s="190" t="s">
        <v>313</v>
      </c>
      <c r="E445" s="191" t="s">
        <v>807</v>
      </c>
      <c r="F445" s="192" t="s">
        <v>808</v>
      </c>
      <c r="G445" s="193" t="s">
        <v>123</v>
      </c>
      <c r="H445" s="194">
        <v>44.814</v>
      </c>
      <c r="I445" s="195"/>
      <c r="J445" s="196">
        <f>ROUND(I445*H445,2)</f>
        <v>0</v>
      </c>
      <c r="K445" s="192" t="s">
        <v>544</v>
      </c>
      <c r="L445" s="40"/>
      <c r="M445" s="197" t="s">
        <v>21</v>
      </c>
      <c r="N445" s="198" t="s">
        <v>47</v>
      </c>
      <c r="O445" s="65"/>
      <c r="P445" s="199">
        <f>O445*H445</f>
        <v>0</v>
      </c>
      <c r="Q445" s="199">
        <v>5.7265721200000001E-2</v>
      </c>
      <c r="R445" s="199">
        <f>Q445*H445</f>
        <v>2.5663060298568001</v>
      </c>
      <c r="S445" s="199">
        <v>0</v>
      </c>
      <c r="T445" s="200">
        <f>S445*H445</f>
        <v>0</v>
      </c>
      <c r="U445" s="35"/>
      <c r="V445" s="35"/>
      <c r="W445" s="35"/>
      <c r="X445" s="35"/>
      <c r="Y445" s="35"/>
      <c r="Z445" s="35"/>
      <c r="AA445" s="35"/>
      <c r="AB445" s="35"/>
      <c r="AC445" s="35"/>
      <c r="AD445" s="35"/>
      <c r="AE445" s="35"/>
      <c r="AR445" s="201" t="s">
        <v>420</v>
      </c>
      <c r="AT445" s="201" t="s">
        <v>313</v>
      </c>
      <c r="AU445" s="201" t="s">
        <v>86</v>
      </c>
      <c r="AY445" s="18" t="s">
        <v>311</v>
      </c>
      <c r="BE445" s="202">
        <f>IF(N445="základní",J445,0)</f>
        <v>0</v>
      </c>
      <c r="BF445" s="202">
        <f>IF(N445="snížená",J445,0)</f>
        <v>0</v>
      </c>
      <c r="BG445" s="202">
        <f>IF(N445="zákl. přenesená",J445,0)</f>
        <v>0</v>
      </c>
      <c r="BH445" s="202">
        <f>IF(N445="sníž. přenesená",J445,0)</f>
        <v>0</v>
      </c>
      <c r="BI445" s="202">
        <f>IF(N445="nulová",J445,0)</f>
        <v>0</v>
      </c>
      <c r="BJ445" s="18" t="s">
        <v>84</v>
      </c>
      <c r="BK445" s="202">
        <f>ROUND(I445*H445,2)</f>
        <v>0</v>
      </c>
      <c r="BL445" s="18" t="s">
        <v>420</v>
      </c>
      <c r="BM445" s="201" t="s">
        <v>809</v>
      </c>
    </row>
    <row r="446" spans="1:65" s="2" customFormat="1" ht="107.25" x14ac:dyDescent="0.2">
      <c r="A446" s="35"/>
      <c r="B446" s="36"/>
      <c r="C446" s="37"/>
      <c r="D446" s="203" t="s">
        <v>320</v>
      </c>
      <c r="E446" s="37"/>
      <c r="F446" s="204" t="s">
        <v>797</v>
      </c>
      <c r="G446" s="37"/>
      <c r="H446" s="37"/>
      <c r="I446" s="110"/>
      <c r="J446" s="37"/>
      <c r="K446" s="37"/>
      <c r="L446" s="40"/>
      <c r="M446" s="205"/>
      <c r="N446" s="206"/>
      <c r="O446" s="65"/>
      <c r="P446" s="65"/>
      <c r="Q446" s="65"/>
      <c r="R446" s="65"/>
      <c r="S446" s="65"/>
      <c r="T446" s="66"/>
      <c r="U446" s="35"/>
      <c r="V446" s="35"/>
      <c r="W446" s="35"/>
      <c r="X446" s="35"/>
      <c r="Y446" s="35"/>
      <c r="Z446" s="35"/>
      <c r="AA446" s="35"/>
      <c r="AB446" s="35"/>
      <c r="AC446" s="35"/>
      <c r="AD446" s="35"/>
      <c r="AE446" s="35"/>
      <c r="AT446" s="18" t="s">
        <v>320</v>
      </c>
      <c r="AU446" s="18" t="s">
        <v>86</v>
      </c>
    </row>
    <row r="447" spans="1:65" s="14" customFormat="1" x14ac:dyDescent="0.2">
      <c r="B447" s="218"/>
      <c r="C447" s="219"/>
      <c r="D447" s="203" t="s">
        <v>332</v>
      </c>
      <c r="E447" s="220" t="s">
        <v>21</v>
      </c>
      <c r="F447" s="221" t="s">
        <v>810</v>
      </c>
      <c r="G447" s="219"/>
      <c r="H447" s="220" t="s">
        <v>21</v>
      </c>
      <c r="I447" s="222"/>
      <c r="J447" s="219"/>
      <c r="K447" s="219"/>
      <c r="L447" s="223"/>
      <c r="M447" s="224"/>
      <c r="N447" s="225"/>
      <c r="O447" s="225"/>
      <c r="P447" s="225"/>
      <c r="Q447" s="225"/>
      <c r="R447" s="225"/>
      <c r="S447" s="225"/>
      <c r="T447" s="226"/>
      <c r="AT447" s="227" t="s">
        <v>332</v>
      </c>
      <c r="AU447" s="227" t="s">
        <v>86</v>
      </c>
      <c r="AV447" s="14" t="s">
        <v>84</v>
      </c>
      <c r="AW447" s="14" t="s">
        <v>37</v>
      </c>
      <c r="AX447" s="14" t="s">
        <v>76</v>
      </c>
      <c r="AY447" s="227" t="s">
        <v>311</v>
      </c>
    </row>
    <row r="448" spans="1:65" s="13" customFormat="1" x14ac:dyDescent="0.2">
      <c r="B448" s="207"/>
      <c r="C448" s="208"/>
      <c r="D448" s="203" t="s">
        <v>332</v>
      </c>
      <c r="E448" s="209" t="s">
        <v>21</v>
      </c>
      <c r="F448" s="210" t="s">
        <v>811</v>
      </c>
      <c r="G448" s="208"/>
      <c r="H448" s="211">
        <v>44.814</v>
      </c>
      <c r="I448" s="212"/>
      <c r="J448" s="208"/>
      <c r="K448" s="208"/>
      <c r="L448" s="213"/>
      <c r="M448" s="214"/>
      <c r="N448" s="215"/>
      <c r="O448" s="215"/>
      <c r="P448" s="215"/>
      <c r="Q448" s="215"/>
      <c r="R448" s="215"/>
      <c r="S448" s="215"/>
      <c r="T448" s="216"/>
      <c r="AT448" s="217" t="s">
        <v>332</v>
      </c>
      <c r="AU448" s="217" t="s">
        <v>86</v>
      </c>
      <c r="AV448" s="13" t="s">
        <v>86</v>
      </c>
      <c r="AW448" s="13" t="s">
        <v>37</v>
      </c>
      <c r="AX448" s="13" t="s">
        <v>84</v>
      </c>
      <c r="AY448" s="217" t="s">
        <v>311</v>
      </c>
    </row>
    <row r="449" spans="1:65" s="2" customFormat="1" ht="36" customHeight="1" x14ac:dyDescent="0.2">
      <c r="A449" s="35"/>
      <c r="B449" s="36"/>
      <c r="C449" s="190" t="s">
        <v>812</v>
      </c>
      <c r="D449" s="190" t="s">
        <v>313</v>
      </c>
      <c r="E449" s="191" t="s">
        <v>813</v>
      </c>
      <c r="F449" s="192" t="s">
        <v>814</v>
      </c>
      <c r="G449" s="193" t="s">
        <v>123</v>
      </c>
      <c r="H449" s="194">
        <v>16.559999999999999</v>
      </c>
      <c r="I449" s="195"/>
      <c r="J449" s="196">
        <f>ROUND(I449*H449,2)</f>
        <v>0</v>
      </c>
      <c r="K449" s="192" t="s">
        <v>544</v>
      </c>
      <c r="L449" s="40"/>
      <c r="M449" s="197" t="s">
        <v>21</v>
      </c>
      <c r="N449" s="198" t="s">
        <v>47</v>
      </c>
      <c r="O449" s="65"/>
      <c r="P449" s="199">
        <f>O449*H449</f>
        <v>0</v>
      </c>
      <c r="Q449" s="199">
        <v>5.1285660599999998E-2</v>
      </c>
      <c r="R449" s="199">
        <f>Q449*H449</f>
        <v>0.84929053953599987</v>
      </c>
      <c r="S449" s="199">
        <v>0</v>
      </c>
      <c r="T449" s="200">
        <f>S449*H449</f>
        <v>0</v>
      </c>
      <c r="U449" s="35"/>
      <c r="V449" s="35"/>
      <c r="W449" s="35"/>
      <c r="X449" s="35"/>
      <c r="Y449" s="35"/>
      <c r="Z449" s="35"/>
      <c r="AA449" s="35"/>
      <c r="AB449" s="35"/>
      <c r="AC449" s="35"/>
      <c r="AD449" s="35"/>
      <c r="AE449" s="35"/>
      <c r="AR449" s="201" t="s">
        <v>420</v>
      </c>
      <c r="AT449" s="201" t="s">
        <v>313</v>
      </c>
      <c r="AU449" s="201" t="s">
        <v>86</v>
      </c>
      <c r="AY449" s="18" t="s">
        <v>311</v>
      </c>
      <c r="BE449" s="202">
        <f>IF(N449="základní",J449,0)</f>
        <v>0</v>
      </c>
      <c r="BF449" s="202">
        <f>IF(N449="snížená",J449,0)</f>
        <v>0</v>
      </c>
      <c r="BG449" s="202">
        <f>IF(N449="zákl. přenesená",J449,0)</f>
        <v>0</v>
      </c>
      <c r="BH449" s="202">
        <f>IF(N449="sníž. přenesená",J449,0)</f>
        <v>0</v>
      </c>
      <c r="BI449" s="202">
        <f>IF(N449="nulová",J449,0)</f>
        <v>0</v>
      </c>
      <c r="BJ449" s="18" t="s">
        <v>84</v>
      </c>
      <c r="BK449" s="202">
        <f>ROUND(I449*H449,2)</f>
        <v>0</v>
      </c>
      <c r="BL449" s="18" t="s">
        <v>420</v>
      </c>
      <c r="BM449" s="201" t="s">
        <v>815</v>
      </c>
    </row>
    <row r="450" spans="1:65" s="2" customFormat="1" ht="107.25" x14ac:dyDescent="0.2">
      <c r="A450" s="35"/>
      <c r="B450" s="36"/>
      <c r="C450" s="37"/>
      <c r="D450" s="203" t="s">
        <v>320</v>
      </c>
      <c r="E450" s="37"/>
      <c r="F450" s="204" t="s">
        <v>797</v>
      </c>
      <c r="G450" s="37"/>
      <c r="H450" s="37"/>
      <c r="I450" s="110"/>
      <c r="J450" s="37"/>
      <c r="K450" s="37"/>
      <c r="L450" s="40"/>
      <c r="M450" s="205"/>
      <c r="N450" s="206"/>
      <c r="O450" s="65"/>
      <c r="P450" s="65"/>
      <c r="Q450" s="65"/>
      <c r="R450" s="65"/>
      <c r="S450" s="65"/>
      <c r="T450" s="66"/>
      <c r="U450" s="35"/>
      <c r="V450" s="35"/>
      <c r="W450" s="35"/>
      <c r="X450" s="35"/>
      <c r="Y450" s="35"/>
      <c r="Z450" s="35"/>
      <c r="AA450" s="35"/>
      <c r="AB450" s="35"/>
      <c r="AC450" s="35"/>
      <c r="AD450" s="35"/>
      <c r="AE450" s="35"/>
      <c r="AT450" s="18" t="s">
        <v>320</v>
      </c>
      <c r="AU450" s="18" t="s">
        <v>86</v>
      </c>
    </row>
    <row r="451" spans="1:65" s="14" customFormat="1" x14ac:dyDescent="0.2">
      <c r="B451" s="218"/>
      <c r="C451" s="219"/>
      <c r="D451" s="203" t="s">
        <v>332</v>
      </c>
      <c r="E451" s="220" t="s">
        <v>21</v>
      </c>
      <c r="F451" s="221" t="s">
        <v>816</v>
      </c>
      <c r="G451" s="219"/>
      <c r="H451" s="220" t="s">
        <v>21</v>
      </c>
      <c r="I451" s="222"/>
      <c r="J451" s="219"/>
      <c r="K451" s="219"/>
      <c r="L451" s="223"/>
      <c r="M451" s="224"/>
      <c r="N451" s="225"/>
      <c r="O451" s="225"/>
      <c r="P451" s="225"/>
      <c r="Q451" s="225"/>
      <c r="R451" s="225"/>
      <c r="S451" s="225"/>
      <c r="T451" s="226"/>
      <c r="AT451" s="227" t="s">
        <v>332</v>
      </c>
      <c r="AU451" s="227" t="s">
        <v>86</v>
      </c>
      <c r="AV451" s="14" t="s">
        <v>84</v>
      </c>
      <c r="AW451" s="14" t="s">
        <v>37</v>
      </c>
      <c r="AX451" s="14" t="s">
        <v>76</v>
      </c>
      <c r="AY451" s="227" t="s">
        <v>311</v>
      </c>
    </row>
    <row r="452" spans="1:65" s="13" customFormat="1" x14ac:dyDescent="0.2">
      <c r="B452" s="207"/>
      <c r="C452" s="208"/>
      <c r="D452" s="203" t="s">
        <v>332</v>
      </c>
      <c r="E452" s="209" t="s">
        <v>21</v>
      </c>
      <c r="F452" s="210" t="s">
        <v>817</v>
      </c>
      <c r="G452" s="208"/>
      <c r="H452" s="211">
        <v>16.559999999999999</v>
      </c>
      <c r="I452" s="212"/>
      <c r="J452" s="208"/>
      <c r="K452" s="208"/>
      <c r="L452" s="213"/>
      <c r="M452" s="214"/>
      <c r="N452" s="215"/>
      <c r="O452" s="215"/>
      <c r="P452" s="215"/>
      <c r="Q452" s="215"/>
      <c r="R452" s="215"/>
      <c r="S452" s="215"/>
      <c r="T452" s="216"/>
      <c r="AT452" s="217" t="s">
        <v>332</v>
      </c>
      <c r="AU452" s="217" t="s">
        <v>86</v>
      </c>
      <c r="AV452" s="13" t="s">
        <v>86</v>
      </c>
      <c r="AW452" s="13" t="s">
        <v>37</v>
      </c>
      <c r="AX452" s="13" t="s">
        <v>84</v>
      </c>
      <c r="AY452" s="217" t="s">
        <v>311</v>
      </c>
    </row>
    <row r="453" spans="1:65" s="2" customFormat="1" ht="36" customHeight="1" x14ac:dyDescent="0.2">
      <c r="A453" s="35"/>
      <c r="B453" s="36"/>
      <c r="C453" s="190" t="s">
        <v>818</v>
      </c>
      <c r="D453" s="190" t="s">
        <v>313</v>
      </c>
      <c r="E453" s="191" t="s">
        <v>819</v>
      </c>
      <c r="F453" s="192" t="s">
        <v>820</v>
      </c>
      <c r="G453" s="193" t="s">
        <v>123</v>
      </c>
      <c r="H453" s="194">
        <v>13.725</v>
      </c>
      <c r="I453" s="195"/>
      <c r="J453" s="196">
        <f>ROUND(I453*H453,2)</f>
        <v>0</v>
      </c>
      <c r="K453" s="192" t="s">
        <v>544</v>
      </c>
      <c r="L453" s="40"/>
      <c r="M453" s="197" t="s">
        <v>21</v>
      </c>
      <c r="N453" s="198" t="s">
        <v>47</v>
      </c>
      <c r="O453" s="65"/>
      <c r="P453" s="199">
        <f>O453*H453</f>
        <v>0</v>
      </c>
      <c r="Q453" s="199">
        <v>6.2081400000000002E-2</v>
      </c>
      <c r="R453" s="199">
        <f>Q453*H453</f>
        <v>0.85206721500000004</v>
      </c>
      <c r="S453" s="199">
        <v>0</v>
      </c>
      <c r="T453" s="200">
        <f>S453*H453</f>
        <v>0</v>
      </c>
      <c r="U453" s="35"/>
      <c r="V453" s="35"/>
      <c r="W453" s="35"/>
      <c r="X453" s="35"/>
      <c r="Y453" s="35"/>
      <c r="Z453" s="35"/>
      <c r="AA453" s="35"/>
      <c r="AB453" s="35"/>
      <c r="AC453" s="35"/>
      <c r="AD453" s="35"/>
      <c r="AE453" s="35"/>
      <c r="AR453" s="201" t="s">
        <v>420</v>
      </c>
      <c r="AT453" s="201" t="s">
        <v>313</v>
      </c>
      <c r="AU453" s="201" t="s">
        <v>86</v>
      </c>
      <c r="AY453" s="18" t="s">
        <v>311</v>
      </c>
      <c r="BE453" s="202">
        <f>IF(N453="základní",J453,0)</f>
        <v>0</v>
      </c>
      <c r="BF453" s="202">
        <f>IF(N453="snížená",J453,0)</f>
        <v>0</v>
      </c>
      <c r="BG453" s="202">
        <f>IF(N453="zákl. přenesená",J453,0)</f>
        <v>0</v>
      </c>
      <c r="BH453" s="202">
        <f>IF(N453="sníž. přenesená",J453,0)</f>
        <v>0</v>
      </c>
      <c r="BI453" s="202">
        <f>IF(N453="nulová",J453,0)</f>
        <v>0</v>
      </c>
      <c r="BJ453" s="18" t="s">
        <v>84</v>
      </c>
      <c r="BK453" s="202">
        <f>ROUND(I453*H453,2)</f>
        <v>0</v>
      </c>
      <c r="BL453" s="18" t="s">
        <v>420</v>
      </c>
      <c r="BM453" s="201" t="s">
        <v>821</v>
      </c>
    </row>
    <row r="454" spans="1:65" s="2" customFormat="1" ht="107.25" x14ac:dyDescent="0.2">
      <c r="A454" s="35"/>
      <c r="B454" s="36"/>
      <c r="C454" s="37"/>
      <c r="D454" s="203" t="s">
        <v>320</v>
      </c>
      <c r="E454" s="37"/>
      <c r="F454" s="204" t="s">
        <v>822</v>
      </c>
      <c r="G454" s="37"/>
      <c r="H454" s="37"/>
      <c r="I454" s="110"/>
      <c r="J454" s="37"/>
      <c r="K454" s="37"/>
      <c r="L454" s="40"/>
      <c r="M454" s="205"/>
      <c r="N454" s="206"/>
      <c r="O454" s="65"/>
      <c r="P454" s="65"/>
      <c r="Q454" s="65"/>
      <c r="R454" s="65"/>
      <c r="S454" s="65"/>
      <c r="T454" s="66"/>
      <c r="U454" s="35"/>
      <c r="V454" s="35"/>
      <c r="W454" s="35"/>
      <c r="X454" s="35"/>
      <c r="Y454" s="35"/>
      <c r="Z454" s="35"/>
      <c r="AA454" s="35"/>
      <c r="AB454" s="35"/>
      <c r="AC454" s="35"/>
      <c r="AD454" s="35"/>
      <c r="AE454" s="35"/>
      <c r="AT454" s="18" t="s">
        <v>320</v>
      </c>
      <c r="AU454" s="18" t="s">
        <v>86</v>
      </c>
    </row>
    <row r="455" spans="1:65" s="14" customFormat="1" x14ac:dyDescent="0.2">
      <c r="B455" s="218"/>
      <c r="C455" s="219"/>
      <c r="D455" s="203" t="s">
        <v>332</v>
      </c>
      <c r="E455" s="220" t="s">
        <v>21</v>
      </c>
      <c r="F455" s="221" t="s">
        <v>823</v>
      </c>
      <c r="G455" s="219"/>
      <c r="H455" s="220" t="s">
        <v>21</v>
      </c>
      <c r="I455" s="222"/>
      <c r="J455" s="219"/>
      <c r="K455" s="219"/>
      <c r="L455" s="223"/>
      <c r="M455" s="224"/>
      <c r="N455" s="225"/>
      <c r="O455" s="225"/>
      <c r="P455" s="225"/>
      <c r="Q455" s="225"/>
      <c r="R455" s="225"/>
      <c r="S455" s="225"/>
      <c r="T455" s="226"/>
      <c r="AT455" s="227" t="s">
        <v>332</v>
      </c>
      <c r="AU455" s="227" t="s">
        <v>86</v>
      </c>
      <c r="AV455" s="14" t="s">
        <v>84</v>
      </c>
      <c r="AW455" s="14" t="s">
        <v>37</v>
      </c>
      <c r="AX455" s="14" t="s">
        <v>76</v>
      </c>
      <c r="AY455" s="227" t="s">
        <v>311</v>
      </c>
    </row>
    <row r="456" spans="1:65" s="13" customFormat="1" x14ac:dyDescent="0.2">
      <c r="B456" s="207"/>
      <c r="C456" s="208"/>
      <c r="D456" s="203" t="s">
        <v>332</v>
      </c>
      <c r="E456" s="209" t="s">
        <v>21</v>
      </c>
      <c r="F456" s="210" t="s">
        <v>824</v>
      </c>
      <c r="G456" s="208"/>
      <c r="H456" s="211">
        <v>13.725</v>
      </c>
      <c r="I456" s="212"/>
      <c r="J456" s="208"/>
      <c r="K456" s="208"/>
      <c r="L456" s="213"/>
      <c r="M456" s="214"/>
      <c r="N456" s="215"/>
      <c r="O456" s="215"/>
      <c r="P456" s="215"/>
      <c r="Q456" s="215"/>
      <c r="R456" s="215"/>
      <c r="S456" s="215"/>
      <c r="T456" s="216"/>
      <c r="AT456" s="217" t="s">
        <v>332</v>
      </c>
      <c r="AU456" s="217" t="s">
        <v>86</v>
      </c>
      <c r="AV456" s="13" t="s">
        <v>86</v>
      </c>
      <c r="AW456" s="13" t="s">
        <v>37</v>
      </c>
      <c r="AX456" s="13" t="s">
        <v>84</v>
      </c>
      <c r="AY456" s="217" t="s">
        <v>311</v>
      </c>
    </row>
    <row r="457" spans="1:65" s="2" customFormat="1" ht="36" customHeight="1" x14ac:dyDescent="0.2">
      <c r="A457" s="35"/>
      <c r="B457" s="36"/>
      <c r="C457" s="190" t="s">
        <v>825</v>
      </c>
      <c r="D457" s="190" t="s">
        <v>313</v>
      </c>
      <c r="E457" s="191" t="s">
        <v>826</v>
      </c>
      <c r="F457" s="192" t="s">
        <v>827</v>
      </c>
      <c r="G457" s="193" t="s">
        <v>123</v>
      </c>
      <c r="H457" s="194">
        <v>12.9</v>
      </c>
      <c r="I457" s="195"/>
      <c r="J457" s="196">
        <f>ROUND(I457*H457,2)</f>
        <v>0</v>
      </c>
      <c r="K457" s="192" t="s">
        <v>544</v>
      </c>
      <c r="L457" s="40"/>
      <c r="M457" s="197" t="s">
        <v>21</v>
      </c>
      <c r="N457" s="198" t="s">
        <v>47</v>
      </c>
      <c r="O457" s="65"/>
      <c r="P457" s="199">
        <f>O457*H457</f>
        <v>0</v>
      </c>
      <c r="Q457" s="199">
        <v>5.3966399999999998E-2</v>
      </c>
      <c r="R457" s="199">
        <f>Q457*H457</f>
        <v>0.69616655999999999</v>
      </c>
      <c r="S457" s="199">
        <v>0</v>
      </c>
      <c r="T457" s="200">
        <f>S457*H457</f>
        <v>0</v>
      </c>
      <c r="U457" s="35"/>
      <c r="V457" s="35"/>
      <c r="W457" s="35"/>
      <c r="X457" s="35"/>
      <c r="Y457" s="35"/>
      <c r="Z457" s="35"/>
      <c r="AA457" s="35"/>
      <c r="AB457" s="35"/>
      <c r="AC457" s="35"/>
      <c r="AD457" s="35"/>
      <c r="AE457" s="35"/>
      <c r="AR457" s="201" t="s">
        <v>420</v>
      </c>
      <c r="AT457" s="201" t="s">
        <v>313</v>
      </c>
      <c r="AU457" s="201" t="s">
        <v>86</v>
      </c>
      <c r="AY457" s="18" t="s">
        <v>311</v>
      </c>
      <c r="BE457" s="202">
        <f>IF(N457="základní",J457,0)</f>
        <v>0</v>
      </c>
      <c r="BF457" s="202">
        <f>IF(N457="snížená",J457,0)</f>
        <v>0</v>
      </c>
      <c r="BG457" s="202">
        <f>IF(N457="zákl. přenesená",J457,0)</f>
        <v>0</v>
      </c>
      <c r="BH457" s="202">
        <f>IF(N457="sníž. přenesená",J457,0)</f>
        <v>0</v>
      </c>
      <c r="BI457" s="202">
        <f>IF(N457="nulová",J457,0)</f>
        <v>0</v>
      </c>
      <c r="BJ457" s="18" t="s">
        <v>84</v>
      </c>
      <c r="BK457" s="202">
        <f>ROUND(I457*H457,2)</f>
        <v>0</v>
      </c>
      <c r="BL457" s="18" t="s">
        <v>420</v>
      </c>
      <c r="BM457" s="201" t="s">
        <v>828</v>
      </c>
    </row>
    <row r="458" spans="1:65" s="2" customFormat="1" ht="107.25" x14ac:dyDescent="0.2">
      <c r="A458" s="35"/>
      <c r="B458" s="36"/>
      <c r="C458" s="37"/>
      <c r="D458" s="203" t="s">
        <v>320</v>
      </c>
      <c r="E458" s="37"/>
      <c r="F458" s="204" t="s">
        <v>822</v>
      </c>
      <c r="G458" s="37"/>
      <c r="H458" s="37"/>
      <c r="I458" s="110"/>
      <c r="J458" s="37"/>
      <c r="K458" s="37"/>
      <c r="L458" s="40"/>
      <c r="M458" s="205"/>
      <c r="N458" s="206"/>
      <c r="O458" s="65"/>
      <c r="P458" s="65"/>
      <c r="Q458" s="65"/>
      <c r="R458" s="65"/>
      <c r="S458" s="65"/>
      <c r="T458" s="66"/>
      <c r="U458" s="35"/>
      <c r="V458" s="35"/>
      <c r="W458" s="35"/>
      <c r="X458" s="35"/>
      <c r="Y458" s="35"/>
      <c r="Z458" s="35"/>
      <c r="AA458" s="35"/>
      <c r="AB458" s="35"/>
      <c r="AC458" s="35"/>
      <c r="AD458" s="35"/>
      <c r="AE458" s="35"/>
      <c r="AT458" s="18" t="s">
        <v>320</v>
      </c>
      <c r="AU458" s="18" t="s">
        <v>86</v>
      </c>
    </row>
    <row r="459" spans="1:65" s="14" customFormat="1" x14ac:dyDescent="0.2">
      <c r="B459" s="218"/>
      <c r="C459" s="219"/>
      <c r="D459" s="203" t="s">
        <v>332</v>
      </c>
      <c r="E459" s="220" t="s">
        <v>21</v>
      </c>
      <c r="F459" s="221" t="s">
        <v>829</v>
      </c>
      <c r="G459" s="219"/>
      <c r="H459" s="220" t="s">
        <v>21</v>
      </c>
      <c r="I459" s="222"/>
      <c r="J459" s="219"/>
      <c r="K459" s="219"/>
      <c r="L459" s="223"/>
      <c r="M459" s="224"/>
      <c r="N459" s="225"/>
      <c r="O459" s="225"/>
      <c r="P459" s="225"/>
      <c r="Q459" s="225"/>
      <c r="R459" s="225"/>
      <c r="S459" s="225"/>
      <c r="T459" s="226"/>
      <c r="AT459" s="227" t="s">
        <v>332</v>
      </c>
      <c r="AU459" s="227" t="s">
        <v>86</v>
      </c>
      <c r="AV459" s="14" t="s">
        <v>84</v>
      </c>
      <c r="AW459" s="14" t="s">
        <v>37</v>
      </c>
      <c r="AX459" s="14" t="s">
        <v>76</v>
      </c>
      <c r="AY459" s="227" t="s">
        <v>311</v>
      </c>
    </row>
    <row r="460" spans="1:65" s="13" customFormat="1" x14ac:dyDescent="0.2">
      <c r="B460" s="207"/>
      <c r="C460" s="208"/>
      <c r="D460" s="203" t="s">
        <v>332</v>
      </c>
      <c r="E460" s="209" t="s">
        <v>21</v>
      </c>
      <c r="F460" s="210" t="s">
        <v>830</v>
      </c>
      <c r="G460" s="208"/>
      <c r="H460" s="211">
        <v>12.9</v>
      </c>
      <c r="I460" s="212"/>
      <c r="J460" s="208"/>
      <c r="K460" s="208"/>
      <c r="L460" s="213"/>
      <c r="M460" s="214"/>
      <c r="N460" s="215"/>
      <c r="O460" s="215"/>
      <c r="P460" s="215"/>
      <c r="Q460" s="215"/>
      <c r="R460" s="215"/>
      <c r="S460" s="215"/>
      <c r="T460" s="216"/>
      <c r="AT460" s="217" t="s">
        <v>332</v>
      </c>
      <c r="AU460" s="217" t="s">
        <v>86</v>
      </c>
      <c r="AV460" s="13" t="s">
        <v>86</v>
      </c>
      <c r="AW460" s="13" t="s">
        <v>37</v>
      </c>
      <c r="AX460" s="13" t="s">
        <v>84</v>
      </c>
      <c r="AY460" s="217" t="s">
        <v>311</v>
      </c>
    </row>
    <row r="461" spans="1:65" s="2" customFormat="1" ht="36" customHeight="1" x14ac:dyDescent="0.2">
      <c r="A461" s="35"/>
      <c r="B461" s="36"/>
      <c r="C461" s="190" t="s">
        <v>831</v>
      </c>
      <c r="D461" s="190" t="s">
        <v>313</v>
      </c>
      <c r="E461" s="191" t="s">
        <v>832</v>
      </c>
      <c r="F461" s="192" t="s">
        <v>833</v>
      </c>
      <c r="G461" s="193" t="s">
        <v>123</v>
      </c>
      <c r="H461" s="194">
        <v>2.7</v>
      </c>
      <c r="I461" s="195"/>
      <c r="J461" s="196">
        <f>ROUND(I461*H461,2)</f>
        <v>0</v>
      </c>
      <c r="K461" s="192" t="s">
        <v>544</v>
      </c>
      <c r="L461" s="40"/>
      <c r="M461" s="197" t="s">
        <v>21</v>
      </c>
      <c r="N461" s="198" t="s">
        <v>47</v>
      </c>
      <c r="O461" s="65"/>
      <c r="P461" s="199">
        <f>O461*H461</f>
        <v>0</v>
      </c>
      <c r="Q461" s="199">
        <v>4.8296400000000003E-2</v>
      </c>
      <c r="R461" s="199">
        <f>Q461*H461</f>
        <v>0.13040028000000001</v>
      </c>
      <c r="S461" s="199">
        <v>0</v>
      </c>
      <c r="T461" s="200">
        <f>S461*H461</f>
        <v>0</v>
      </c>
      <c r="U461" s="35"/>
      <c r="V461" s="35"/>
      <c r="W461" s="35"/>
      <c r="X461" s="35"/>
      <c r="Y461" s="35"/>
      <c r="Z461" s="35"/>
      <c r="AA461" s="35"/>
      <c r="AB461" s="35"/>
      <c r="AC461" s="35"/>
      <c r="AD461" s="35"/>
      <c r="AE461" s="35"/>
      <c r="AR461" s="201" t="s">
        <v>420</v>
      </c>
      <c r="AT461" s="201" t="s">
        <v>313</v>
      </c>
      <c r="AU461" s="201" t="s">
        <v>86</v>
      </c>
      <c r="AY461" s="18" t="s">
        <v>311</v>
      </c>
      <c r="BE461" s="202">
        <f>IF(N461="základní",J461,0)</f>
        <v>0</v>
      </c>
      <c r="BF461" s="202">
        <f>IF(N461="snížená",J461,0)</f>
        <v>0</v>
      </c>
      <c r="BG461" s="202">
        <f>IF(N461="zákl. přenesená",J461,0)</f>
        <v>0</v>
      </c>
      <c r="BH461" s="202">
        <f>IF(N461="sníž. přenesená",J461,0)</f>
        <v>0</v>
      </c>
      <c r="BI461" s="202">
        <f>IF(N461="nulová",J461,0)</f>
        <v>0</v>
      </c>
      <c r="BJ461" s="18" t="s">
        <v>84</v>
      </c>
      <c r="BK461" s="202">
        <f>ROUND(I461*H461,2)</f>
        <v>0</v>
      </c>
      <c r="BL461" s="18" t="s">
        <v>420</v>
      </c>
      <c r="BM461" s="201" t="s">
        <v>834</v>
      </c>
    </row>
    <row r="462" spans="1:65" s="2" customFormat="1" ht="107.25" x14ac:dyDescent="0.2">
      <c r="A462" s="35"/>
      <c r="B462" s="36"/>
      <c r="C462" s="37"/>
      <c r="D462" s="203" t="s">
        <v>320</v>
      </c>
      <c r="E462" s="37"/>
      <c r="F462" s="204" t="s">
        <v>822</v>
      </c>
      <c r="G462" s="37"/>
      <c r="H462" s="37"/>
      <c r="I462" s="110"/>
      <c r="J462" s="37"/>
      <c r="K462" s="37"/>
      <c r="L462" s="40"/>
      <c r="M462" s="205"/>
      <c r="N462" s="206"/>
      <c r="O462" s="65"/>
      <c r="P462" s="65"/>
      <c r="Q462" s="65"/>
      <c r="R462" s="65"/>
      <c r="S462" s="65"/>
      <c r="T462" s="66"/>
      <c r="U462" s="35"/>
      <c r="V462" s="35"/>
      <c r="W462" s="35"/>
      <c r="X462" s="35"/>
      <c r="Y462" s="35"/>
      <c r="Z462" s="35"/>
      <c r="AA462" s="35"/>
      <c r="AB462" s="35"/>
      <c r="AC462" s="35"/>
      <c r="AD462" s="35"/>
      <c r="AE462" s="35"/>
      <c r="AT462" s="18" t="s">
        <v>320</v>
      </c>
      <c r="AU462" s="18" t="s">
        <v>86</v>
      </c>
    </row>
    <row r="463" spans="1:65" s="14" customFormat="1" x14ac:dyDescent="0.2">
      <c r="B463" s="218"/>
      <c r="C463" s="219"/>
      <c r="D463" s="203" t="s">
        <v>332</v>
      </c>
      <c r="E463" s="220" t="s">
        <v>21</v>
      </c>
      <c r="F463" s="221" t="s">
        <v>835</v>
      </c>
      <c r="G463" s="219"/>
      <c r="H463" s="220" t="s">
        <v>21</v>
      </c>
      <c r="I463" s="222"/>
      <c r="J463" s="219"/>
      <c r="K463" s="219"/>
      <c r="L463" s="223"/>
      <c r="M463" s="224"/>
      <c r="N463" s="225"/>
      <c r="O463" s="225"/>
      <c r="P463" s="225"/>
      <c r="Q463" s="225"/>
      <c r="R463" s="225"/>
      <c r="S463" s="225"/>
      <c r="T463" s="226"/>
      <c r="AT463" s="227" t="s">
        <v>332</v>
      </c>
      <c r="AU463" s="227" t="s">
        <v>86</v>
      </c>
      <c r="AV463" s="14" t="s">
        <v>84</v>
      </c>
      <c r="AW463" s="14" t="s">
        <v>37</v>
      </c>
      <c r="AX463" s="14" t="s">
        <v>76</v>
      </c>
      <c r="AY463" s="227" t="s">
        <v>311</v>
      </c>
    </row>
    <row r="464" spans="1:65" s="13" customFormat="1" x14ac:dyDescent="0.2">
      <c r="B464" s="207"/>
      <c r="C464" s="208"/>
      <c r="D464" s="203" t="s">
        <v>332</v>
      </c>
      <c r="E464" s="209" t="s">
        <v>21</v>
      </c>
      <c r="F464" s="210" t="s">
        <v>836</v>
      </c>
      <c r="G464" s="208"/>
      <c r="H464" s="211">
        <v>2.7</v>
      </c>
      <c r="I464" s="212"/>
      <c r="J464" s="208"/>
      <c r="K464" s="208"/>
      <c r="L464" s="213"/>
      <c r="M464" s="214"/>
      <c r="N464" s="215"/>
      <c r="O464" s="215"/>
      <c r="P464" s="215"/>
      <c r="Q464" s="215"/>
      <c r="R464" s="215"/>
      <c r="S464" s="215"/>
      <c r="T464" s="216"/>
      <c r="AT464" s="217" t="s">
        <v>332</v>
      </c>
      <c r="AU464" s="217" t="s">
        <v>86</v>
      </c>
      <c r="AV464" s="13" t="s">
        <v>86</v>
      </c>
      <c r="AW464" s="13" t="s">
        <v>37</v>
      </c>
      <c r="AX464" s="13" t="s">
        <v>84</v>
      </c>
      <c r="AY464" s="217" t="s">
        <v>311</v>
      </c>
    </row>
    <row r="465" spans="1:65" s="2" customFormat="1" ht="36" customHeight="1" x14ac:dyDescent="0.2">
      <c r="A465" s="35"/>
      <c r="B465" s="36"/>
      <c r="C465" s="190" t="s">
        <v>837</v>
      </c>
      <c r="D465" s="190" t="s">
        <v>313</v>
      </c>
      <c r="E465" s="191" t="s">
        <v>838</v>
      </c>
      <c r="F465" s="192" t="s">
        <v>839</v>
      </c>
      <c r="G465" s="193" t="s">
        <v>123</v>
      </c>
      <c r="H465" s="194">
        <v>3.6</v>
      </c>
      <c r="I465" s="195"/>
      <c r="J465" s="196">
        <f>ROUND(I465*H465,2)</f>
        <v>0</v>
      </c>
      <c r="K465" s="192" t="s">
        <v>544</v>
      </c>
      <c r="L465" s="40"/>
      <c r="M465" s="197" t="s">
        <v>21</v>
      </c>
      <c r="N465" s="198" t="s">
        <v>47</v>
      </c>
      <c r="O465" s="65"/>
      <c r="P465" s="199">
        <f>O465*H465</f>
        <v>0</v>
      </c>
      <c r="Q465" s="199">
        <v>5.34587272E-2</v>
      </c>
      <c r="R465" s="199">
        <f>Q465*H465</f>
        <v>0.19245141792000001</v>
      </c>
      <c r="S465" s="199">
        <v>0</v>
      </c>
      <c r="T465" s="200">
        <f>S465*H465</f>
        <v>0</v>
      </c>
      <c r="U465" s="35"/>
      <c r="V465" s="35"/>
      <c r="W465" s="35"/>
      <c r="X465" s="35"/>
      <c r="Y465" s="35"/>
      <c r="Z465" s="35"/>
      <c r="AA465" s="35"/>
      <c r="AB465" s="35"/>
      <c r="AC465" s="35"/>
      <c r="AD465" s="35"/>
      <c r="AE465" s="35"/>
      <c r="AR465" s="201" t="s">
        <v>420</v>
      </c>
      <c r="AT465" s="201" t="s">
        <v>313</v>
      </c>
      <c r="AU465" s="201" t="s">
        <v>86</v>
      </c>
      <c r="AY465" s="18" t="s">
        <v>311</v>
      </c>
      <c r="BE465" s="202">
        <f>IF(N465="základní",J465,0)</f>
        <v>0</v>
      </c>
      <c r="BF465" s="202">
        <f>IF(N465="snížená",J465,0)</f>
        <v>0</v>
      </c>
      <c r="BG465" s="202">
        <f>IF(N465="zákl. přenesená",J465,0)</f>
        <v>0</v>
      </c>
      <c r="BH465" s="202">
        <f>IF(N465="sníž. přenesená",J465,0)</f>
        <v>0</v>
      </c>
      <c r="BI465" s="202">
        <f>IF(N465="nulová",J465,0)</f>
        <v>0</v>
      </c>
      <c r="BJ465" s="18" t="s">
        <v>84</v>
      </c>
      <c r="BK465" s="202">
        <f>ROUND(I465*H465,2)</f>
        <v>0</v>
      </c>
      <c r="BL465" s="18" t="s">
        <v>420</v>
      </c>
      <c r="BM465" s="201" t="s">
        <v>840</v>
      </c>
    </row>
    <row r="466" spans="1:65" s="2" customFormat="1" ht="107.25" x14ac:dyDescent="0.2">
      <c r="A466" s="35"/>
      <c r="B466" s="36"/>
      <c r="C466" s="37"/>
      <c r="D466" s="203" t="s">
        <v>320</v>
      </c>
      <c r="E466" s="37"/>
      <c r="F466" s="204" t="s">
        <v>822</v>
      </c>
      <c r="G466" s="37"/>
      <c r="H466" s="37"/>
      <c r="I466" s="110"/>
      <c r="J466" s="37"/>
      <c r="K466" s="37"/>
      <c r="L466" s="40"/>
      <c r="M466" s="205"/>
      <c r="N466" s="206"/>
      <c r="O466" s="65"/>
      <c r="P466" s="65"/>
      <c r="Q466" s="65"/>
      <c r="R466" s="65"/>
      <c r="S466" s="65"/>
      <c r="T466" s="66"/>
      <c r="U466" s="35"/>
      <c r="V466" s="35"/>
      <c r="W466" s="35"/>
      <c r="X466" s="35"/>
      <c r="Y466" s="35"/>
      <c r="Z466" s="35"/>
      <c r="AA466" s="35"/>
      <c r="AB466" s="35"/>
      <c r="AC466" s="35"/>
      <c r="AD466" s="35"/>
      <c r="AE466" s="35"/>
      <c r="AT466" s="18" t="s">
        <v>320</v>
      </c>
      <c r="AU466" s="18" t="s">
        <v>86</v>
      </c>
    </row>
    <row r="467" spans="1:65" s="14" customFormat="1" x14ac:dyDescent="0.2">
      <c r="B467" s="218"/>
      <c r="C467" s="219"/>
      <c r="D467" s="203" t="s">
        <v>332</v>
      </c>
      <c r="E467" s="220" t="s">
        <v>21</v>
      </c>
      <c r="F467" s="221" t="s">
        <v>841</v>
      </c>
      <c r="G467" s="219"/>
      <c r="H467" s="220" t="s">
        <v>21</v>
      </c>
      <c r="I467" s="222"/>
      <c r="J467" s="219"/>
      <c r="K467" s="219"/>
      <c r="L467" s="223"/>
      <c r="M467" s="224"/>
      <c r="N467" s="225"/>
      <c r="O467" s="225"/>
      <c r="P467" s="225"/>
      <c r="Q467" s="225"/>
      <c r="R467" s="225"/>
      <c r="S467" s="225"/>
      <c r="T467" s="226"/>
      <c r="AT467" s="227" t="s">
        <v>332</v>
      </c>
      <c r="AU467" s="227" t="s">
        <v>86</v>
      </c>
      <c r="AV467" s="14" t="s">
        <v>84</v>
      </c>
      <c r="AW467" s="14" t="s">
        <v>37</v>
      </c>
      <c r="AX467" s="14" t="s">
        <v>76</v>
      </c>
      <c r="AY467" s="227" t="s">
        <v>311</v>
      </c>
    </row>
    <row r="468" spans="1:65" s="13" customFormat="1" x14ac:dyDescent="0.2">
      <c r="B468" s="207"/>
      <c r="C468" s="208"/>
      <c r="D468" s="203" t="s">
        <v>332</v>
      </c>
      <c r="E468" s="209" t="s">
        <v>21</v>
      </c>
      <c r="F468" s="210" t="s">
        <v>842</v>
      </c>
      <c r="G468" s="208"/>
      <c r="H468" s="211">
        <v>3.6</v>
      </c>
      <c r="I468" s="212"/>
      <c r="J468" s="208"/>
      <c r="K468" s="208"/>
      <c r="L468" s="213"/>
      <c r="M468" s="214"/>
      <c r="N468" s="215"/>
      <c r="O468" s="215"/>
      <c r="P468" s="215"/>
      <c r="Q468" s="215"/>
      <c r="R468" s="215"/>
      <c r="S468" s="215"/>
      <c r="T468" s="216"/>
      <c r="AT468" s="217" t="s">
        <v>332</v>
      </c>
      <c r="AU468" s="217" t="s">
        <v>86</v>
      </c>
      <c r="AV468" s="13" t="s">
        <v>86</v>
      </c>
      <c r="AW468" s="13" t="s">
        <v>37</v>
      </c>
      <c r="AX468" s="13" t="s">
        <v>84</v>
      </c>
      <c r="AY468" s="217" t="s">
        <v>311</v>
      </c>
    </row>
    <row r="469" spans="1:65" s="2" customFormat="1" ht="24" customHeight="1" x14ac:dyDescent="0.2">
      <c r="A469" s="35"/>
      <c r="B469" s="36"/>
      <c r="C469" s="190" t="s">
        <v>843</v>
      </c>
      <c r="D469" s="190" t="s">
        <v>313</v>
      </c>
      <c r="E469" s="191" t="s">
        <v>844</v>
      </c>
      <c r="F469" s="192" t="s">
        <v>845</v>
      </c>
      <c r="G469" s="193" t="s">
        <v>123</v>
      </c>
      <c r="H469" s="194">
        <v>24.975000000000001</v>
      </c>
      <c r="I469" s="195"/>
      <c r="J469" s="196">
        <f>ROUND(I469*H469,2)</f>
        <v>0</v>
      </c>
      <c r="K469" s="192" t="s">
        <v>544</v>
      </c>
      <c r="L469" s="40"/>
      <c r="M469" s="197" t="s">
        <v>21</v>
      </c>
      <c r="N469" s="198" t="s">
        <v>47</v>
      </c>
      <c r="O469" s="65"/>
      <c r="P469" s="199">
        <f>O469*H469</f>
        <v>0</v>
      </c>
      <c r="Q469" s="199">
        <v>3.10721394E-2</v>
      </c>
      <c r="R469" s="199">
        <f>Q469*H469</f>
        <v>0.77602668151500009</v>
      </c>
      <c r="S469" s="199">
        <v>0</v>
      </c>
      <c r="T469" s="200">
        <f>S469*H469</f>
        <v>0</v>
      </c>
      <c r="U469" s="35"/>
      <c r="V469" s="35"/>
      <c r="W469" s="35"/>
      <c r="X469" s="35"/>
      <c r="Y469" s="35"/>
      <c r="Z469" s="35"/>
      <c r="AA469" s="35"/>
      <c r="AB469" s="35"/>
      <c r="AC469" s="35"/>
      <c r="AD469" s="35"/>
      <c r="AE469" s="35"/>
      <c r="AR469" s="201" t="s">
        <v>420</v>
      </c>
      <c r="AT469" s="201" t="s">
        <v>313</v>
      </c>
      <c r="AU469" s="201" t="s">
        <v>86</v>
      </c>
      <c r="AY469" s="18" t="s">
        <v>311</v>
      </c>
      <c r="BE469" s="202">
        <f>IF(N469="základní",J469,0)</f>
        <v>0</v>
      </c>
      <c r="BF469" s="202">
        <f>IF(N469="snížená",J469,0)</f>
        <v>0</v>
      </c>
      <c r="BG469" s="202">
        <f>IF(N469="zákl. přenesená",J469,0)</f>
        <v>0</v>
      </c>
      <c r="BH469" s="202">
        <f>IF(N469="sníž. přenesená",J469,0)</f>
        <v>0</v>
      </c>
      <c r="BI469" s="202">
        <f>IF(N469="nulová",J469,0)</f>
        <v>0</v>
      </c>
      <c r="BJ469" s="18" t="s">
        <v>84</v>
      </c>
      <c r="BK469" s="202">
        <f>ROUND(I469*H469,2)</f>
        <v>0</v>
      </c>
      <c r="BL469" s="18" t="s">
        <v>420</v>
      </c>
      <c r="BM469" s="201" t="s">
        <v>846</v>
      </c>
    </row>
    <row r="470" spans="1:65" s="2" customFormat="1" ht="126.75" x14ac:dyDescent="0.2">
      <c r="A470" s="35"/>
      <c r="B470" s="36"/>
      <c r="C470" s="37"/>
      <c r="D470" s="203" t="s">
        <v>320</v>
      </c>
      <c r="E470" s="37"/>
      <c r="F470" s="204" t="s">
        <v>847</v>
      </c>
      <c r="G470" s="37"/>
      <c r="H470" s="37"/>
      <c r="I470" s="110"/>
      <c r="J470" s="37"/>
      <c r="K470" s="37"/>
      <c r="L470" s="40"/>
      <c r="M470" s="205"/>
      <c r="N470" s="206"/>
      <c r="O470" s="65"/>
      <c r="P470" s="65"/>
      <c r="Q470" s="65"/>
      <c r="R470" s="65"/>
      <c r="S470" s="65"/>
      <c r="T470" s="66"/>
      <c r="U470" s="35"/>
      <c r="V470" s="35"/>
      <c r="W470" s="35"/>
      <c r="X470" s="35"/>
      <c r="Y470" s="35"/>
      <c r="Z470" s="35"/>
      <c r="AA470" s="35"/>
      <c r="AB470" s="35"/>
      <c r="AC470" s="35"/>
      <c r="AD470" s="35"/>
      <c r="AE470" s="35"/>
      <c r="AT470" s="18" t="s">
        <v>320</v>
      </c>
      <c r="AU470" s="18" t="s">
        <v>86</v>
      </c>
    </row>
    <row r="471" spans="1:65" s="14" customFormat="1" x14ac:dyDescent="0.2">
      <c r="B471" s="218"/>
      <c r="C471" s="219"/>
      <c r="D471" s="203" t="s">
        <v>332</v>
      </c>
      <c r="E471" s="220" t="s">
        <v>21</v>
      </c>
      <c r="F471" s="221" t="s">
        <v>848</v>
      </c>
      <c r="G471" s="219"/>
      <c r="H471" s="220" t="s">
        <v>21</v>
      </c>
      <c r="I471" s="222"/>
      <c r="J471" s="219"/>
      <c r="K471" s="219"/>
      <c r="L471" s="223"/>
      <c r="M471" s="224"/>
      <c r="N471" s="225"/>
      <c r="O471" s="225"/>
      <c r="P471" s="225"/>
      <c r="Q471" s="225"/>
      <c r="R471" s="225"/>
      <c r="S471" s="225"/>
      <c r="T471" s="226"/>
      <c r="AT471" s="227" t="s">
        <v>332</v>
      </c>
      <c r="AU471" s="227" t="s">
        <v>86</v>
      </c>
      <c r="AV471" s="14" t="s">
        <v>84</v>
      </c>
      <c r="AW471" s="14" t="s">
        <v>37</v>
      </c>
      <c r="AX471" s="14" t="s">
        <v>76</v>
      </c>
      <c r="AY471" s="227" t="s">
        <v>311</v>
      </c>
    </row>
    <row r="472" spans="1:65" s="13" customFormat="1" x14ac:dyDescent="0.2">
      <c r="B472" s="207"/>
      <c r="C472" s="208"/>
      <c r="D472" s="203" t="s">
        <v>332</v>
      </c>
      <c r="E472" s="209" t="s">
        <v>21</v>
      </c>
      <c r="F472" s="210" t="s">
        <v>849</v>
      </c>
      <c r="G472" s="208"/>
      <c r="H472" s="211">
        <v>24.975000000000001</v>
      </c>
      <c r="I472" s="212"/>
      <c r="J472" s="208"/>
      <c r="K472" s="208"/>
      <c r="L472" s="213"/>
      <c r="M472" s="214"/>
      <c r="N472" s="215"/>
      <c r="O472" s="215"/>
      <c r="P472" s="215"/>
      <c r="Q472" s="215"/>
      <c r="R472" s="215"/>
      <c r="S472" s="215"/>
      <c r="T472" s="216"/>
      <c r="AT472" s="217" t="s">
        <v>332</v>
      </c>
      <c r="AU472" s="217" t="s">
        <v>86</v>
      </c>
      <c r="AV472" s="13" t="s">
        <v>86</v>
      </c>
      <c r="AW472" s="13" t="s">
        <v>37</v>
      </c>
      <c r="AX472" s="13" t="s">
        <v>84</v>
      </c>
      <c r="AY472" s="217" t="s">
        <v>311</v>
      </c>
    </row>
    <row r="473" spans="1:65" s="2" customFormat="1" ht="24" customHeight="1" x14ac:dyDescent="0.2">
      <c r="A473" s="35"/>
      <c r="B473" s="36"/>
      <c r="C473" s="190" t="s">
        <v>850</v>
      </c>
      <c r="D473" s="190" t="s">
        <v>313</v>
      </c>
      <c r="E473" s="191" t="s">
        <v>851</v>
      </c>
      <c r="F473" s="192" t="s">
        <v>852</v>
      </c>
      <c r="G473" s="193" t="s">
        <v>123</v>
      </c>
      <c r="H473" s="194">
        <v>7.2</v>
      </c>
      <c r="I473" s="195"/>
      <c r="J473" s="196">
        <f>ROUND(I473*H473,2)</f>
        <v>0</v>
      </c>
      <c r="K473" s="192" t="s">
        <v>544</v>
      </c>
      <c r="L473" s="40"/>
      <c r="M473" s="197" t="s">
        <v>21</v>
      </c>
      <c r="N473" s="198" t="s">
        <v>47</v>
      </c>
      <c r="O473" s="65"/>
      <c r="P473" s="199">
        <f>O473*H473</f>
        <v>0</v>
      </c>
      <c r="Q473" s="199">
        <v>2.5402139399999999E-2</v>
      </c>
      <c r="R473" s="199">
        <f>Q473*H473</f>
        <v>0.18289540367999998</v>
      </c>
      <c r="S473" s="199">
        <v>0</v>
      </c>
      <c r="T473" s="200">
        <f>S473*H473</f>
        <v>0</v>
      </c>
      <c r="U473" s="35"/>
      <c r="V473" s="35"/>
      <c r="W473" s="35"/>
      <c r="X473" s="35"/>
      <c r="Y473" s="35"/>
      <c r="Z473" s="35"/>
      <c r="AA473" s="35"/>
      <c r="AB473" s="35"/>
      <c r="AC473" s="35"/>
      <c r="AD473" s="35"/>
      <c r="AE473" s="35"/>
      <c r="AR473" s="201" t="s">
        <v>420</v>
      </c>
      <c r="AT473" s="201" t="s">
        <v>313</v>
      </c>
      <c r="AU473" s="201" t="s">
        <v>86</v>
      </c>
      <c r="AY473" s="18" t="s">
        <v>311</v>
      </c>
      <c r="BE473" s="202">
        <f>IF(N473="základní",J473,0)</f>
        <v>0</v>
      </c>
      <c r="BF473" s="202">
        <f>IF(N473="snížená",J473,0)</f>
        <v>0</v>
      </c>
      <c r="BG473" s="202">
        <f>IF(N473="zákl. přenesená",J473,0)</f>
        <v>0</v>
      </c>
      <c r="BH473" s="202">
        <f>IF(N473="sníž. přenesená",J473,0)</f>
        <v>0</v>
      </c>
      <c r="BI473" s="202">
        <f>IF(N473="nulová",J473,0)</f>
        <v>0</v>
      </c>
      <c r="BJ473" s="18" t="s">
        <v>84</v>
      </c>
      <c r="BK473" s="202">
        <f>ROUND(I473*H473,2)</f>
        <v>0</v>
      </c>
      <c r="BL473" s="18" t="s">
        <v>420</v>
      </c>
      <c r="BM473" s="201" t="s">
        <v>853</v>
      </c>
    </row>
    <row r="474" spans="1:65" s="2" customFormat="1" ht="126.75" x14ac:dyDescent="0.2">
      <c r="A474" s="35"/>
      <c r="B474" s="36"/>
      <c r="C474" s="37"/>
      <c r="D474" s="203" t="s">
        <v>320</v>
      </c>
      <c r="E474" s="37"/>
      <c r="F474" s="204" t="s">
        <v>847</v>
      </c>
      <c r="G474" s="37"/>
      <c r="H474" s="37"/>
      <c r="I474" s="110"/>
      <c r="J474" s="37"/>
      <c r="K474" s="37"/>
      <c r="L474" s="40"/>
      <c r="M474" s="205"/>
      <c r="N474" s="206"/>
      <c r="O474" s="65"/>
      <c r="P474" s="65"/>
      <c r="Q474" s="65"/>
      <c r="R474" s="65"/>
      <c r="S474" s="65"/>
      <c r="T474" s="66"/>
      <c r="U474" s="35"/>
      <c r="V474" s="35"/>
      <c r="W474" s="35"/>
      <c r="X474" s="35"/>
      <c r="Y474" s="35"/>
      <c r="Z474" s="35"/>
      <c r="AA474" s="35"/>
      <c r="AB474" s="35"/>
      <c r="AC474" s="35"/>
      <c r="AD474" s="35"/>
      <c r="AE474" s="35"/>
      <c r="AT474" s="18" t="s">
        <v>320</v>
      </c>
      <c r="AU474" s="18" t="s">
        <v>86</v>
      </c>
    </row>
    <row r="475" spans="1:65" s="14" customFormat="1" x14ac:dyDescent="0.2">
      <c r="B475" s="218"/>
      <c r="C475" s="219"/>
      <c r="D475" s="203" t="s">
        <v>332</v>
      </c>
      <c r="E475" s="220" t="s">
        <v>21</v>
      </c>
      <c r="F475" s="221" t="s">
        <v>854</v>
      </c>
      <c r="G475" s="219"/>
      <c r="H475" s="220" t="s">
        <v>21</v>
      </c>
      <c r="I475" s="222"/>
      <c r="J475" s="219"/>
      <c r="K475" s="219"/>
      <c r="L475" s="223"/>
      <c r="M475" s="224"/>
      <c r="N475" s="225"/>
      <c r="O475" s="225"/>
      <c r="P475" s="225"/>
      <c r="Q475" s="225"/>
      <c r="R475" s="225"/>
      <c r="S475" s="225"/>
      <c r="T475" s="226"/>
      <c r="AT475" s="227" t="s">
        <v>332</v>
      </c>
      <c r="AU475" s="227" t="s">
        <v>86</v>
      </c>
      <c r="AV475" s="14" t="s">
        <v>84</v>
      </c>
      <c r="AW475" s="14" t="s">
        <v>37</v>
      </c>
      <c r="AX475" s="14" t="s">
        <v>76</v>
      </c>
      <c r="AY475" s="227" t="s">
        <v>311</v>
      </c>
    </row>
    <row r="476" spans="1:65" s="13" customFormat="1" x14ac:dyDescent="0.2">
      <c r="B476" s="207"/>
      <c r="C476" s="208"/>
      <c r="D476" s="203" t="s">
        <v>332</v>
      </c>
      <c r="E476" s="209" t="s">
        <v>21</v>
      </c>
      <c r="F476" s="210" t="s">
        <v>855</v>
      </c>
      <c r="G476" s="208"/>
      <c r="H476" s="211">
        <v>7.2</v>
      </c>
      <c r="I476" s="212"/>
      <c r="J476" s="208"/>
      <c r="K476" s="208"/>
      <c r="L476" s="213"/>
      <c r="M476" s="214"/>
      <c r="N476" s="215"/>
      <c r="O476" s="215"/>
      <c r="P476" s="215"/>
      <c r="Q476" s="215"/>
      <c r="R476" s="215"/>
      <c r="S476" s="215"/>
      <c r="T476" s="216"/>
      <c r="AT476" s="217" t="s">
        <v>332</v>
      </c>
      <c r="AU476" s="217" t="s">
        <v>86</v>
      </c>
      <c r="AV476" s="13" t="s">
        <v>86</v>
      </c>
      <c r="AW476" s="13" t="s">
        <v>37</v>
      </c>
      <c r="AX476" s="13" t="s">
        <v>84</v>
      </c>
      <c r="AY476" s="217" t="s">
        <v>311</v>
      </c>
    </row>
    <row r="477" spans="1:65" s="2" customFormat="1" ht="24" customHeight="1" x14ac:dyDescent="0.2">
      <c r="A477" s="35"/>
      <c r="B477" s="36"/>
      <c r="C477" s="190" t="s">
        <v>856</v>
      </c>
      <c r="D477" s="190" t="s">
        <v>313</v>
      </c>
      <c r="E477" s="191" t="s">
        <v>857</v>
      </c>
      <c r="F477" s="192" t="s">
        <v>858</v>
      </c>
      <c r="G477" s="193" t="s">
        <v>329</v>
      </c>
      <c r="H477" s="194">
        <v>88.527000000000001</v>
      </c>
      <c r="I477" s="195"/>
      <c r="J477" s="196">
        <f>ROUND(I477*H477,2)</f>
        <v>0</v>
      </c>
      <c r="K477" s="192" t="s">
        <v>317</v>
      </c>
      <c r="L477" s="40"/>
      <c r="M477" s="197" t="s">
        <v>21</v>
      </c>
      <c r="N477" s="198" t="s">
        <v>47</v>
      </c>
      <c r="O477" s="65"/>
      <c r="P477" s="199">
        <f>O477*H477</f>
        <v>0</v>
      </c>
      <c r="Q477" s="199">
        <v>4.0000000000000003E-5</v>
      </c>
      <c r="R477" s="199">
        <f>Q477*H477</f>
        <v>3.5410800000000003E-3</v>
      </c>
      <c r="S477" s="199">
        <v>0</v>
      </c>
      <c r="T477" s="200">
        <f>S477*H477</f>
        <v>0</v>
      </c>
      <c r="U477" s="35"/>
      <c r="V477" s="35"/>
      <c r="W477" s="35"/>
      <c r="X477" s="35"/>
      <c r="Y477" s="35"/>
      <c r="Z477" s="35"/>
      <c r="AA477" s="35"/>
      <c r="AB477" s="35"/>
      <c r="AC477" s="35"/>
      <c r="AD477" s="35"/>
      <c r="AE477" s="35"/>
      <c r="AR477" s="201" t="s">
        <v>420</v>
      </c>
      <c r="AT477" s="201" t="s">
        <v>313</v>
      </c>
      <c r="AU477" s="201" t="s">
        <v>86</v>
      </c>
      <c r="AY477" s="18" t="s">
        <v>311</v>
      </c>
      <c r="BE477" s="202">
        <f>IF(N477="základní",J477,0)</f>
        <v>0</v>
      </c>
      <c r="BF477" s="202">
        <f>IF(N477="snížená",J477,0)</f>
        <v>0</v>
      </c>
      <c r="BG477" s="202">
        <f>IF(N477="zákl. přenesená",J477,0)</f>
        <v>0</v>
      </c>
      <c r="BH477" s="202">
        <f>IF(N477="sníž. přenesená",J477,0)</f>
        <v>0</v>
      </c>
      <c r="BI477" s="202">
        <f>IF(N477="nulová",J477,0)</f>
        <v>0</v>
      </c>
      <c r="BJ477" s="18" t="s">
        <v>84</v>
      </c>
      <c r="BK477" s="202">
        <f>ROUND(I477*H477,2)</f>
        <v>0</v>
      </c>
      <c r="BL477" s="18" t="s">
        <v>420</v>
      </c>
      <c r="BM477" s="201" t="s">
        <v>859</v>
      </c>
    </row>
    <row r="478" spans="1:65" s="2" customFormat="1" ht="107.25" x14ac:dyDescent="0.2">
      <c r="A478" s="35"/>
      <c r="B478" s="36"/>
      <c r="C478" s="37"/>
      <c r="D478" s="203" t="s">
        <v>320</v>
      </c>
      <c r="E478" s="37"/>
      <c r="F478" s="204" t="s">
        <v>797</v>
      </c>
      <c r="G478" s="37"/>
      <c r="H478" s="37"/>
      <c r="I478" s="110"/>
      <c r="J478" s="37"/>
      <c r="K478" s="37"/>
      <c r="L478" s="40"/>
      <c r="M478" s="205"/>
      <c r="N478" s="206"/>
      <c r="O478" s="65"/>
      <c r="P478" s="65"/>
      <c r="Q478" s="65"/>
      <c r="R478" s="65"/>
      <c r="S478" s="65"/>
      <c r="T478" s="66"/>
      <c r="U478" s="35"/>
      <c r="V478" s="35"/>
      <c r="W478" s="35"/>
      <c r="X478" s="35"/>
      <c r="Y478" s="35"/>
      <c r="Z478" s="35"/>
      <c r="AA478" s="35"/>
      <c r="AB478" s="35"/>
      <c r="AC478" s="35"/>
      <c r="AD478" s="35"/>
      <c r="AE478" s="35"/>
      <c r="AT478" s="18" t="s">
        <v>320</v>
      </c>
      <c r="AU478" s="18" t="s">
        <v>86</v>
      </c>
    </row>
    <row r="479" spans="1:65" s="14" customFormat="1" x14ac:dyDescent="0.2">
      <c r="B479" s="218"/>
      <c r="C479" s="219"/>
      <c r="D479" s="203" t="s">
        <v>332</v>
      </c>
      <c r="E479" s="220" t="s">
        <v>21</v>
      </c>
      <c r="F479" s="221" t="s">
        <v>584</v>
      </c>
      <c r="G479" s="219"/>
      <c r="H479" s="220" t="s">
        <v>21</v>
      </c>
      <c r="I479" s="222"/>
      <c r="J479" s="219"/>
      <c r="K479" s="219"/>
      <c r="L479" s="223"/>
      <c r="M479" s="224"/>
      <c r="N479" s="225"/>
      <c r="O479" s="225"/>
      <c r="P479" s="225"/>
      <c r="Q479" s="225"/>
      <c r="R479" s="225"/>
      <c r="S479" s="225"/>
      <c r="T479" s="226"/>
      <c r="AT479" s="227" t="s">
        <v>332</v>
      </c>
      <c r="AU479" s="227" t="s">
        <v>86</v>
      </c>
      <c r="AV479" s="14" t="s">
        <v>84</v>
      </c>
      <c r="AW479" s="14" t="s">
        <v>37</v>
      </c>
      <c r="AX479" s="14" t="s">
        <v>76</v>
      </c>
      <c r="AY479" s="227" t="s">
        <v>311</v>
      </c>
    </row>
    <row r="480" spans="1:65" s="14" customFormat="1" x14ac:dyDescent="0.2">
      <c r="B480" s="218"/>
      <c r="C480" s="219"/>
      <c r="D480" s="203" t="s">
        <v>332</v>
      </c>
      <c r="E480" s="220" t="s">
        <v>21</v>
      </c>
      <c r="F480" s="221" t="s">
        <v>860</v>
      </c>
      <c r="G480" s="219"/>
      <c r="H480" s="220" t="s">
        <v>21</v>
      </c>
      <c r="I480" s="222"/>
      <c r="J480" s="219"/>
      <c r="K480" s="219"/>
      <c r="L480" s="223"/>
      <c r="M480" s="224"/>
      <c r="N480" s="225"/>
      <c r="O480" s="225"/>
      <c r="P480" s="225"/>
      <c r="Q480" s="225"/>
      <c r="R480" s="225"/>
      <c r="S480" s="225"/>
      <c r="T480" s="226"/>
      <c r="AT480" s="227" t="s">
        <v>332</v>
      </c>
      <c r="AU480" s="227" t="s">
        <v>86</v>
      </c>
      <c r="AV480" s="14" t="s">
        <v>84</v>
      </c>
      <c r="AW480" s="14" t="s">
        <v>37</v>
      </c>
      <c r="AX480" s="14" t="s">
        <v>76</v>
      </c>
      <c r="AY480" s="227" t="s">
        <v>311</v>
      </c>
    </row>
    <row r="481" spans="1:65" s="13" customFormat="1" ht="22.5" x14ac:dyDescent="0.2">
      <c r="B481" s="207"/>
      <c r="C481" s="208"/>
      <c r="D481" s="203" t="s">
        <v>332</v>
      </c>
      <c r="E481" s="209" t="s">
        <v>21</v>
      </c>
      <c r="F481" s="210" t="s">
        <v>861</v>
      </c>
      <c r="G481" s="208"/>
      <c r="H481" s="211">
        <v>46.771000000000001</v>
      </c>
      <c r="I481" s="212"/>
      <c r="J481" s="208"/>
      <c r="K481" s="208"/>
      <c r="L481" s="213"/>
      <c r="M481" s="214"/>
      <c r="N481" s="215"/>
      <c r="O481" s="215"/>
      <c r="P481" s="215"/>
      <c r="Q481" s="215"/>
      <c r="R481" s="215"/>
      <c r="S481" s="215"/>
      <c r="T481" s="216"/>
      <c r="AT481" s="217" t="s">
        <v>332</v>
      </c>
      <c r="AU481" s="217" t="s">
        <v>86</v>
      </c>
      <c r="AV481" s="13" t="s">
        <v>86</v>
      </c>
      <c r="AW481" s="13" t="s">
        <v>37</v>
      </c>
      <c r="AX481" s="13" t="s">
        <v>76</v>
      </c>
      <c r="AY481" s="217" t="s">
        <v>311</v>
      </c>
    </row>
    <row r="482" spans="1:65" s="13" customFormat="1" x14ac:dyDescent="0.2">
      <c r="B482" s="207"/>
      <c r="C482" s="208"/>
      <c r="D482" s="203" t="s">
        <v>332</v>
      </c>
      <c r="E482" s="209" t="s">
        <v>21</v>
      </c>
      <c r="F482" s="210" t="s">
        <v>862</v>
      </c>
      <c r="G482" s="208"/>
      <c r="H482" s="211">
        <v>41.756</v>
      </c>
      <c r="I482" s="212"/>
      <c r="J482" s="208"/>
      <c r="K482" s="208"/>
      <c r="L482" s="213"/>
      <c r="M482" s="214"/>
      <c r="N482" s="215"/>
      <c r="O482" s="215"/>
      <c r="P482" s="215"/>
      <c r="Q482" s="215"/>
      <c r="R482" s="215"/>
      <c r="S482" s="215"/>
      <c r="T482" s="216"/>
      <c r="AT482" s="217" t="s">
        <v>332</v>
      </c>
      <c r="AU482" s="217" t="s">
        <v>86</v>
      </c>
      <c r="AV482" s="13" t="s">
        <v>86</v>
      </c>
      <c r="AW482" s="13" t="s">
        <v>37</v>
      </c>
      <c r="AX482" s="13" t="s">
        <v>76</v>
      </c>
      <c r="AY482" s="217" t="s">
        <v>311</v>
      </c>
    </row>
    <row r="483" spans="1:65" s="15" customFormat="1" x14ac:dyDescent="0.2">
      <c r="B483" s="228"/>
      <c r="C483" s="229"/>
      <c r="D483" s="203" t="s">
        <v>332</v>
      </c>
      <c r="E483" s="230" t="s">
        <v>21</v>
      </c>
      <c r="F483" s="231" t="s">
        <v>347</v>
      </c>
      <c r="G483" s="229"/>
      <c r="H483" s="232">
        <v>88.527000000000001</v>
      </c>
      <c r="I483" s="233"/>
      <c r="J483" s="229"/>
      <c r="K483" s="229"/>
      <c r="L483" s="234"/>
      <c r="M483" s="235"/>
      <c r="N483" s="236"/>
      <c r="O483" s="236"/>
      <c r="P483" s="236"/>
      <c r="Q483" s="236"/>
      <c r="R483" s="236"/>
      <c r="S483" s="236"/>
      <c r="T483" s="237"/>
      <c r="AT483" s="238" t="s">
        <v>332</v>
      </c>
      <c r="AU483" s="238" t="s">
        <v>86</v>
      </c>
      <c r="AV483" s="15" t="s">
        <v>318</v>
      </c>
      <c r="AW483" s="15" t="s">
        <v>37</v>
      </c>
      <c r="AX483" s="15" t="s">
        <v>84</v>
      </c>
      <c r="AY483" s="238" t="s">
        <v>311</v>
      </c>
    </row>
    <row r="484" spans="1:65" s="2" customFormat="1" ht="16.5" customHeight="1" x14ac:dyDescent="0.2">
      <c r="A484" s="35"/>
      <c r="B484" s="36"/>
      <c r="C484" s="190" t="s">
        <v>863</v>
      </c>
      <c r="D484" s="190" t="s">
        <v>313</v>
      </c>
      <c r="E484" s="191" t="s">
        <v>864</v>
      </c>
      <c r="F484" s="192" t="s">
        <v>865</v>
      </c>
      <c r="G484" s="193" t="s">
        <v>316</v>
      </c>
      <c r="H484" s="194">
        <v>7</v>
      </c>
      <c r="I484" s="195"/>
      <c r="J484" s="196">
        <f>ROUND(I484*H484,2)</f>
        <v>0</v>
      </c>
      <c r="K484" s="192" t="s">
        <v>317</v>
      </c>
      <c r="L484" s="40"/>
      <c r="M484" s="197" t="s">
        <v>21</v>
      </c>
      <c r="N484" s="198" t="s">
        <v>47</v>
      </c>
      <c r="O484" s="65"/>
      <c r="P484" s="199">
        <f>O484*H484</f>
        <v>0</v>
      </c>
      <c r="Q484" s="199">
        <v>8.0000000000000007E-5</v>
      </c>
      <c r="R484" s="199">
        <f>Q484*H484</f>
        <v>5.6000000000000006E-4</v>
      </c>
      <c r="S484" s="199">
        <v>0</v>
      </c>
      <c r="T484" s="200">
        <f>S484*H484</f>
        <v>0</v>
      </c>
      <c r="U484" s="35"/>
      <c r="V484" s="35"/>
      <c r="W484" s="35"/>
      <c r="X484" s="35"/>
      <c r="Y484" s="35"/>
      <c r="Z484" s="35"/>
      <c r="AA484" s="35"/>
      <c r="AB484" s="35"/>
      <c r="AC484" s="35"/>
      <c r="AD484" s="35"/>
      <c r="AE484" s="35"/>
      <c r="AR484" s="201" t="s">
        <v>420</v>
      </c>
      <c r="AT484" s="201" t="s">
        <v>313</v>
      </c>
      <c r="AU484" s="201" t="s">
        <v>86</v>
      </c>
      <c r="AY484" s="18" t="s">
        <v>311</v>
      </c>
      <c r="BE484" s="202">
        <f>IF(N484="základní",J484,0)</f>
        <v>0</v>
      </c>
      <c r="BF484" s="202">
        <f>IF(N484="snížená",J484,0)</f>
        <v>0</v>
      </c>
      <c r="BG484" s="202">
        <f>IF(N484="zákl. přenesená",J484,0)</f>
        <v>0</v>
      </c>
      <c r="BH484" s="202">
        <f>IF(N484="sníž. přenesená",J484,0)</f>
        <v>0</v>
      </c>
      <c r="BI484" s="202">
        <f>IF(N484="nulová",J484,0)</f>
        <v>0</v>
      </c>
      <c r="BJ484" s="18" t="s">
        <v>84</v>
      </c>
      <c r="BK484" s="202">
        <f>ROUND(I484*H484,2)</f>
        <v>0</v>
      </c>
      <c r="BL484" s="18" t="s">
        <v>420</v>
      </c>
      <c r="BM484" s="201" t="s">
        <v>866</v>
      </c>
    </row>
    <row r="485" spans="1:65" s="2" customFormat="1" ht="58.5" x14ac:dyDescent="0.2">
      <c r="A485" s="35"/>
      <c r="B485" s="36"/>
      <c r="C485" s="37"/>
      <c r="D485" s="203" t="s">
        <v>320</v>
      </c>
      <c r="E485" s="37"/>
      <c r="F485" s="204" t="s">
        <v>867</v>
      </c>
      <c r="G485" s="37"/>
      <c r="H485" s="37"/>
      <c r="I485" s="110"/>
      <c r="J485" s="37"/>
      <c r="K485" s="37"/>
      <c r="L485" s="40"/>
      <c r="M485" s="205"/>
      <c r="N485" s="206"/>
      <c r="O485" s="65"/>
      <c r="P485" s="65"/>
      <c r="Q485" s="65"/>
      <c r="R485" s="65"/>
      <c r="S485" s="65"/>
      <c r="T485" s="66"/>
      <c r="U485" s="35"/>
      <c r="V485" s="35"/>
      <c r="W485" s="35"/>
      <c r="X485" s="35"/>
      <c r="Y485" s="35"/>
      <c r="Z485" s="35"/>
      <c r="AA485" s="35"/>
      <c r="AB485" s="35"/>
      <c r="AC485" s="35"/>
      <c r="AD485" s="35"/>
      <c r="AE485" s="35"/>
      <c r="AT485" s="18" t="s">
        <v>320</v>
      </c>
      <c r="AU485" s="18" t="s">
        <v>86</v>
      </c>
    </row>
    <row r="486" spans="1:65" s="14" customFormat="1" x14ac:dyDescent="0.2">
      <c r="B486" s="218"/>
      <c r="C486" s="219"/>
      <c r="D486" s="203" t="s">
        <v>332</v>
      </c>
      <c r="E486" s="220" t="s">
        <v>21</v>
      </c>
      <c r="F486" s="221" t="s">
        <v>868</v>
      </c>
      <c r="G486" s="219"/>
      <c r="H486" s="220" t="s">
        <v>21</v>
      </c>
      <c r="I486" s="222"/>
      <c r="J486" s="219"/>
      <c r="K486" s="219"/>
      <c r="L486" s="223"/>
      <c r="M486" s="224"/>
      <c r="N486" s="225"/>
      <c r="O486" s="225"/>
      <c r="P486" s="225"/>
      <c r="Q486" s="225"/>
      <c r="R486" s="225"/>
      <c r="S486" s="225"/>
      <c r="T486" s="226"/>
      <c r="AT486" s="227" t="s">
        <v>332</v>
      </c>
      <c r="AU486" s="227" t="s">
        <v>86</v>
      </c>
      <c r="AV486" s="14" t="s">
        <v>84</v>
      </c>
      <c r="AW486" s="14" t="s">
        <v>37</v>
      </c>
      <c r="AX486" s="14" t="s">
        <v>76</v>
      </c>
      <c r="AY486" s="227" t="s">
        <v>311</v>
      </c>
    </row>
    <row r="487" spans="1:65" s="13" customFormat="1" x14ac:dyDescent="0.2">
      <c r="B487" s="207"/>
      <c r="C487" s="208"/>
      <c r="D487" s="203" t="s">
        <v>332</v>
      </c>
      <c r="E487" s="209" t="s">
        <v>21</v>
      </c>
      <c r="F487" s="210" t="s">
        <v>869</v>
      </c>
      <c r="G487" s="208"/>
      <c r="H487" s="211">
        <v>7</v>
      </c>
      <c r="I487" s="212"/>
      <c r="J487" s="208"/>
      <c r="K487" s="208"/>
      <c r="L487" s="213"/>
      <c r="M487" s="214"/>
      <c r="N487" s="215"/>
      <c r="O487" s="215"/>
      <c r="P487" s="215"/>
      <c r="Q487" s="215"/>
      <c r="R487" s="215"/>
      <c r="S487" s="215"/>
      <c r="T487" s="216"/>
      <c r="AT487" s="217" t="s">
        <v>332</v>
      </c>
      <c r="AU487" s="217" t="s">
        <v>86</v>
      </c>
      <c r="AV487" s="13" t="s">
        <v>86</v>
      </c>
      <c r="AW487" s="13" t="s">
        <v>37</v>
      </c>
      <c r="AX487" s="13" t="s">
        <v>84</v>
      </c>
      <c r="AY487" s="217" t="s">
        <v>311</v>
      </c>
    </row>
    <row r="488" spans="1:65" s="2" customFormat="1" ht="16.5" customHeight="1" x14ac:dyDescent="0.2">
      <c r="A488" s="35"/>
      <c r="B488" s="36"/>
      <c r="C488" s="239" t="s">
        <v>870</v>
      </c>
      <c r="D488" s="239" t="s">
        <v>432</v>
      </c>
      <c r="E488" s="240" t="s">
        <v>871</v>
      </c>
      <c r="F488" s="241" t="s">
        <v>872</v>
      </c>
      <c r="G488" s="242" t="s">
        <v>316</v>
      </c>
      <c r="H488" s="243">
        <v>7</v>
      </c>
      <c r="I488" s="244"/>
      <c r="J488" s="245">
        <f>ROUND(I488*H488,2)</f>
        <v>0</v>
      </c>
      <c r="K488" s="241" t="s">
        <v>317</v>
      </c>
      <c r="L488" s="246"/>
      <c r="M488" s="247" t="s">
        <v>21</v>
      </c>
      <c r="N488" s="248" t="s">
        <v>47</v>
      </c>
      <c r="O488" s="65"/>
      <c r="P488" s="199">
        <f>O488*H488</f>
        <v>0</v>
      </c>
      <c r="Q488" s="199">
        <v>9.2000000000000003E-4</v>
      </c>
      <c r="R488" s="199">
        <f>Q488*H488</f>
        <v>6.4400000000000004E-3</v>
      </c>
      <c r="S488" s="199">
        <v>0</v>
      </c>
      <c r="T488" s="200">
        <f>S488*H488</f>
        <v>0</v>
      </c>
      <c r="U488" s="35"/>
      <c r="V488" s="35"/>
      <c r="W488" s="35"/>
      <c r="X488" s="35"/>
      <c r="Y488" s="35"/>
      <c r="Z488" s="35"/>
      <c r="AA488" s="35"/>
      <c r="AB488" s="35"/>
      <c r="AC488" s="35"/>
      <c r="AD488" s="35"/>
      <c r="AE488" s="35"/>
      <c r="AR488" s="201" t="s">
        <v>523</v>
      </c>
      <c r="AT488" s="201" t="s">
        <v>432</v>
      </c>
      <c r="AU488" s="201" t="s">
        <v>86</v>
      </c>
      <c r="AY488" s="18" t="s">
        <v>311</v>
      </c>
      <c r="BE488" s="202">
        <f>IF(N488="základní",J488,0)</f>
        <v>0</v>
      </c>
      <c r="BF488" s="202">
        <f>IF(N488="snížená",J488,0)</f>
        <v>0</v>
      </c>
      <c r="BG488" s="202">
        <f>IF(N488="zákl. přenesená",J488,0)</f>
        <v>0</v>
      </c>
      <c r="BH488" s="202">
        <f>IF(N488="sníž. přenesená",J488,0)</f>
        <v>0</v>
      </c>
      <c r="BI488" s="202">
        <f>IF(N488="nulová",J488,0)</f>
        <v>0</v>
      </c>
      <c r="BJ488" s="18" t="s">
        <v>84</v>
      </c>
      <c r="BK488" s="202">
        <f>ROUND(I488*H488,2)</f>
        <v>0</v>
      </c>
      <c r="BL488" s="18" t="s">
        <v>420</v>
      </c>
      <c r="BM488" s="201" t="s">
        <v>873</v>
      </c>
    </row>
    <row r="489" spans="1:65" s="14" customFormat="1" x14ac:dyDescent="0.2">
      <c r="B489" s="218"/>
      <c r="C489" s="219"/>
      <c r="D489" s="203" t="s">
        <v>332</v>
      </c>
      <c r="E489" s="220" t="s">
        <v>21</v>
      </c>
      <c r="F489" s="221" t="s">
        <v>868</v>
      </c>
      <c r="G489" s="219"/>
      <c r="H489" s="220" t="s">
        <v>21</v>
      </c>
      <c r="I489" s="222"/>
      <c r="J489" s="219"/>
      <c r="K489" s="219"/>
      <c r="L489" s="223"/>
      <c r="M489" s="224"/>
      <c r="N489" s="225"/>
      <c r="O489" s="225"/>
      <c r="P489" s="225"/>
      <c r="Q489" s="225"/>
      <c r="R489" s="225"/>
      <c r="S489" s="225"/>
      <c r="T489" s="226"/>
      <c r="AT489" s="227" t="s">
        <v>332</v>
      </c>
      <c r="AU489" s="227" t="s">
        <v>86</v>
      </c>
      <c r="AV489" s="14" t="s">
        <v>84</v>
      </c>
      <c r="AW489" s="14" t="s">
        <v>37</v>
      </c>
      <c r="AX489" s="14" t="s">
        <v>76</v>
      </c>
      <c r="AY489" s="227" t="s">
        <v>311</v>
      </c>
    </row>
    <row r="490" spans="1:65" s="13" customFormat="1" x14ac:dyDescent="0.2">
      <c r="B490" s="207"/>
      <c r="C490" s="208"/>
      <c r="D490" s="203" t="s">
        <v>332</v>
      </c>
      <c r="E490" s="209" t="s">
        <v>21</v>
      </c>
      <c r="F490" s="210" t="s">
        <v>869</v>
      </c>
      <c r="G490" s="208"/>
      <c r="H490" s="211">
        <v>7</v>
      </c>
      <c r="I490" s="212"/>
      <c r="J490" s="208"/>
      <c r="K490" s="208"/>
      <c r="L490" s="213"/>
      <c r="M490" s="214"/>
      <c r="N490" s="215"/>
      <c r="O490" s="215"/>
      <c r="P490" s="215"/>
      <c r="Q490" s="215"/>
      <c r="R490" s="215"/>
      <c r="S490" s="215"/>
      <c r="T490" s="216"/>
      <c r="AT490" s="217" t="s">
        <v>332</v>
      </c>
      <c r="AU490" s="217" t="s">
        <v>86</v>
      </c>
      <c r="AV490" s="13" t="s">
        <v>86</v>
      </c>
      <c r="AW490" s="13" t="s">
        <v>37</v>
      </c>
      <c r="AX490" s="13" t="s">
        <v>84</v>
      </c>
      <c r="AY490" s="217" t="s">
        <v>311</v>
      </c>
    </row>
    <row r="491" spans="1:65" s="12" customFormat="1" ht="22.9" customHeight="1" x14ac:dyDescent="0.2">
      <c r="B491" s="174"/>
      <c r="C491" s="175"/>
      <c r="D491" s="176" t="s">
        <v>75</v>
      </c>
      <c r="E491" s="188" t="s">
        <v>874</v>
      </c>
      <c r="F491" s="188" t="s">
        <v>875</v>
      </c>
      <c r="G491" s="175"/>
      <c r="H491" s="175"/>
      <c r="I491" s="178"/>
      <c r="J491" s="189">
        <f>BK491</f>
        <v>0</v>
      </c>
      <c r="K491" s="175"/>
      <c r="L491" s="180"/>
      <c r="M491" s="181"/>
      <c r="N491" s="182"/>
      <c r="O491" s="182"/>
      <c r="P491" s="183">
        <f>SUM(P492:P497)</f>
        <v>0</v>
      </c>
      <c r="Q491" s="182"/>
      <c r="R491" s="183">
        <f>SUM(R492:R497)</f>
        <v>7.7700000000000009E-3</v>
      </c>
      <c r="S491" s="182"/>
      <c r="T491" s="184">
        <f>SUM(T492:T497)</f>
        <v>0</v>
      </c>
      <c r="AR491" s="185" t="s">
        <v>86</v>
      </c>
      <c r="AT491" s="186" t="s">
        <v>75</v>
      </c>
      <c r="AU491" s="186" t="s">
        <v>84</v>
      </c>
      <c r="AY491" s="185" t="s">
        <v>311</v>
      </c>
      <c r="BK491" s="187">
        <f>SUM(BK492:BK497)</f>
        <v>0</v>
      </c>
    </row>
    <row r="492" spans="1:65" s="2" customFormat="1" ht="16.5" customHeight="1" x14ac:dyDescent="0.2">
      <c r="A492" s="35"/>
      <c r="B492" s="36"/>
      <c r="C492" s="190" t="s">
        <v>876</v>
      </c>
      <c r="D492" s="190" t="s">
        <v>313</v>
      </c>
      <c r="E492" s="191" t="s">
        <v>877</v>
      </c>
      <c r="F492" s="192" t="s">
        <v>878</v>
      </c>
      <c r="G492" s="193" t="s">
        <v>329</v>
      </c>
      <c r="H492" s="194">
        <v>14.8</v>
      </c>
      <c r="I492" s="195"/>
      <c r="J492" s="196">
        <f>ROUND(I492*H492,2)</f>
        <v>0</v>
      </c>
      <c r="K492" s="192" t="s">
        <v>317</v>
      </c>
      <c r="L492" s="40"/>
      <c r="M492" s="197" t="s">
        <v>21</v>
      </c>
      <c r="N492" s="198" t="s">
        <v>47</v>
      </c>
      <c r="O492" s="65"/>
      <c r="P492" s="199">
        <f>O492*H492</f>
        <v>0</v>
      </c>
      <c r="Q492" s="199">
        <v>0</v>
      </c>
      <c r="R492" s="199">
        <f>Q492*H492</f>
        <v>0</v>
      </c>
      <c r="S492" s="199">
        <v>0</v>
      </c>
      <c r="T492" s="200">
        <f>S492*H492</f>
        <v>0</v>
      </c>
      <c r="U492" s="35"/>
      <c r="V492" s="35"/>
      <c r="W492" s="35"/>
      <c r="X492" s="35"/>
      <c r="Y492" s="35"/>
      <c r="Z492" s="35"/>
      <c r="AA492" s="35"/>
      <c r="AB492" s="35"/>
      <c r="AC492" s="35"/>
      <c r="AD492" s="35"/>
      <c r="AE492" s="35"/>
      <c r="AR492" s="201" t="s">
        <v>420</v>
      </c>
      <c r="AT492" s="201" t="s">
        <v>313</v>
      </c>
      <c r="AU492" s="201" t="s">
        <v>86</v>
      </c>
      <c r="AY492" s="18" t="s">
        <v>311</v>
      </c>
      <c r="BE492" s="202">
        <f>IF(N492="základní",J492,0)</f>
        <v>0</v>
      </c>
      <c r="BF492" s="202">
        <f>IF(N492="snížená",J492,0)</f>
        <v>0</v>
      </c>
      <c r="BG492" s="202">
        <f>IF(N492="zákl. přenesená",J492,0)</f>
        <v>0</v>
      </c>
      <c r="BH492" s="202">
        <f>IF(N492="sníž. přenesená",J492,0)</f>
        <v>0</v>
      </c>
      <c r="BI492" s="202">
        <f>IF(N492="nulová",J492,0)</f>
        <v>0</v>
      </c>
      <c r="BJ492" s="18" t="s">
        <v>84</v>
      </c>
      <c r="BK492" s="202">
        <f>ROUND(I492*H492,2)</f>
        <v>0</v>
      </c>
      <c r="BL492" s="18" t="s">
        <v>420</v>
      </c>
      <c r="BM492" s="201" t="s">
        <v>879</v>
      </c>
    </row>
    <row r="493" spans="1:65" s="13" customFormat="1" x14ac:dyDescent="0.2">
      <c r="B493" s="207"/>
      <c r="C493" s="208"/>
      <c r="D493" s="203" t="s">
        <v>332</v>
      </c>
      <c r="E493" s="209" t="s">
        <v>21</v>
      </c>
      <c r="F493" s="210" t="s">
        <v>880</v>
      </c>
      <c r="G493" s="208"/>
      <c r="H493" s="211">
        <v>14.8</v>
      </c>
      <c r="I493" s="212"/>
      <c r="J493" s="208"/>
      <c r="K493" s="208"/>
      <c r="L493" s="213"/>
      <c r="M493" s="214"/>
      <c r="N493" s="215"/>
      <c r="O493" s="215"/>
      <c r="P493" s="215"/>
      <c r="Q493" s="215"/>
      <c r="R493" s="215"/>
      <c r="S493" s="215"/>
      <c r="T493" s="216"/>
      <c r="AT493" s="217" t="s">
        <v>332</v>
      </c>
      <c r="AU493" s="217" t="s">
        <v>86</v>
      </c>
      <c r="AV493" s="13" t="s">
        <v>86</v>
      </c>
      <c r="AW493" s="13" t="s">
        <v>37</v>
      </c>
      <c r="AX493" s="13" t="s">
        <v>84</v>
      </c>
      <c r="AY493" s="217" t="s">
        <v>311</v>
      </c>
    </row>
    <row r="494" spans="1:65" s="2" customFormat="1" ht="16.5" customHeight="1" x14ac:dyDescent="0.2">
      <c r="A494" s="35"/>
      <c r="B494" s="36"/>
      <c r="C494" s="239" t="s">
        <v>881</v>
      </c>
      <c r="D494" s="239" t="s">
        <v>432</v>
      </c>
      <c r="E494" s="240" t="s">
        <v>882</v>
      </c>
      <c r="F494" s="241" t="s">
        <v>883</v>
      </c>
      <c r="G494" s="242" t="s">
        <v>329</v>
      </c>
      <c r="H494" s="243">
        <v>7.2450000000000001</v>
      </c>
      <c r="I494" s="244"/>
      <c r="J494" s="245">
        <f>ROUND(I494*H494,2)</f>
        <v>0</v>
      </c>
      <c r="K494" s="241" t="s">
        <v>724</v>
      </c>
      <c r="L494" s="246"/>
      <c r="M494" s="247" t="s">
        <v>21</v>
      </c>
      <c r="N494" s="248" t="s">
        <v>47</v>
      </c>
      <c r="O494" s="65"/>
      <c r="P494" s="199">
        <f>O494*H494</f>
        <v>0</v>
      </c>
      <c r="Q494" s="199">
        <v>5.0000000000000001E-4</v>
      </c>
      <c r="R494" s="199">
        <f>Q494*H494</f>
        <v>3.6225000000000003E-3</v>
      </c>
      <c r="S494" s="199">
        <v>0</v>
      </c>
      <c r="T494" s="200">
        <f>S494*H494</f>
        <v>0</v>
      </c>
      <c r="U494" s="35"/>
      <c r="V494" s="35"/>
      <c r="W494" s="35"/>
      <c r="X494" s="35"/>
      <c r="Y494" s="35"/>
      <c r="Z494" s="35"/>
      <c r="AA494" s="35"/>
      <c r="AB494" s="35"/>
      <c r="AC494" s="35"/>
      <c r="AD494" s="35"/>
      <c r="AE494" s="35"/>
      <c r="AR494" s="201" t="s">
        <v>523</v>
      </c>
      <c r="AT494" s="201" t="s">
        <v>432</v>
      </c>
      <c r="AU494" s="201" t="s">
        <v>86</v>
      </c>
      <c r="AY494" s="18" t="s">
        <v>311</v>
      </c>
      <c r="BE494" s="202">
        <f>IF(N494="základní",J494,0)</f>
        <v>0</v>
      </c>
      <c r="BF494" s="202">
        <f>IF(N494="snížená",J494,0)</f>
        <v>0</v>
      </c>
      <c r="BG494" s="202">
        <f>IF(N494="zákl. přenesená",J494,0)</f>
        <v>0</v>
      </c>
      <c r="BH494" s="202">
        <f>IF(N494="sníž. přenesená",J494,0)</f>
        <v>0</v>
      </c>
      <c r="BI494" s="202">
        <f>IF(N494="nulová",J494,0)</f>
        <v>0</v>
      </c>
      <c r="BJ494" s="18" t="s">
        <v>84</v>
      </c>
      <c r="BK494" s="202">
        <f>ROUND(I494*H494,2)</f>
        <v>0</v>
      </c>
      <c r="BL494" s="18" t="s">
        <v>420</v>
      </c>
      <c r="BM494" s="201" t="s">
        <v>884</v>
      </c>
    </row>
    <row r="495" spans="1:65" s="13" customFormat="1" x14ac:dyDescent="0.2">
      <c r="B495" s="207"/>
      <c r="C495" s="208"/>
      <c r="D495" s="203" t="s">
        <v>332</v>
      </c>
      <c r="E495" s="208"/>
      <c r="F495" s="210" t="s">
        <v>885</v>
      </c>
      <c r="G495" s="208"/>
      <c r="H495" s="211">
        <v>7.2450000000000001</v>
      </c>
      <c r="I495" s="212"/>
      <c r="J495" s="208"/>
      <c r="K495" s="208"/>
      <c r="L495" s="213"/>
      <c r="M495" s="214"/>
      <c r="N495" s="215"/>
      <c r="O495" s="215"/>
      <c r="P495" s="215"/>
      <c r="Q495" s="215"/>
      <c r="R495" s="215"/>
      <c r="S495" s="215"/>
      <c r="T495" s="216"/>
      <c r="AT495" s="217" t="s">
        <v>332</v>
      </c>
      <c r="AU495" s="217" t="s">
        <v>86</v>
      </c>
      <c r="AV495" s="13" t="s">
        <v>86</v>
      </c>
      <c r="AW495" s="13" t="s">
        <v>4</v>
      </c>
      <c r="AX495" s="13" t="s">
        <v>84</v>
      </c>
      <c r="AY495" s="217" t="s">
        <v>311</v>
      </c>
    </row>
    <row r="496" spans="1:65" s="2" customFormat="1" ht="16.5" customHeight="1" x14ac:dyDescent="0.2">
      <c r="A496" s="35"/>
      <c r="B496" s="36"/>
      <c r="C496" s="239" t="s">
        <v>886</v>
      </c>
      <c r="D496" s="239" t="s">
        <v>432</v>
      </c>
      <c r="E496" s="240" t="s">
        <v>887</v>
      </c>
      <c r="F496" s="241" t="s">
        <v>888</v>
      </c>
      <c r="G496" s="242" t="s">
        <v>329</v>
      </c>
      <c r="H496" s="243">
        <v>8.2949999999999999</v>
      </c>
      <c r="I496" s="244"/>
      <c r="J496" s="245">
        <f>ROUND(I496*H496,2)</f>
        <v>0</v>
      </c>
      <c r="K496" s="241" t="s">
        <v>724</v>
      </c>
      <c r="L496" s="246"/>
      <c r="M496" s="247" t="s">
        <v>21</v>
      </c>
      <c r="N496" s="248" t="s">
        <v>47</v>
      </c>
      <c r="O496" s="65"/>
      <c r="P496" s="199">
        <f>O496*H496</f>
        <v>0</v>
      </c>
      <c r="Q496" s="199">
        <v>5.0000000000000001E-4</v>
      </c>
      <c r="R496" s="199">
        <f>Q496*H496</f>
        <v>4.1475000000000001E-3</v>
      </c>
      <c r="S496" s="199">
        <v>0</v>
      </c>
      <c r="T496" s="200">
        <f>S496*H496</f>
        <v>0</v>
      </c>
      <c r="U496" s="35"/>
      <c r="V496" s="35"/>
      <c r="W496" s="35"/>
      <c r="X496" s="35"/>
      <c r="Y496" s="35"/>
      <c r="Z496" s="35"/>
      <c r="AA496" s="35"/>
      <c r="AB496" s="35"/>
      <c r="AC496" s="35"/>
      <c r="AD496" s="35"/>
      <c r="AE496" s="35"/>
      <c r="AR496" s="201" t="s">
        <v>523</v>
      </c>
      <c r="AT496" s="201" t="s">
        <v>432</v>
      </c>
      <c r="AU496" s="201" t="s">
        <v>86</v>
      </c>
      <c r="AY496" s="18" t="s">
        <v>311</v>
      </c>
      <c r="BE496" s="202">
        <f>IF(N496="základní",J496,0)</f>
        <v>0</v>
      </c>
      <c r="BF496" s="202">
        <f>IF(N496="snížená",J496,0)</f>
        <v>0</v>
      </c>
      <c r="BG496" s="202">
        <f>IF(N496="zákl. přenesená",J496,0)</f>
        <v>0</v>
      </c>
      <c r="BH496" s="202">
        <f>IF(N496="sníž. přenesená",J496,0)</f>
        <v>0</v>
      </c>
      <c r="BI496" s="202">
        <f>IF(N496="nulová",J496,0)</f>
        <v>0</v>
      </c>
      <c r="BJ496" s="18" t="s">
        <v>84</v>
      </c>
      <c r="BK496" s="202">
        <f>ROUND(I496*H496,2)</f>
        <v>0</v>
      </c>
      <c r="BL496" s="18" t="s">
        <v>420</v>
      </c>
      <c r="BM496" s="201" t="s">
        <v>889</v>
      </c>
    </row>
    <row r="497" spans="1:65" s="13" customFormat="1" x14ac:dyDescent="0.2">
      <c r="B497" s="207"/>
      <c r="C497" s="208"/>
      <c r="D497" s="203" t="s">
        <v>332</v>
      </c>
      <c r="E497" s="208"/>
      <c r="F497" s="210" t="s">
        <v>890</v>
      </c>
      <c r="G497" s="208"/>
      <c r="H497" s="211">
        <v>8.2949999999999999</v>
      </c>
      <c r="I497" s="212"/>
      <c r="J497" s="208"/>
      <c r="K497" s="208"/>
      <c r="L497" s="213"/>
      <c r="M497" s="214"/>
      <c r="N497" s="215"/>
      <c r="O497" s="215"/>
      <c r="P497" s="215"/>
      <c r="Q497" s="215"/>
      <c r="R497" s="215"/>
      <c r="S497" s="215"/>
      <c r="T497" s="216"/>
      <c r="AT497" s="217" t="s">
        <v>332</v>
      </c>
      <c r="AU497" s="217" t="s">
        <v>86</v>
      </c>
      <c r="AV497" s="13" t="s">
        <v>86</v>
      </c>
      <c r="AW497" s="13" t="s">
        <v>4</v>
      </c>
      <c r="AX497" s="13" t="s">
        <v>84</v>
      </c>
      <c r="AY497" s="217" t="s">
        <v>311</v>
      </c>
    </row>
    <row r="498" spans="1:65" s="12" customFormat="1" ht="22.9" customHeight="1" x14ac:dyDescent="0.2">
      <c r="B498" s="174"/>
      <c r="C498" s="175"/>
      <c r="D498" s="176" t="s">
        <v>75</v>
      </c>
      <c r="E498" s="188" t="s">
        <v>891</v>
      </c>
      <c r="F498" s="188" t="s">
        <v>892</v>
      </c>
      <c r="G498" s="175"/>
      <c r="H498" s="175"/>
      <c r="I498" s="178"/>
      <c r="J498" s="189">
        <f>BK498</f>
        <v>0</v>
      </c>
      <c r="K498" s="175"/>
      <c r="L498" s="180"/>
      <c r="M498" s="181"/>
      <c r="N498" s="182"/>
      <c r="O498" s="182"/>
      <c r="P498" s="183">
        <f>SUM(P499:P504)</f>
        <v>0</v>
      </c>
      <c r="Q498" s="182"/>
      <c r="R498" s="183">
        <f>SUM(R499:R504)</f>
        <v>0</v>
      </c>
      <c r="S498" s="182"/>
      <c r="T498" s="184">
        <f>SUM(T499:T504)</f>
        <v>0.14173249999999998</v>
      </c>
      <c r="AR498" s="185" t="s">
        <v>86</v>
      </c>
      <c r="AT498" s="186" t="s">
        <v>75</v>
      </c>
      <c r="AU498" s="186" t="s">
        <v>84</v>
      </c>
      <c r="AY498" s="185" t="s">
        <v>311</v>
      </c>
      <c r="BK498" s="187">
        <f>SUM(BK499:BK504)</f>
        <v>0</v>
      </c>
    </row>
    <row r="499" spans="1:65" s="2" customFormat="1" ht="16.5" customHeight="1" x14ac:dyDescent="0.2">
      <c r="A499" s="35"/>
      <c r="B499" s="36"/>
      <c r="C499" s="190" t="s">
        <v>893</v>
      </c>
      <c r="D499" s="190" t="s">
        <v>313</v>
      </c>
      <c r="E499" s="191" t="s">
        <v>894</v>
      </c>
      <c r="F499" s="192" t="s">
        <v>895</v>
      </c>
      <c r="G499" s="193" t="s">
        <v>329</v>
      </c>
      <c r="H499" s="194">
        <v>43.61</v>
      </c>
      <c r="I499" s="195"/>
      <c r="J499" s="196">
        <f>ROUND(I499*H499,2)</f>
        <v>0</v>
      </c>
      <c r="K499" s="192" t="s">
        <v>317</v>
      </c>
      <c r="L499" s="40"/>
      <c r="M499" s="197" t="s">
        <v>21</v>
      </c>
      <c r="N499" s="198" t="s">
        <v>47</v>
      </c>
      <c r="O499" s="65"/>
      <c r="P499" s="199">
        <f>O499*H499</f>
        <v>0</v>
      </c>
      <c r="Q499" s="199">
        <v>0</v>
      </c>
      <c r="R499" s="199">
        <f>Q499*H499</f>
        <v>0</v>
      </c>
      <c r="S499" s="199">
        <v>3.2499999999999999E-3</v>
      </c>
      <c r="T499" s="200">
        <f>S499*H499</f>
        <v>0.14173249999999998</v>
      </c>
      <c r="U499" s="35"/>
      <c r="V499" s="35"/>
      <c r="W499" s="35"/>
      <c r="X499" s="35"/>
      <c r="Y499" s="35"/>
      <c r="Z499" s="35"/>
      <c r="AA499" s="35"/>
      <c r="AB499" s="35"/>
      <c r="AC499" s="35"/>
      <c r="AD499" s="35"/>
      <c r="AE499" s="35"/>
      <c r="AR499" s="201" t="s">
        <v>420</v>
      </c>
      <c r="AT499" s="201" t="s">
        <v>313</v>
      </c>
      <c r="AU499" s="201" t="s">
        <v>86</v>
      </c>
      <c r="AY499" s="18" t="s">
        <v>311</v>
      </c>
      <c r="BE499" s="202">
        <f>IF(N499="základní",J499,0)</f>
        <v>0</v>
      </c>
      <c r="BF499" s="202">
        <f>IF(N499="snížená",J499,0)</f>
        <v>0</v>
      </c>
      <c r="BG499" s="202">
        <f>IF(N499="zákl. přenesená",J499,0)</f>
        <v>0</v>
      </c>
      <c r="BH499" s="202">
        <f>IF(N499="sníž. přenesená",J499,0)</f>
        <v>0</v>
      </c>
      <c r="BI499" s="202">
        <f>IF(N499="nulová",J499,0)</f>
        <v>0</v>
      </c>
      <c r="BJ499" s="18" t="s">
        <v>84</v>
      </c>
      <c r="BK499" s="202">
        <f>ROUND(I499*H499,2)</f>
        <v>0</v>
      </c>
      <c r="BL499" s="18" t="s">
        <v>420</v>
      </c>
      <c r="BM499" s="201" t="s">
        <v>896</v>
      </c>
    </row>
    <row r="500" spans="1:65" s="14" customFormat="1" x14ac:dyDescent="0.2">
      <c r="B500" s="218"/>
      <c r="C500" s="219"/>
      <c r="D500" s="203" t="s">
        <v>332</v>
      </c>
      <c r="E500" s="220" t="s">
        <v>21</v>
      </c>
      <c r="F500" s="221" t="s">
        <v>897</v>
      </c>
      <c r="G500" s="219"/>
      <c r="H500" s="220" t="s">
        <v>21</v>
      </c>
      <c r="I500" s="222"/>
      <c r="J500" s="219"/>
      <c r="K500" s="219"/>
      <c r="L500" s="223"/>
      <c r="M500" s="224"/>
      <c r="N500" s="225"/>
      <c r="O500" s="225"/>
      <c r="P500" s="225"/>
      <c r="Q500" s="225"/>
      <c r="R500" s="225"/>
      <c r="S500" s="225"/>
      <c r="T500" s="226"/>
      <c r="AT500" s="227" t="s">
        <v>332</v>
      </c>
      <c r="AU500" s="227" t="s">
        <v>86</v>
      </c>
      <c r="AV500" s="14" t="s">
        <v>84</v>
      </c>
      <c r="AW500" s="14" t="s">
        <v>37</v>
      </c>
      <c r="AX500" s="14" t="s">
        <v>76</v>
      </c>
      <c r="AY500" s="227" t="s">
        <v>311</v>
      </c>
    </row>
    <row r="501" spans="1:65" s="14" customFormat="1" x14ac:dyDescent="0.2">
      <c r="B501" s="218"/>
      <c r="C501" s="219"/>
      <c r="D501" s="203" t="s">
        <v>332</v>
      </c>
      <c r="E501" s="220" t="s">
        <v>21</v>
      </c>
      <c r="F501" s="221" t="s">
        <v>898</v>
      </c>
      <c r="G501" s="219"/>
      <c r="H501" s="220" t="s">
        <v>21</v>
      </c>
      <c r="I501" s="222"/>
      <c r="J501" s="219"/>
      <c r="K501" s="219"/>
      <c r="L501" s="223"/>
      <c r="M501" s="224"/>
      <c r="N501" s="225"/>
      <c r="O501" s="225"/>
      <c r="P501" s="225"/>
      <c r="Q501" s="225"/>
      <c r="R501" s="225"/>
      <c r="S501" s="225"/>
      <c r="T501" s="226"/>
      <c r="AT501" s="227" t="s">
        <v>332</v>
      </c>
      <c r="AU501" s="227" t="s">
        <v>86</v>
      </c>
      <c r="AV501" s="14" t="s">
        <v>84</v>
      </c>
      <c r="AW501" s="14" t="s">
        <v>37</v>
      </c>
      <c r="AX501" s="14" t="s">
        <v>76</v>
      </c>
      <c r="AY501" s="227" t="s">
        <v>311</v>
      </c>
    </row>
    <row r="502" spans="1:65" s="13" customFormat="1" x14ac:dyDescent="0.2">
      <c r="B502" s="207"/>
      <c r="C502" s="208"/>
      <c r="D502" s="203" t="s">
        <v>332</v>
      </c>
      <c r="E502" s="209" t="s">
        <v>21</v>
      </c>
      <c r="F502" s="210" t="s">
        <v>899</v>
      </c>
      <c r="G502" s="208"/>
      <c r="H502" s="211">
        <v>24.78</v>
      </c>
      <c r="I502" s="212"/>
      <c r="J502" s="208"/>
      <c r="K502" s="208"/>
      <c r="L502" s="213"/>
      <c r="M502" s="214"/>
      <c r="N502" s="215"/>
      <c r="O502" s="215"/>
      <c r="P502" s="215"/>
      <c r="Q502" s="215"/>
      <c r="R502" s="215"/>
      <c r="S502" s="215"/>
      <c r="T502" s="216"/>
      <c r="AT502" s="217" t="s">
        <v>332</v>
      </c>
      <c r="AU502" s="217" t="s">
        <v>86</v>
      </c>
      <c r="AV502" s="13" t="s">
        <v>86</v>
      </c>
      <c r="AW502" s="13" t="s">
        <v>37</v>
      </c>
      <c r="AX502" s="13" t="s">
        <v>76</v>
      </c>
      <c r="AY502" s="217" t="s">
        <v>311</v>
      </c>
    </row>
    <row r="503" spans="1:65" s="13" customFormat="1" x14ac:dyDescent="0.2">
      <c r="B503" s="207"/>
      <c r="C503" s="208"/>
      <c r="D503" s="203" t="s">
        <v>332</v>
      </c>
      <c r="E503" s="209" t="s">
        <v>21</v>
      </c>
      <c r="F503" s="210" t="s">
        <v>900</v>
      </c>
      <c r="G503" s="208"/>
      <c r="H503" s="211">
        <v>18.829999999999998</v>
      </c>
      <c r="I503" s="212"/>
      <c r="J503" s="208"/>
      <c r="K503" s="208"/>
      <c r="L503" s="213"/>
      <c r="M503" s="214"/>
      <c r="N503" s="215"/>
      <c r="O503" s="215"/>
      <c r="P503" s="215"/>
      <c r="Q503" s="215"/>
      <c r="R503" s="215"/>
      <c r="S503" s="215"/>
      <c r="T503" s="216"/>
      <c r="AT503" s="217" t="s">
        <v>332</v>
      </c>
      <c r="AU503" s="217" t="s">
        <v>86</v>
      </c>
      <c r="AV503" s="13" t="s">
        <v>86</v>
      </c>
      <c r="AW503" s="13" t="s">
        <v>37</v>
      </c>
      <c r="AX503" s="13" t="s">
        <v>76</v>
      </c>
      <c r="AY503" s="217" t="s">
        <v>311</v>
      </c>
    </row>
    <row r="504" spans="1:65" s="15" customFormat="1" x14ac:dyDescent="0.2">
      <c r="B504" s="228"/>
      <c r="C504" s="229"/>
      <c r="D504" s="203" t="s">
        <v>332</v>
      </c>
      <c r="E504" s="230" t="s">
        <v>21</v>
      </c>
      <c r="F504" s="231" t="s">
        <v>347</v>
      </c>
      <c r="G504" s="229"/>
      <c r="H504" s="232">
        <v>43.61</v>
      </c>
      <c r="I504" s="233"/>
      <c r="J504" s="229"/>
      <c r="K504" s="229"/>
      <c r="L504" s="234"/>
      <c r="M504" s="235"/>
      <c r="N504" s="236"/>
      <c r="O504" s="236"/>
      <c r="P504" s="236"/>
      <c r="Q504" s="236"/>
      <c r="R504" s="236"/>
      <c r="S504" s="236"/>
      <c r="T504" s="237"/>
      <c r="AT504" s="238" t="s">
        <v>332</v>
      </c>
      <c r="AU504" s="238" t="s">
        <v>86</v>
      </c>
      <c r="AV504" s="15" t="s">
        <v>318</v>
      </c>
      <c r="AW504" s="15" t="s">
        <v>37</v>
      </c>
      <c r="AX504" s="15" t="s">
        <v>84</v>
      </c>
      <c r="AY504" s="238" t="s">
        <v>311</v>
      </c>
    </row>
    <row r="505" spans="1:65" s="12" customFormat="1" ht="22.9" customHeight="1" x14ac:dyDescent="0.2">
      <c r="B505" s="174"/>
      <c r="C505" s="175"/>
      <c r="D505" s="176" t="s">
        <v>75</v>
      </c>
      <c r="E505" s="188" t="s">
        <v>901</v>
      </c>
      <c r="F505" s="188" t="s">
        <v>902</v>
      </c>
      <c r="G505" s="175"/>
      <c r="H505" s="175"/>
      <c r="I505" s="178"/>
      <c r="J505" s="189">
        <f>BK505</f>
        <v>0</v>
      </c>
      <c r="K505" s="175"/>
      <c r="L505" s="180"/>
      <c r="M505" s="181"/>
      <c r="N505" s="182"/>
      <c r="O505" s="182"/>
      <c r="P505" s="183">
        <f>SUM(P506:P539)</f>
        <v>0</v>
      </c>
      <c r="Q505" s="182"/>
      <c r="R505" s="183">
        <f>SUM(R506:R539)</f>
        <v>0.1423355</v>
      </c>
      <c r="S505" s="182"/>
      <c r="T505" s="184">
        <f>SUM(T506:T539)</f>
        <v>3.11875E-2</v>
      </c>
      <c r="AR505" s="185" t="s">
        <v>86</v>
      </c>
      <c r="AT505" s="186" t="s">
        <v>75</v>
      </c>
      <c r="AU505" s="186" t="s">
        <v>84</v>
      </c>
      <c r="AY505" s="185" t="s">
        <v>311</v>
      </c>
      <c r="BK505" s="187">
        <f>SUM(BK506:BK539)</f>
        <v>0</v>
      </c>
    </row>
    <row r="506" spans="1:65" s="2" customFormat="1" ht="16.5" customHeight="1" x14ac:dyDescent="0.2">
      <c r="A506" s="35"/>
      <c r="B506" s="36"/>
      <c r="C506" s="190" t="s">
        <v>903</v>
      </c>
      <c r="D506" s="190" t="s">
        <v>313</v>
      </c>
      <c r="E506" s="191" t="s">
        <v>904</v>
      </c>
      <c r="F506" s="192" t="s">
        <v>905</v>
      </c>
      <c r="G506" s="193" t="s">
        <v>123</v>
      </c>
      <c r="H506" s="194">
        <v>12.475</v>
      </c>
      <c r="I506" s="195"/>
      <c r="J506" s="196">
        <f>ROUND(I506*H506,2)</f>
        <v>0</v>
      </c>
      <c r="K506" s="192" t="s">
        <v>317</v>
      </c>
      <c r="L506" s="40"/>
      <c r="M506" s="197" t="s">
        <v>21</v>
      </c>
      <c r="N506" s="198" t="s">
        <v>47</v>
      </c>
      <c r="O506" s="65"/>
      <c r="P506" s="199">
        <f>O506*H506</f>
        <v>0</v>
      </c>
      <c r="Q506" s="199">
        <v>0</v>
      </c>
      <c r="R506" s="199">
        <f>Q506*H506</f>
        <v>0</v>
      </c>
      <c r="S506" s="199">
        <v>2.5000000000000001E-3</v>
      </c>
      <c r="T506" s="200">
        <f>S506*H506</f>
        <v>3.11875E-2</v>
      </c>
      <c r="U506" s="35"/>
      <c r="V506" s="35"/>
      <c r="W506" s="35"/>
      <c r="X506" s="35"/>
      <c r="Y506" s="35"/>
      <c r="Z506" s="35"/>
      <c r="AA506" s="35"/>
      <c r="AB506" s="35"/>
      <c r="AC506" s="35"/>
      <c r="AD506" s="35"/>
      <c r="AE506" s="35"/>
      <c r="AR506" s="201" t="s">
        <v>420</v>
      </c>
      <c r="AT506" s="201" t="s">
        <v>313</v>
      </c>
      <c r="AU506" s="201" t="s">
        <v>86</v>
      </c>
      <c r="AY506" s="18" t="s">
        <v>311</v>
      </c>
      <c r="BE506" s="202">
        <f>IF(N506="základní",J506,0)</f>
        <v>0</v>
      </c>
      <c r="BF506" s="202">
        <f>IF(N506="snížená",J506,0)</f>
        <v>0</v>
      </c>
      <c r="BG506" s="202">
        <f>IF(N506="zákl. přenesená",J506,0)</f>
        <v>0</v>
      </c>
      <c r="BH506" s="202">
        <f>IF(N506="sníž. přenesená",J506,0)</f>
        <v>0</v>
      </c>
      <c r="BI506" s="202">
        <f>IF(N506="nulová",J506,0)</f>
        <v>0</v>
      </c>
      <c r="BJ506" s="18" t="s">
        <v>84</v>
      </c>
      <c r="BK506" s="202">
        <f>ROUND(I506*H506,2)</f>
        <v>0</v>
      </c>
      <c r="BL506" s="18" t="s">
        <v>420</v>
      </c>
      <c r="BM506" s="201" t="s">
        <v>906</v>
      </c>
    </row>
    <row r="507" spans="1:65" s="14" customFormat="1" x14ac:dyDescent="0.2">
      <c r="B507" s="218"/>
      <c r="C507" s="219"/>
      <c r="D507" s="203" t="s">
        <v>332</v>
      </c>
      <c r="E507" s="220" t="s">
        <v>21</v>
      </c>
      <c r="F507" s="221" t="s">
        <v>907</v>
      </c>
      <c r="G507" s="219"/>
      <c r="H507" s="220" t="s">
        <v>21</v>
      </c>
      <c r="I507" s="222"/>
      <c r="J507" s="219"/>
      <c r="K507" s="219"/>
      <c r="L507" s="223"/>
      <c r="M507" s="224"/>
      <c r="N507" s="225"/>
      <c r="O507" s="225"/>
      <c r="P507" s="225"/>
      <c r="Q507" s="225"/>
      <c r="R507" s="225"/>
      <c r="S507" s="225"/>
      <c r="T507" s="226"/>
      <c r="AT507" s="227" t="s">
        <v>332</v>
      </c>
      <c r="AU507" s="227" t="s">
        <v>86</v>
      </c>
      <c r="AV507" s="14" t="s">
        <v>84</v>
      </c>
      <c r="AW507" s="14" t="s">
        <v>37</v>
      </c>
      <c r="AX507" s="14" t="s">
        <v>76</v>
      </c>
      <c r="AY507" s="227" t="s">
        <v>311</v>
      </c>
    </row>
    <row r="508" spans="1:65" s="13" customFormat="1" ht="22.5" x14ac:dyDescent="0.2">
      <c r="B508" s="207"/>
      <c r="C508" s="208"/>
      <c r="D508" s="203" t="s">
        <v>332</v>
      </c>
      <c r="E508" s="209" t="s">
        <v>21</v>
      </c>
      <c r="F508" s="210" t="s">
        <v>908</v>
      </c>
      <c r="G508" s="208"/>
      <c r="H508" s="211">
        <v>7.8049999999999997</v>
      </c>
      <c r="I508" s="212"/>
      <c r="J508" s="208"/>
      <c r="K508" s="208"/>
      <c r="L508" s="213"/>
      <c r="M508" s="214"/>
      <c r="N508" s="215"/>
      <c r="O508" s="215"/>
      <c r="P508" s="215"/>
      <c r="Q508" s="215"/>
      <c r="R508" s="215"/>
      <c r="S508" s="215"/>
      <c r="T508" s="216"/>
      <c r="AT508" s="217" t="s">
        <v>332</v>
      </c>
      <c r="AU508" s="217" t="s">
        <v>86</v>
      </c>
      <c r="AV508" s="13" t="s">
        <v>86</v>
      </c>
      <c r="AW508" s="13" t="s">
        <v>37</v>
      </c>
      <c r="AX508" s="13" t="s">
        <v>76</v>
      </c>
      <c r="AY508" s="217" t="s">
        <v>311</v>
      </c>
    </row>
    <row r="509" spans="1:65" s="13" customFormat="1" x14ac:dyDescent="0.2">
      <c r="B509" s="207"/>
      <c r="C509" s="208"/>
      <c r="D509" s="203" t="s">
        <v>332</v>
      </c>
      <c r="E509" s="209" t="s">
        <v>21</v>
      </c>
      <c r="F509" s="210" t="s">
        <v>909</v>
      </c>
      <c r="G509" s="208"/>
      <c r="H509" s="211">
        <v>4.67</v>
      </c>
      <c r="I509" s="212"/>
      <c r="J509" s="208"/>
      <c r="K509" s="208"/>
      <c r="L509" s="213"/>
      <c r="M509" s="214"/>
      <c r="N509" s="215"/>
      <c r="O509" s="215"/>
      <c r="P509" s="215"/>
      <c r="Q509" s="215"/>
      <c r="R509" s="215"/>
      <c r="S509" s="215"/>
      <c r="T509" s="216"/>
      <c r="AT509" s="217" t="s">
        <v>332</v>
      </c>
      <c r="AU509" s="217" t="s">
        <v>86</v>
      </c>
      <c r="AV509" s="13" t="s">
        <v>86</v>
      </c>
      <c r="AW509" s="13" t="s">
        <v>37</v>
      </c>
      <c r="AX509" s="13" t="s">
        <v>76</v>
      </c>
      <c r="AY509" s="217" t="s">
        <v>311</v>
      </c>
    </row>
    <row r="510" spans="1:65" s="15" customFormat="1" x14ac:dyDescent="0.2">
      <c r="B510" s="228"/>
      <c r="C510" s="229"/>
      <c r="D510" s="203" t="s">
        <v>332</v>
      </c>
      <c r="E510" s="230" t="s">
        <v>21</v>
      </c>
      <c r="F510" s="231" t="s">
        <v>347</v>
      </c>
      <c r="G510" s="229"/>
      <c r="H510" s="232">
        <v>12.475</v>
      </c>
      <c r="I510" s="233"/>
      <c r="J510" s="229"/>
      <c r="K510" s="229"/>
      <c r="L510" s="234"/>
      <c r="M510" s="235"/>
      <c r="N510" s="236"/>
      <c r="O510" s="236"/>
      <c r="P510" s="236"/>
      <c r="Q510" s="236"/>
      <c r="R510" s="236"/>
      <c r="S510" s="236"/>
      <c r="T510" s="237"/>
      <c r="AT510" s="238" t="s">
        <v>332</v>
      </c>
      <c r="AU510" s="238" t="s">
        <v>86</v>
      </c>
      <c r="AV510" s="15" t="s">
        <v>318</v>
      </c>
      <c r="AW510" s="15" t="s">
        <v>37</v>
      </c>
      <c r="AX510" s="15" t="s">
        <v>84</v>
      </c>
      <c r="AY510" s="238" t="s">
        <v>311</v>
      </c>
    </row>
    <row r="511" spans="1:65" s="2" customFormat="1" ht="16.5" customHeight="1" x14ac:dyDescent="0.2">
      <c r="A511" s="35"/>
      <c r="B511" s="36"/>
      <c r="C511" s="190" t="s">
        <v>910</v>
      </c>
      <c r="D511" s="190" t="s">
        <v>313</v>
      </c>
      <c r="E511" s="191" t="s">
        <v>911</v>
      </c>
      <c r="F511" s="192" t="s">
        <v>912</v>
      </c>
      <c r="G511" s="193" t="s">
        <v>123</v>
      </c>
      <c r="H511" s="194">
        <v>29.738</v>
      </c>
      <c r="I511" s="195"/>
      <c r="J511" s="196">
        <f>ROUND(I511*H511,2)</f>
        <v>0</v>
      </c>
      <c r="K511" s="192" t="s">
        <v>544</v>
      </c>
      <c r="L511" s="40"/>
      <c r="M511" s="197" t="s">
        <v>21</v>
      </c>
      <c r="N511" s="198" t="s">
        <v>47</v>
      </c>
      <c r="O511" s="65"/>
      <c r="P511" s="199">
        <f>O511*H511</f>
        <v>0</v>
      </c>
      <c r="Q511" s="199">
        <v>5.0000000000000001E-4</v>
      </c>
      <c r="R511" s="199">
        <f>Q511*H511</f>
        <v>1.4869E-2</v>
      </c>
      <c r="S511" s="199">
        <v>0</v>
      </c>
      <c r="T511" s="200">
        <f>S511*H511</f>
        <v>0</v>
      </c>
      <c r="U511" s="35"/>
      <c r="V511" s="35"/>
      <c r="W511" s="35"/>
      <c r="X511" s="35"/>
      <c r="Y511" s="35"/>
      <c r="Z511" s="35"/>
      <c r="AA511" s="35"/>
      <c r="AB511" s="35"/>
      <c r="AC511" s="35"/>
      <c r="AD511" s="35"/>
      <c r="AE511" s="35"/>
      <c r="AR511" s="201" t="s">
        <v>420</v>
      </c>
      <c r="AT511" s="201" t="s">
        <v>313</v>
      </c>
      <c r="AU511" s="201" t="s">
        <v>86</v>
      </c>
      <c r="AY511" s="18" t="s">
        <v>311</v>
      </c>
      <c r="BE511" s="202">
        <f>IF(N511="základní",J511,0)</f>
        <v>0</v>
      </c>
      <c r="BF511" s="202">
        <f>IF(N511="snížená",J511,0)</f>
        <v>0</v>
      </c>
      <c r="BG511" s="202">
        <f>IF(N511="zákl. přenesená",J511,0)</f>
        <v>0</v>
      </c>
      <c r="BH511" s="202">
        <f>IF(N511="sníž. přenesená",J511,0)</f>
        <v>0</v>
      </c>
      <c r="BI511" s="202">
        <f>IF(N511="nulová",J511,0)</f>
        <v>0</v>
      </c>
      <c r="BJ511" s="18" t="s">
        <v>84</v>
      </c>
      <c r="BK511" s="202">
        <f>ROUND(I511*H511,2)</f>
        <v>0</v>
      </c>
      <c r="BL511" s="18" t="s">
        <v>420</v>
      </c>
      <c r="BM511" s="201" t="s">
        <v>913</v>
      </c>
    </row>
    <row r="512" spans="1:65" s="14" customFormat="1" x14ac:dyDescent="0.2">
      <c r="B512" s="218"/>
      <c r="C512" s="219"/>
      <c r="D512" s="203" t="s">
        <v>332</v>
      </c>
      <c r="E512" s="220" t="s">
        <v>21</v>
      </c>
      <c r="F512" s="221" t="s">
        <v>914</v>
      </c>
      <c r="G512" s="219"/>
      <c r="H512" s="220" t="s">
        <v>21</v>
      </c>
      <c r="I512" s="222"/>
      <c r="J512" s="219"/>
      <c r="K512" s="219"/>
      <c r="L512" s="223"/>
      <c r="M512" s="224"/>
      <c r="N512" s="225"/>
      <c r="O512" s="225"/>
      <c r="P512" s="225"/>
      <c r="Q512" s="225"/>
      <c r="R512" s="225"/>
      <c r="S512" s="225"/>
      <c r="T512" s="226"/>
      <c r="AT512" s="227" t="s">
        <v>332</v>
      </c>
      <c r="AU512" s="227" t="s">
        <v>86</v>
      </c>
      <c r="AV512" s="14" t="s">
        <v>84</v>
      </c>
      <c r="AW512" s="14" t="s">
        <v>37</v>
      </c>
      <c r="AX512" s="14" t="s">
        <v>76</v>
      </c>
      <c r="AY512" s="227" t="s">
        <v>311</v>
      </c>
    </row>
    <row r="513" spans="1:65" s="14" customFormat="1" x14ac:dyDescent="0.2">
      <c r="B513" s="218"/>
      <c r="C513" s="219"/>
      <c r="D513" s="203" t="s">
        <v>332</v>
      </c>
      <c r="E513" s="220" t="s">
        <v>21</v>
      </c>
      <c r="F513" s="221" t="s">
        <v>915</v>
      </c>
      <c r="G513" s="219"/>
      <c r="H513" s="220" t="s">
        <v>21</v>
      </c>
      <c r="I513" s="222"/>
      <c r="J513" s="219"/>
      <c r="K513" s="219"/>
      <c r="L513" s="223"/>
      <c r="M513" s="224"/>
      <c r="N513" s="225"/>
      <c r="O513" s="225"/>
      <c r="P513" s="225"/>
      <c r="Q513" s="225"/>
      <c r="R513" s="225"/>
      <c r="S513" s="225"/>
      <c r="T513" s="226"/>
      <c r="AT513" s="227" t="s">
        <v>332</v>
      </c>
      <c r="AU513" s="227" t="s">
        <v>86</v>
      </c>
      <c r="AV513" s="14" t="s">
        <v>84</v>
      </c>
      <c r="AW513" s="14" t="s">
        <v>37</v>
      </c>
      <c r="AX513" s="14" t="s">
        <v>76</v>
      </c>
      <c r="AY513" s="227" t="s">
        <v>311</v>
      </c>
    </row>
    <row r="514" spans="1:65" s="13" customFormat="1" ht="22.5" x14ac:dyDescent="0.2">
      <c r="B514" s="207"/>
      <c r="C514" s="208"/>
      <c r="D514" s="203" t="s">
        <v>332</v>
      </c>
      <c r="E514" s="209" t="s">
        <v>21</v>
      </c>
      <c r="F514" s="210" t="s">
        <v>916</v>
      </c>
      <c r="G514" s="208"/>
      <c r="H514" s="211">
        <v>12.563000000000001</v>
      </c>
      <c r="I514" s="212"/>
      <c r="J514" s="208"/>
      <c r="K514" s="208"/>
      <c r="L514" s="213"/>
      <c r="M514" s="214"/>
      <c r="N514" s="215"/>
      <c r="O514" s="215"/>
      <c r="P514" s="215"/>
      <c r="Q514" s="215"/>
      <c r="R514" s="215"/>
      <c r="S514" s="215"/>
      <c r="T514" s="216"/>
      <c r="AT514" s="217" t="s">
        <v>332</v>
      </c>
      <c r="AU514" s="217" t="s">
        <v>86</v>
      </c>
      <c r="AV514" s="13" t="s">
        <v>86</v>
      </c>
      <c r="AW514" s="13" t="s">
        <v>37</v>
      </c>
      <c r="AX514" s="13" t="s">
        <v>76</v>
      </c>
      <c r="AY514" s="217" t="s">
        <v>311</v>
      </c>
    </row>
    <row r="515" spans="1:65" s="13" customFormat="1" ht="22.5" x14ac:dyDescent="0.2">
      <c r="B515" s="207"/>
      <c r="C515" s="208"/>
      <c r="D515" s="203" t="s">
        <v>332</v>
      </c>
      <c r="E515" s="209" t="s">
        <v>21</v>
      </c>
      <c r="F515" s="210" t="s">
        <v>917</v>
      </c>
      <c r="G515" s="208"/>
      <c r="H515" s="211">
        <v>10.972</v>
      </c>
      <c r="I515" s="212"/>
      <c r="J515" s="208"/>
      <c r="K515" s="208"/>
      <c r="L515" s="213"/>
      <c r="M515" s="214"/>
      <c r="N515" s="215"/>
      <c r="O515" s="215"/>
      <c r="P515" s="215"/>
      <c r="Q515" s="215"/>
      <c r="R515" s="215"/>
      <c r="S515" s="215"/>
      <c r="T515" s="216"/>
      <c r="AT515" s="217" t="s">
        <v>332</v>
      </c>
      <c r="AU515" s="217" t="s">
        <v>86</v>
      </c>
      <c r="AV515" s="13" t="s">
        <v>86</v>
      </c>
      <c r="AW515" s="13" t="s">
        <v>37</v>
      </c>
      <c r="AX515" s="13" t="s">
        <v>76</v>
      </c>
      <c r="AY515" s="217" t="s">
        <v>311</v>
      </c>
    </row>
    <row r="516" spans="1:65" s="13" customFormat="1" x14ac:dyDescent="0.2">
      <c r="B516" s="207"/>
      <c r="C516" s="208"/>
      <c r="D516" s="203" t="s">
        <v>332</v>
      </c>
      <c r="E516" s="209" t="s">
        <v>21</v>
      </c>
      <c r="F516" s="210" t="s">
        <v>918</v>
      </c>
      <c r="G516" s="208"/>
      <c r="H516" s="211">
        <v>6.2030000000000003</v>
      </c>
      <c r="I516" s="212"/>
      <c r="J516" s="208"/>
      <c r="K516" s="208"/>
      <c r="L516" s="213"/>
      <c r="M516" s="214"/>
      <c r="N516" s="215"/>
      <c r="O516" s="215"/>
      <c r="P516" s="215"/>
      <c r="Q516" s="215"/>
      <c r="R516" s="215"/>
      <c r="S516" s="215"/>
      <c r="T516" s="216"/>
      <c r="AT516" s="217" t="s">
        <v>332</v>
      </c>
      <c r="AU516" s="217" t="s">
        <v>86</v>
      </c>
      <c r="AV516" s="13" t="s">
        <v>86</v>
      </c>
      <c r="AW516" s="13" t="s">
        <v>37</v>
      </c>
      <c r="AX516" s="13" t="s">
        <v>76</v>
      </c>
      <c r="AY516" s="217" t="s">
        <v>311</v>
      </c>
    </row>
    <row r="517" spans="1:65" s="15" customFormat="1" x14ac:dyDescent="0.2">
      <c r="B517" s="228"/>
      <c r="C517" s="229"/>
      <c r="D517" s="203" t="s">
        <v>332</v>
      </c>
      <c r="E517" s="230" t="s">
        <v>21</v>
      </c>
      <c r="F517" s="231" t="s">
        <v>347</v>
      </c>
      <c r="G517" s="229"/>
      <c r="H517" s="232">
        <v>29.738</v>
      </c>
      <c r="I517" s="233"/>
      <c r="J517" s="229"/>
      <c r="K517" s="229"/>
      <c r="L517" s="234"/>
      <c r="M517" s="235"/>
      <c r="N517" s="236"/>
      <c r="O517" s="236"/>
      <c r="P517" s="236"/>
      <c r="Q517" s="236"/>
      <c r="R517" s="236"/>
      <c r="S517" s="236"/>
      <c r="T517" s="237"/>
      <c r="AT517" s="238" t="s">
        <v>332</v>
      </c>
      <c r="AU517" s="238" t="s">
        <v>86</v>
      </c>
      <c r="AV517" s="15" t="s">
        <v>318</v>
      </c>
      <c r="AW517" s="15" t="s">
        <v>37</v>
      </c>
      <c r="AX517" s="15" t="s">
        <v>84</v>
      </c>
      <c r="AY517" s="238" t="s">
        <v>311</v>
      </c>
    </row>
    <row r="518" spans="1:65" s="2" customFormat="1" ht="72" customHeight="1" x14ac:dyDescent="0.2">
      <c r="A518" s="35"/>
      <c r="B518" s="36"/>
      <c r="C518" s="239" t="s">
        <v>919</v>
      </c>
      <c r="D518" s="239" t="s">
        <v>432</v>
      </c>
      <c r="E518" s="240" t="s">
        <v>920</v>
      </c>
      <c r="F518" s="241" t="s">
        <v>921</v>
      </c>
      <c r="G518" s="242" t="s">
        <v>123</v>
      </c>
      <c r="H518" s="243">
        <v>8.3230000000000004</v>
      </c>
      <c r="I518" s="244"/>
      <c r="J518" s="245">
        <f>ROUND(I518*H518,2)</f>
        <v>0</v>
      </c>
      <c r="K518" s="241" t="s">
        <v>724</v>
      </c>
      <c r="L518" s="246"/>
      <c r="M518" s="247" t="s">
        <v>21</v>
      </c>
      <c r="N518" s="248" t="s">
        <v>47</v>
      </c>
      <c r="O518" s="65"/>
      <c r="P518" s="199">
        <f>O518*H518</f>
        <v>0</v>
      </c>
      <c r="Q518" s="199">
        <v>3.5000000000000001E-3</v>
      </c>
      <c r="R518" s="199">
        <f>Q518*H518</f>
        <v>2.9130500000000004E-2</v>
      </c>
      <c r="S518" s="199">
        <v>0</v>
      </c>
      <c r="T518" s="200">
        <f>S518*H518</f>
        <v>0</v>
      </c>
      <c r="U518" s="35"/>
      <c r="V518" s="35"/>
      <c r="W518" s="35"/>
      <c r="X518" s="35"/>
      <c r="Y518" s="35"/>
      <c r="Z518" s="35"/>
      <c r="AA518" s="35"/>
      <c r="AB518" s="35"/>
      <c r="AC518" s="35"/>
      <c r="AD518" s="35"/>
      <c r="AE518" s="35"/>
      <c r="AR518" s="201" t="s">
        <v>523</v>
      </c>
      <c r="AT518" s="201" t="s">
        <v>432</v>
      </c>
      <c r="AU518" s="201" t="s">
        <v>86</v>
      </c>
      <c r="AY518" s="18" t="s">
        <v>311</v>
      </c>
      <c r="BE518" s="202">
        <f>IF(N518="základní",J518,0)</f>
        <v>0</v>
      </c>
      <c r="BF518" s="202">
        <f>IF(N518="snížená",J518,0)</f>
        <v>0</v>
      </c>
      <c r="BG518" s="202">
        <f>IF(N518="zákl. přenesená",J518,0)</f>
        <v>0</v>
      </c>
      <c r="BH518" s="202">
        <f>IF(N518="sníž. přenesená",J518,0)</f>
        <v>0</v>
      </c>
      <c r="BI518" s="202">
        <f>IF(N518="nulová",J518,0)</f>
        <v>0</v>
      </c>
      <c r="BJ518" s="18" t="s">
        <v>84</v>
      </c>
      <c r="BK518" s="202">
        <f>ROUND(I518*H518,2)</f>
        <v>0</v>
      </c>
      <c r="BL518" s="18" t="s">
        <v>420</v>
      </c>
      <c r="BM518" s="201" t="s">
        <v>922</v>
      </c>
    </row>
    <row r="519" spans="1:65" s="2" customFormat="1" ht="19.5" x14ac:dyDescent="0.2">
      <c r="A519" s="35"/>
      <c r="B519" s="36"/>
      <c r="C519" s="37"/>
      <c r="D519" s="203" t="s">
        <v>519</v>
      </c>
      <c r="E519" s="37"/>
      <c r="F519" s="204" t="s">
        <v>923</v>
      </c>
      <c r="G519" s="37"/>
      <c r="H519" s="37"/>
      <c r="I519" s="110"/>
      <c r="J519" s="37"/>
      <c r="K519" s="37"/>
      <c r="L519" s="40"/>
      <c r="M519" s="205"/>
      <c r="N519" s="206"/>
      <c r="O519" s="65"/>
      <c r="P519" s="65"/>
      <c r="Q519" s="65"/>
      <c r="R519" s="65"/>
      <c r="S519" s="65"/>
      <c r="T519" s="66"/>
      <c r="U519" s="35"/>
      <c r="V519" s="35"/>
      <c r="W519" s="35"/>
      <c r="X519" s="35"/>
      <c r="Y519" s="35"/>
      <c r="Z519" s="35"/>
      <c r="AA519" s="35"/>
      <c r="AB519" s="35"/>
      <c r="AC519" s="35"/>
      <c r="AD519" s="35"/>
      <c r="AE519" s="35"/>
      <c r="AT519" s="18" t="s">
        <v>519</v>
      </c>
      <c r="AU519" s="18" t="s">
        <v>86</v>
      </c>
    </row>
    <row r="520" spans="1:65" s="14" customFormat="1" x14ac:dyDescent="0.2">
      <c r="B520" s="218"/>
      <c r="C520" s="219"/>
      <c r="D520" s="203" t="s">
        <v>332</v>
      </c>
      <c r="E520" s="220" t="s">
        <v>21</v>
      </c>
      <c r="F520" s="221" t="s">
        <v>914</v>
      </c>
      <c r="G520" s="219"/>
      <c r="H520" s="220" t="s">
        <v>21</v>
      </c>
      <c r="I520" s="222"/>
      <c r="J520" s="219"/>
      <c r="K520" s="219"/>
      <c r="L520" s="223"/>
      <c r="M520" s="224"/>
      <c r="N520" s="225"/>
      <c r="O520" s="225"/>
      <c r="P520" s="225"/>
      <c r="Q520" s="225"/>
      <c r="R520" s="225"/>
      <c r="S520" s="225"/>
      <c r="T520" s="226"/>
      <c r="AT520" s="227" t="s">
        <v>332</v>
      </c>
      <c r="AU520" s="227" t="s">
        <v>86</v>
      </c>
      <c r="AV520" s="14" t="s">
        <v>84</v>
      </c>
      <c r="AW520" s="14" t="s">
        <v>37</v>
      </c>
      <c r="AX520" s="14" t="s">
        <v>76</v>
      </c>
      <c r="AY520" s="227" t="s">
        <v>311</v>
      </c>
    </row>
    <row r="521" spans="1:65" s="14" customFormat="1" x14ac:dyDescent="0.2">
      <c r="B521" s="218"/>
      <c r="C521" s="219"/>
      <c r="D521" s="203" t="s">
        <v>332</v>
      </c>
      <c r="E521" s="220" t="s">
        <v>21</v>
      </c>
      <c r="F521" s="221" t="s">
        <v>924</v>
      </c>
      <c r="G521" s="219"/>
      <c r="H521" s="220" t="s">
        <v>21</v>
      </c>
      <c r="I521" s="222"/>
      <c r="J521" s="219"/>
      <c r="K521" s="219"/>
      <c r="L521" s="223"/>
      <c r="M521" s="224"/>
      <c r="N521" s="225"/>
      <c r="O521" s="225"/>
      <c r="P521" s="225"/>
      <c r="Q521" s="225"/>
      <c r="R521" s="225"/>
      <c r="S521" s="225"/>
      <c r="T521" s="226"/>
      <c r="AT521" s="227" t="s">
        <v>332</v>
      </c>
      <c r="AU521" s="227" t="s">
        <v>86</v>
      </c>
      <c r="AV521" s="14" t="s">
        <v>84</v>
      </c>
      <c r="AW521" s="14" t="s">
        <v>37</v>
      </c>
      <c r="AX521" s="14" t="s">
        <v>76</v>
      </c>
      <c r="AY521" s="227" t="s">
        <v>311</v>
      </c>
    </row>
    <row r="522" spans="1:65" s="13" customFormat="1" x14ac:dyDescent="0.2">
      <c r="B522" s="207"/>
      <c r="C522" s="208"/>
      <c r="D522" s="203" t="s">
        <v>332</v>
      </c>
      <c r="E522" s="209" t="s">
        <v>21</v>
      </c>
      <c r="F522" s="210" t="s">
        <v>925</v>
      </c>
      <c r="G522" s="208"/>
      <c r="H522" s="211">
        <v>7.2370000000000001</v>
      </c>
      <c r="I522" s="212"/>
      <c r="J522" s="208"/>
      <c r="K522" s="208"/>
      <c r="L522" s="213"/>
      <c r="M522" s="214"/>
      <c r="N522" s="215"/>
      <c r="O522" s="215"/>
      <c r="P522" s="215"/>
      <c r="Q522" s="215"/>
      <c r="R522" s="215"/>
      <c r="S522" s="215"/>
      <c r="T522" s="216"/>
      <c r="AT522" s="217" t="s">
        <v>332</v>
      </c>
      <c r="AU522" s="217" t="s">
        <v>86</v>
      </c>
      <c r="AV522" s="13" t="s">
        <v>86</v>
      </c>
      <c r="AW522" s="13" t="s">
        <v>37</v>
      </c>
      <c r="AX522" s="13" t="s">
        <v>76</v>
      </c>
      <c r="AY522" s="217" t="s">
        <v>311</v>
      </c>
    </row>
    <row r="523" spans="1:65" s="15" customFormat="1" x14ac:dyDescent="0.2">
      <c r="B523" s="228"/>
      <c r="C523" s="229"/>
      <c r="D523" s="203" t="s">
        <v>332</v>
      </c>
      <c r="E523" s="230" t="s">
        <v>21</v>
      </c>
      <c r="F523" s="231" t="s">
        <v>347</v>
      </c>
      <c r="G523" s="229"/>
      <c r="H523" s="232">
        <v>7.2370000000000001</v>
      </c>
      <c r="I523" s="233"/>
      <c r="J523" s="229"/>
      <c r="K523" s="229"/>
      <c r="L523" s="234"/>
      <c r="M523" s="235"/>
      <c r="N523" s="236"/>
      <c r="O523" s="236"/>
      <c r="P523" s="236"/>
      <c r="Q523" s="236"/>
      <c r="R523" s="236"/>
      <c r="S523" s="236"/>
      <c r="T523" s="237"/>
      <c r="AT523" s="238" t="s">
        <v>332</v>
      </c>
      <c r="AU523" s="238" t="s">
        <v>86</v>
      </c>
      <c r="AV523" s="15" t="s">
        <v>318</v>
      </c>
      <c r="AW523" s="15" t="s">
        <v>37</v>
      </c>
      <c r="AX523" s="15" t="s">
        <v>84</v>
      </c>
      <c r="AY523" s="238" t="s">
        <v>311</v>
      </c>
    </row>
    <row r="524" spans="1:65" s="13" customFormat="1" x14ac:dyDescent="0.2">
      <c r="B524" s="207"/>
      <c r="C524" s="208"/>
      <c r="D524" s="203" t="s">
        <v>332</v>
      </c>
      <c r="E524" s="208"/>
      <c r="F524" s="210" t="s">
        <v>926</v>
      </c>
      <c r="G524" s="208"/>
      <c r="H524" s="211">
        <v>8.3230000000000004</v>
      </c>
      <c r="I524" s="212"/>
      <c r="J524" s="208"/>
      <c r="K524" s="208"/>
      <c r="L524" s="213"/>
      <c r="M524" s="214"/>
      <c r="N524" s="215"/>
      <c r="O524" s="215"/>
      <c r="P524" s="215"/>
      <c r="Q524" s="215"/>
      <c r="R524" s="215"/>
      <c r="S524" s="215"/>
      <c r="T524" s="216"/>
      <c r="AT524" s="217" t="s">
        <v>332</v>
      </c>
      <c r="AU524" s="217" t="s">
        <v>86</v>
      </c>
      <c r="AV524" s="13" t="s">
        <v>86</v>
      </c>
      <c r="AW524" s="13" t="s">
        <v>4</v>
      </c>
      <c r="AX524" s="13" t="s">
        <v>84</v>
      </c>
      <c r="AY524" s="217" t="s">
        <v>311</v>
      </c>
    </row>
    <row r="525" spans="1:65" s="2" customFormat="1" ht="84" customHeight="1" x14ac:dyDescent="0.2">
      <c r="A525" s="35"/>
      <c r="B525" s="36"/>
      <c r="C525" s="239" t="s">
        <v>927</v>
      </c>
      <c r="D525" s="239" t="s">
        <v>432</v>
      </c>
      <c r="E525" s="240" t="s">
        <v>928</v>
      </c>
      <c r="F525" s="241" t="s">
        <v>929</v>
      </c>
      <c r="G525" s="242" t="s">
        <v>123</v>
      </c>
      <c r="H525" s="243">
        <v>25.876000000000001</v>
      </c>
      <c r="I525" s="244"/>
      <c r="J525" s="245">
        <f>ROUND(I525*H525,2)</f>
        <v>0</v>
      </c>
      <c r="K525" s="241" t="s">
        <v>724</v>
      </c>
      <c r="L525" s="246"/>
      <c r="M525" s="247" t="s">
        <v>21</v>
      </c>
      <c r="N525" s="248" t="s">
        <v>47</v>
      </c>
      <c r="O525" s="65"/>
      <c r="P525" s="199">
        <f>O525*H525</f>
        <v>0</v>
      </c>
      <c r="Q525" s="199">
        <v>3.5000000000000001E-3</v>
      </c>
      <c r="R525" s="199">
        <f>Q525*H525</f>
        <v>9.0566000000000008E-2</v>
      </c>
      <c r="S525" s="199">
        <v>0</v>
      </c>
      <c r="T525" s="200">
        <f>S525*H525</f>
        <v>0</v>
      </c>
      <c r="U525" s="35"/>
      <c r="V525" s="35"/>
      <c r="W525" s="35"/>
      <c r="X525" s="35"/>
      <c r="Y525" s="35"/>
      <c r="Z525" s="35"/>
      <c r="AA525" s="35"/>
      <c r="AB525" s="35"/>
      <c r="AC525" s="35"/>
      <c r="AD525" s="35"/>
      <c r="AE525" s="35"/>
      <c r="AR525" s="201" t="s">
        <v>523</v>
      </c>
      <c r="AT525" s="201" t="s">
        <v>432</v>
      </c>
      <c r="AU525" s="201" t="s">
        <v>86</v>
      </c>
      <c r="AY525" s="18" t="s">
        <v>311</v>
      </c>
      <c r="BE525" s="202">
        <f>IF(N525="základní",J525,0)</f>
        <v>0</v>
      </c>
      <c r="BF525" s="202">
        <f>IF(N525="snížená",J525,0)</f>
        <v>0</v>
      </c>
      <c r="BG525" s="202">
        <f>IF(N525="zákl. přenesená",J525,0)</f>
        <v>0</v>
      </c>
      <c r="BH525" s="202">
        <f>IF(N525="sníž. přenesená",J525,0)</f>
        <v>0</v>
      </c>
      <c r="BI525" s="202">
        <f>IF(N525="nulová",J525,0)</f>
        <v>0</v>
      </c>
      <c r="BJ525" s="18" t="s">
        <v>84</v>
      </c>
      <c r="BK525" s="202">
        <f>ROUND(I525*H525,2)</f>
        <v>0</v>
      </c>
      <c r="BL525" s="18" t="s">
        <v>420</v>
      </c>
      <c r="BM525" s="201" t="s">
        <v>930</v>
      </c>
    </row>
    <row r="526" spans="1:65" s="2" customFormat="1" ht="19.5" x14ac:dyDescent="0.2">
      <c r="A526" s="35"/>
      <c r="B526" s="36"/>
      <c r="C526" s="37"/>
      <c r="D526" s="203" t="s">
        <v>519</v>
      </c>
      <c r="E526" s="37"/>
      <c r="F526" s="204" t="s">
        <v>923</v>
      </c>
      <c r="G526" s="37"/>
      <c r="H526" s="37"/>
      <c r="I526" s="110"/>
      <c r="J526" s="37"/>
      <c r="K526" s="37"/>
      <c r="L526" s="40"/>
      <c r="M526" s="205"/>
      <c r="N526" s="206"/>
      <c r="O526" s="65"/>
      <c r="P526" s="65"/>
      <c r="Q526" s="65"/>
      <c r="R526" s="65"/>
      <c r="S526" s="65"/>
      <c r="T526" s="66"/>
      <c r="U526" s="35"/>
      <c r="V526" s="35"/>
      <c r="W526" s="35"/>
      <c r="X526" s="35"/>
      <c r="Y526" s="35"/>
      <c r="Z526" s="35"/>
      <c r="AA526" s="35"/>
      <c r="AB526" s="35"/>
      <c r="AC526" s="35"/>
      <c r="AD526" s="35"/>
      <c r="AE526" s="35"/>
      <c r="AT526" s="18" t="s">
        <v>519</v>
      </c>
      <c r="AU526" s="18" t="s">
        <v>86</v>
      </c>
    </row>
    <row r="527" spans="1:65" s="14" customFormat="1" x14ac:dyDescent="0.2">
      <c r="B527" s="218"/>
      <c r="C527" s="219"/>
      <c r="D527" s="203" t="s">
        <v>332</v>
      </c>
      <c r="E527" s="220" t="s">
        <v>21</v>
      </c>
      <c r="F527" s="221" t="s">
        <v>914</v>
      </c>
      <c r="G527" s="219"/>
      <c r="H527" s="220" t="s">
        <v>21</v>
      </c>
      <c r="I527" s="222"/>
      <c r="J527" s="219"/>
      <c r="K527" s="219"/>
      <c r="L527" s="223"/>
      <c r="M527" s="224"/>
      <c r="N527" s="225"/>
      <c r="O527" s="225"/>
      <c r="P527" s="225"/>
      <c r="Q527" s="225"/>
      <c r="R527" s="225"/>
      <c r="S527" s="225"/>
      <c r="T527" s="226"/>
      <c r="AT527" s="227" t="s">
        <v>332</v>
      </c>
      <c r="AU527" s="227" t="s">
        <v>86</v>
      </c>
      <c r="AV527" s="14" t="s">
        <v>84</v>
      </c>
      <c r="AW527" s="14" t="s">
        <v>37</v>
      </c>
      <c r="AX527" s="14" t="s">
        <v>76</v>
      </c>
      <c r="AY527" s="227" t="s">
        <v>311</v>
      </c>
    </row>
    <row r="528" spans="1:65" s="14" customFormat="1" x14ac:dyDescent="0.2">
      <c r="B528" s="218"/>
      <c r="C528" s="219"/>
      <c r="D528" s="203" t="s">
        <v>332</v>
      </c>
      <c r="E528" s="220" t="s">
        <v>21</v>
      </c>
      <c r="F528" s="221" t="s">
        <v>931</v>
      </c>
      <c r="G528" s="219"/>
      <c r="H528" s="220" t="s">
        <v>21</v>
      </c>
      <c r="I528" s="222"/>
      <c r="J528" s="219"/>
      <c r="K528" s="219"/>
      <c r="L528" s="223"/>
      <c r="M528" s="224"/>
      <c r="N528" s="225"/>
      <c r="O528" s="225"/>
      <c r="P528" s="225"/>
      <c r="Q528" s="225"/>
      <c r="R528" s="225"/>
      <c r="S528" s="225"/>
      <c r="T528" s="226"/>
      <c r="AT528" s="227" t="s">
        <v>332</v>
      </c>
      <c r="AU528" s="227" t="s">
        <v>86</v>
      </c>
      <c r="AV528" s="14" t="s">
        <v>84</v>
      </c>
      <c r="AW528" s="14" t="s">
        <v>37</v>
      </c>
      <c r="AX528" s="14" t="s">
        <v>76</v>
      </c>
      <c r="AY528" s="227" t="s">
        <v>311</v>
      </c>
    </row>
    <row r="529" spans="1:65" s="13" customFormat="1" ht="22.5" x14ac:dyDescent="0.2">
      <c r="B529" s="207"/>
      <c r="C529" s="208"/>
      <c r="D529" s="203" t="s">
        <v>332</v>
      </c>
      <c r="E529" s="209" t="s">
        <v>21</v>
      </c>
      <c r="F529" s="210" t="s">
        <v>916</v>
      </c>
      <c r="G529" s="208"/>
      <c r="H529" s="211">
        <v>12.563000000000001</v>
      </c>
      <c r="I529" s="212"/>
      <c r="J529" s="208"/>
      <c r="K529" s="208"/>
      <c r="L529" s="213"/>
      <c r="M529" s="214"/>
      <c r="N529" s="215"/>
      <c r="O529" s="215"/>
      <c r="P529" s="215"/>
      <c r="Q529" s="215"/>
      <c r="R529" s="215"/>
      <c r="S529" s="215"/>
      <c r="T529" s="216"/>
      <c r="AT529" s="217" t="s">
        <v>332</v>
      </c>
      <c r="AU529" s="217" t="s">
        <v>86</v>
      </c>
      <c r="AV529" s="13" t="s">
        <v>86</v>
      </c>
      <c r="AW529" s="13" t="s">
        <v>37</v>
      </c>
      <c r="AX529" s="13" t="s">
        <v>76</v>
      </c>
      <c r="AY529" s="217" t="s">
        <v>311</v>
      </c>
    </row>
    <row r="530" spans="1:65" s="13" customFormat="1" x14ac:dyDescent="0.2">
      <c r="B530" s="207"/>
      <c r="C530" s="208"/>
      <c r="D530" s="203" t="s">
        <v>332</v>
      </c>
      <c r="E530" s="209" t="s">
        <v>21</v>
      </c>
      <c r="F530" s="210" t="s">
        <v>932</v>
      </c>
      <c r="G530" s="208"/>
      <c r="H530" s="211">
        <v>7.9619999999999997</v>
      </c>
      <c r="I530" s="212"/>
      <c r="J530" s="208"/>
      <c r="K530" s="208"/>
      <c r="L530" s="213"/>
      <c r="M530" s="214"/>
      <c r="N530" s="215"/>
      <c r="O530" s="215"/>
      <c r="P530" s="215"/>
      <c r="Q530" s="215"/>
      <c r="R530" s="215"/>
      <c r="S530" s="215"/>
      <c r="T530" s="216"/>
      <c r="AT530" s="217" t="s">
        <v>332</v>
      </c>
      <c r="AU530" s="217" t="s">
        <v>86</v>
      </c>
      <c r="AV530" s="13" t="s">
        <v>86</v>
      </c>
      <c r="AW530" s="13" t="s">
        <v>37</v>
      </c>
      <c r="AX530" s="13" t="s">
        <v>76</v>
      </c>
      <c r="AY530" s="217" t="s">
        <v>311</v>
      </c>
    </row>
    <row r="531" spans="1:65" s="13" customFormat="1" x14ac:dyDescent="0.2">
      <c r="B531" s="207"/>
      <c r="C531" s="208"/>
      <c r="D531" s="203" t="s">
        <v>332</v>
      </c>
      <c r="E531" s="209" t="s">
        <v>21</v>
      </c>
      <c r="F531" s="210" t="s">
        <v>933</v>
      </c>
      <c r="G531" s="208"/>
      <c r="H531" s="211">
        <v>1.976</v>
      </c>
      <c r="I531" s="212"/>
      <c r="J531" s="208"/>
      <c r="K531" s="208"/>
      <c r="L531" s="213"/>
      <c r="M531" s="214"/>
      <c r="N531" s="215"/>
      <c r="O531" s="215"/>
      <c r="P531" s="215"/>
      <c r="Q531" s="215"/>
      <c r="R531" s="215"/>
      <c r="S531" s="215"/>
      <c r="T531" s="216"/>
      <c r="AT531" s="217" t="s">
        <v>332</v>
      </c>
      <c r="AU531" s="217" t="s">
        <v>86</v>
      </c>
      <c r="AV531" s="13" t="s">
        <v>86</v>
      </c>
      <c r="AW531" s="13" t="s">
        <v>37</v>
      </c>
      <c r="AX531" s="13" t="s">
        <v>76</v>
      </c>
      <c r="AY531" s="217" t="s">
        <v>311</v>
      </c>
    </row>
    <row r="532" spans="1:65" s="15" customFormat="1" x14ac:dyDescent="0.2">
      <c r="B532" s="228"/>
      <c r="C532" s="229"/>
      <c r="D532" s="203" t="s">
        <v>332</v>
      </c>
      <c r="E532" s="230" t="s">
        <v>21</v>
      </c>
      <c r="F532" s="231" t="s">
        <v>347</v>
      </c>
      <c r="G532" s="229"/>
      <c r="H532" s="232">
        <v>22.501000000000001</v>
      </c>
      <c r="I532" s="233"/>
      <c r="J532" s="229"/>
      <c r="K532" s="229"/>
      <c r="L532" s="234"/>
      <c r="M532" s="235"/>
      <c r="N532" s="236"/>
      <c r="O532" s="236"/>
      <c r="P532" s="236"/>
      <c r="Q532" s="236"/>
      <c r="R532" s="236"/>
      <c r="S532" s="236"/>
      <c r="T532" s="237"/>
      <c r="AT532" s="238" t="s">
        <v>332</v>
      </c>
      <c r="AU532" s="238" t="s">
        <v>86</v>
      </c>
      <c r="AV532" s="15" t="s">
        <v>318</v>
      </c>
      <c r="AW532" s="15" t="s">
        <v>37</v>
      </c>
      <c r="AX532" s="15" t="s">
        <v>84</v>
      </c>
      <c r="AY532" s="238" t="s">
        <v>311</v>
      </c>
    </row>
    <row r="533" spans="1:65" s="13" customFormat="1" x14ac:dyDescent="0.2">
      <c r="B533" s="207"/>
      <c r="C533" s="208"/>
      <c r="D533" s="203" t="s">
        <v>332</v>
      </c>
      <c r="E533" s="208"/>
      <c r="F533" s="210" t="s">
        <v>934</v>
      </c>
      <c r="G533" s="208"/>
      <c r="H533" s="211">
        <v>25.876000000000001</v>
      </c>
      <c r="I533" s="212"/>
      <c r="J533" s="208"/>
      <c r="K533" s="208"/>
      <c r="L533" s="213"/>
      <c r="M533" s="214"/>
      <c r="N533" s="215"/>
      <c r="O533" s="215"/>
      <c r="P533" s="215"/>
      <c r="Q533" s="215"/>
      <c r="R533" s="215"/>
      <c r="S533" s="215"/>
      <c r="T533" s="216"/>
      <c r="AT533" s="217" t="s">
        <v>332</v>
      </c>
      <c r="AU533" s="217" t="s">
        <v>86</v>
      </c>
      <c r="AV533" s="13" t="s">
        <v>86</v>
      </c>
      <c r="AW533" s="13" t="s">
        <v>4</v>
      </c>
      <c r="AX533" s="13" t="s">
        <v>84</v>
      </c>
      <c r="AY533" s="217" t="s">
        <v>311</v>
      </c>
    </row>
    <row r="534" spans="1:65" s="2" customFormat="1" ht="16.5" customHeight="1" x14ac:dyDescent="0.2">
      <c r="A534" s="35"/>
      <c r="B534" s="36"/>
      <c r="C534" s="190" t="s">
        <v>935</v>
      </c>
      <c r="D534" s="190" t="s">
        <v>313</v>
      </c>
      <c r="E534" s="191" t="s">
        <v>877</v>
      </c>
      <c r="F534" s="192" t="s">
        <v>878</v>
      </c>
      <c r="G534" s="193" t="s">
        <v>329</v>
      </c>
      <c r="H534" s="194">
        <v>14.8</v>
      </c>
      <c r="I534" s="195"/>
      <c r="J534" s="196">
        <f>ROUND(I534*H534,2)</f>
        <v>0</v>
      </c>
      <c r="K534" s="192" t="s">
        <v>317</v>
      </c>
      <c r="L534" s="40"/>
      <c r="M534" s="197" t="s">
        <v>21</v>
      </c>
      <c r="N534" s="198" t="s">
        <v>47</v>
      </c>
      <c r="O534" s="65"/>
      <c r="P534" s="199">
        <f>O534*H534</f>
        <v>0</v>
      </c>
      <c r="Q534" s="199">
        <v>0</v>
      </c>
      <c r="R534" s="199">
        <f>Q534*H534</f>
        <v>0</v>
      </c>
      <c r="S534" s="199">
        <v>0</v>
      </c>
      <c r="T534" s="200">
        <f>S534*H534</f>
        <v>0</v>
      </c>
      <c r="U534" s="35"/>
      <c r="V534" s="35"/>
      <c r="W534" s="35"/>
      <c r="X534" s="35"/>
      <c r="Y534" s="35"/>
      <c r="Z534" s="35"/>
      <c r="AA534" s="35"/>
      <c r="AB534" s="35"/>
      <c r="AC534" s="35"/>
      <c r="AD534" s="35"/>
      <c r="AE534" s="35"/>
      <c r="AR534" s="201" t="s">
        <v>420</v>
      </c>
      <c r="AT534" s="201" t="s">
        <v>313</v>
      </c>
      <c r="AU534" s="201" t="s">
        <v>86</v>
      </c>
      <c r="AY534" s="18" t="s">
        <v>311</v>
      </c>
      <c r="BE534" s="202">
        <f>IF(N534="základní",J534,0)</f>
        <v>0</v>
      </c>
      <c r="BF534" s="202">
        <f>IF(N534="snížená",J534,0)</f>
        <v>0</v>
      </c>
      <c r="BG534" s="202">
        <f>IF(N534="zákl. přenesená",J534,0)</f>
        <v>0</v>
      </c>
      <c r="BH534" s="202">
        <f>IF(N534="sníž. přenesená",J534,0)</f>
        <v>0</v>
      </c>
      <c r="BI534" s="202">
        <f>IF(N534="nulová",J534,0)</f>
        <v>0</v>
      </c>
      <c r="BJ534" s="18" t="s">
        <v>84</v>
      </c>
      <c r="BK534" s="202">
        <f>ROUND(I534*H534,2)</f>
        <v>0</v>
      </c>
      <c r="BL534" s="18" t="s">
        <v>420</v>
      </c>
      <c r="BM534" s="201" t="s">
        <v>936</v>
      </c>
    </row>
    <row r="535" spans="1:65" s="13" customFormat="1" x14ac:dyDescent="0.2">
      <c r="B535" s="207"/>
      <c r="C535" s="208"/>
      <c r="D535" s="203" t="s">
        <v>332</v>
      </c>
      <c r="E535" s="209" t="s">
        <v>21</v>
      </c>
      <c r="F535" s="210" t="s">
        <v>880</v>
      </c>
      <c r="G535" s="208"/>
      <c r="H535" s="211">
        <v>14.8</v>
      </c>
      <c r="I535" s="212"/>
      <c r="J535" s="208"/>
      <c r="K535" s="208"/>
      <c r="L535" s="213"/>
      <c r="M535" s="214"/>
      <c r="N535" s="215"/>
      <c r="O535" s="215"/>
      <c r="P535" s="215"/>
      <c r="Q535" s="215"/>
      <c r="R535" s="215"/>
      <c r="S535" s="215"/>
      <c r="T535" s="216"/>
      <c r="AT535" s="217" t="s">
        <v>332</v>
      </c>
      <c r="AU535" s="217" t="s">
        <v>86</v>
      </c>
      <c r="AV535" s="13" t="s">
        <v>86</v>
      </c>
      <c r="AW535" s="13" t="s">
        <v>37</v>
      </c>
      <c r="AX535" s="13" t="s">
        <v>84</v>
      </c>
      <c r="AY535" s="217" t="s">
        <v>311</v>
      </c>
    </row>
    <row r="536" spans="1:65" s="2" customFormat="1" ht="16.5" customHeight="1" x14ac:dyDescent="0.2">
      <c r="A536" s="35"/>
      <c r="B536" s="36"/>
      <c r="C536" s="239" t="s">
        <v>937</v>
      </c>
      <c r="D536" s="239" t="s">
        <v>432</v>
      </c>
      <c r="E536" s="240" t="s">
        <v>882</v>
      </c>
      <c r="F536" s="241" t="s">
        <v>883</v>
      </c>
      <c r="G536" s="242" t="s">
        <v>329</v>
      </c>
      <c r="H536" s="243">
        <v>7.2450000000000001</v>
      </c>
      <c r="I536" s="244"/>
      <c r="J536" s="245">
        <f>ROUND(I536*H536,2)</f>
        <v>0</v>
      </c>
      <c r="K536" s="241" t="s">
        <v>724</v>
      </c>
      <c r="L536" s="246"/>
      <c r="M536" s="247" t="s">
        <v>21</v>
      </c>
      <c r="N536" s="248" t="s">
        <v>47</v>
      </c>
      <c r="O536" s="65"/>
      <c r="P536" s="199">
        <f>O536*H536</f>
        <v>0</v>
      </c>
      <c r="Q536" s="199">
        <v>5.0000000000000001E-4</v>
      </c>
      <c r="R536" s="199">
        <f>Q536*H536</f>
        <v>3.6225000000000003E-3</v>
      </c>
      <c r="S536" s="199">
        <v>0</v>
      </c>
      <c r="T536" s="200">
        <f>S536*H536</f>
        <v>0</v>
      </c>
      <c r="U536" s="35"/>
      <c r="V536" s="35"/>
      <c r="W536" s="35"/>
      <c r="X536" s="35"/>
      <c r="Y536" s="35"/>
      <c r="Z536" s="35"/>
      <c r="AA536" s="35"/>
      <c r="AB536" s="35"/>
      <c r="AC536" s="35"/>
      <c r="AD536" s="35"/>
      <c r="AE536" s="35"/>
      <c r="AR536" s="201" t="s">
        <v>523</v>
      </c>
      <c r="AT536" s="201" t="s">
        <v>432</v>
      </c>
      <c r="AU536" s="201" t="s">
        <v>86</v>
      </c>
      <c r="AY536" s="18" t="s">
        <v>311</v>
      </c>
      <c r="BE536" s="202">
        <f>IF(N536="základní",J536,0)</f>
        <v>0</v>
      </c>
      <c r="BF536" s="202">
        <f>IF(N536="snížená",J536,0)</f>
        <v>0</v>
      </c>
      <c r="BG536" s="202">
        <f>IF(N536="zákl. přenesená",J536,0)</f>
        <v>0</v>
      </c>
      <c r="BH536" s="202">
        <f>IF(N536="sníž. přenesená",J536,0)</f>
        <v>0</v>
      </c>
      <c r="BI536" s="202">
        <f>IF(N536="nulová",J536,0)</f>
        <v>0</v>
      </c>
      <c r="BJ536" s="18" t="s">
        <v>84</v>
      </c>
      <c r="BK536" s="202">
        <f>ROUND(I536*H536,2)</f>
        <v>0</v>
      </c>
      <c r="BL536" s="18" t="s">
        <v>420</v>
      </c>
      <c r="BM536" s="201" t="s">
        <v>938</v>
      </c>
    </row>
    <row r="537" spans="1:65" s="13" customFormat="1" x14ac:dyDescent="0.2">
      <c r="B537" s="207"/>
      <c r="C537" s="208"/>
      <c r="D537" s="203" t="s">
        <v>332</v>
      </c>
      <c r="E537" s="208"/>
      <c r="F537" s="210" t="s">
        <v>885</v>
      </c>
      <c r="G537" s="208"/>
      <c r="H537" s="211">
        <v>7.2450000000000001</v>
      </c>
      <c r="I537" s="212"/>
      <c r="J537" s="208"/>
      <c r="K537" s="208"/>
      <c r="L537" s="213"/>
      <c r="M537" s="214"/>
      <c r="N537" s="215"/>
      <c r="O537" s="215"/>
      <c r="P537" s="215"/>
      <c r="Q537" s="215"/>
      <c r="R537" s="215"/>
      <c r="S537" s="215"/>
      <c r="T537" s="216"/>
      <c r="AT537" s="217" t="s">
        <v>332</v>
      </c>
      <c r="AU537" s="217" t="s">
        <v>86</v>
      </c>
      <c r="AV537" s="13" t="s">
        <v>86</v>
      </c>
      <c r="AW537" s="13" t="s">
        <v>4</v>
      </c>
      <c r="AX537" s="13" t="s">
        <v>84</v>
      </c>
      <c r="AY537" s="217" t="s">
        <v>311</v>
      </c>
    </row>
    <row r="538" spans="1:65" s="2" customFormat="1" ht="16.5" customHeight="1" x14ac:dyDescent="0.2">
      <c r="A538" s="35"/>
      <c r="B538" s="36"/>
      <c r="C538" s="239" t="s">
        <v>939</v>
      </c>
      <c r="D538" s="239" t="s">
        <v>432</v>
      </c>
      <c r="E538" s="240" t="s">
        <v>887</v>
      </c>
      <c r="F538" s="241" t="s">
        <v>888</v>
      </c>
      <c r="G538" s="242" t="s">
        <v>329</v>
      </c>
      <c r="H538" s="243">
        <v>8.2949999999999999</v>
      </c>
      <c r="I538" s="244"/>
      <c r="J538" s="245">
        <f>ROUND(I538*H538,2)</f>
        <v>0</v>
      </c>
      <c r="K538" s="241" t="s">
        <v>724</v>
      </c>
      <c r="L538" s="246"/>
      <c r="M538" s="247" t="s">
        <v>21</v>
      </c>
      <c r="N538" s="248" t="s">
        <v>47</v>
      </c>
      <c r="O538" s="65"/>
      <c r="P538" s="199">
        <f>O538*H538</f>
        <v>0</v>
      </c>
      <c r="Q538" s="199">
        <v>5.0000000000000001E-4</v>
      </c>
      <c r="R538" s="199">
        <f>Q538*H538</f>
        <v>4.1475000000000001E-3</v>
      </c>
      <c r="S538" s="199">
        <v>0</v>
      </c>
      <c r="T538" s="200">
        <f>S538*H538</f>
        <v>0</v>
      </c>
      <c r="U538" s="35"/>
      <c r="V538" s="35"/>
      <c r="W538" s="35"/>
      <c r="X538" s="35"/>
      <c r="Y538" s="35"/>
      <c r="Z538" s="35"/>
      <c r="AA538" s="35"/>
      <c r="AB538" s="35"/>
      <c r="AC538" s="35"/>
      <c r="AD538" s="35"/>
      <c r="AE538" s="35"/>
      <c r="AR538" s="201" t="s">
        <v>523</v>
      </c>
      <c r="AT538" s="201" t="s">
        <v>432</v>
      </c>
      <c r="AU538" s="201" t="s">
        <v>86</v>
      </c>
      <c r="AY538" s="18" t="s">
        <v>311</v>
      </c>
      <c r="BE538" s="202">
        <f>IF(N538="základní",J538,0)</f>
        <v>0</v>
      </c>
      <c r="BF538" s="202">
        <f>IF(N538="snížená",J538,0)</f>
        <v>0</v>
      </c>
      <c r="BG538" s="202">
        <f>IF(N538="zákl. přenesená",J538,0)</f>
        <v>0</v>
      </c>
      <c r="BH538" s="202">
        <f>IF(N538="sníž. přenesená",J538,0)</f>
        <v>0</v>
      </c>
      <c r="BI538" s="202">
        <f>IF(N538="nulová",J538,0)</f>
        <v>0</v>
      </c>
      <c r="BJ538" s="18" t="s">
        <v>84</v>
      </c>
      <c r="BK538" s="202">
        <f>ROUND(I538*H538,2)</f>
        <v>0</v>
      </c>
      <c r="BL538" s="18" t="s">
        <v>420</v>
      </c>
      <c r="BM538" s="201" t="s">
        <v>940</v>
      </c>
    </row>
    <row r="539" spans="1:65" s="13" customFormat="1" x14ac:dyDescent="0.2">
      <c r="B539" s="207"/>
      <c r="C539" s="208"/>
      <c r="D539" s="203" t="s">
        <v>332</v>
      </c>
      <c r="E539" s="208"/>
      <c r="F539" s="210" t="s">
        <v>890</v>
      </c>
      <c r="G539" s="208"/>
      <c r="H539" s="211">
        <v>8.2949999999999999</v>
      </c>
      <c r="I539" s="212"/>
      <c r="J539" s="208"/>
      <c r="K539" s="208"/>
      <c r="L539" s="213"/>
      <c r="M539" s="214"/>
      <c r="N539" s="215"/>
      <c r="O539" s="215"/>
      <c r="P539" s="215"/>
      <c r="Q539" s="215"/>
      <c r="R539" s="215"/>
      <c r="S539" s="215"/>
      <c r="T539" s="216"/>
      <c r="AT539" s="217" t="s">
        <v>332</v>
      </c>
      <c r="AU539" s="217" t="s">
        <v>86</v>
      </c>
      <c r="AV539" s="13" t="s">
        <v>86</v>
      </c>
      <c r="AW539" s="13" t="s">
        <v>4</v>
      </c>
      <c r="AX539" s="13" t="s">
        <v>84</v>
      </c>
      <c r="AY539" s="217" t="s">
        <v>311</v>
      </c>
    </row>
    <row r="540" spans="1:65" s="12" customFormat="1" ht="22.9" customHeight="1" x14ac:dyDescent="0.2">
      <c r="B540" s="174"/>
      <c r="C540" s="175"/>
      <c r="D540" s="176" t="s">
        <v>75</v>
      </c>
      <c r="E540" s="188" t="s">
        <v>941</v>
      </c>
      <c r="F540" s="188" t="s">
        <v>942</v>
      </c>
      <c r="G540" s="175"/>
      <c r="H540" s="175"/>
      <c r="I540" s="178"/>
      <c r="J540" s="189">
        <f>BK540</f>
        <v>0</v>
      </c>
      <c r="K540" s="175"/>
      <c r="L540" s="180"/>
      <c r="M540" s="181"/>
      <c r="N540" s="182"/>
      <c r="O540" s="182"/>
      <c r="P540" s="183">
        <f>SUM(P541:P546)</f>
        <v>0</v>
      </c>
      <c r="Q540" s="182"/>
      <c r="R540" s="183">
        <f>SUM(R541:R546)</f>
        <v>2.5079599999999997E-2</v>
      </c>
      <c r="S540" s="182"/>
      <c r="T540" s="184">
        <f>SUM(T541:T546)</f>
        <v>0</v>
      </c>
      <c r="AR540" s="185" t="s">
        <v>86</v>
      </c>
      <c r="AT540" s="186" t="s">
        <v>75</v>
      </c>
      <c r="AU540" s="186" t="s">
        <v>84</v>
      </c>
      <c r="AY540" s="185" t="s">
        <v>311</v>
      </c>
      <c r="BK540" s="187">
        <f>SUM(BK541:BK546)</f>
        <v>0</v>
      </c>
    </row>
    <row r="541" spans="1:65" s="2" customFormat="1" ht="24" customHeight="1" x14ac:dyDescent="0.2">
      <c r="A541" s="35"/>
      <c r="B541" s="36"/>
      <c r="C541" s="190" t="s">
        <v>943</v>
      </c>
      <c r="D541" s="190" t="s">
        <v>313</v>
      </c>
      <c r="E541" s="191" t="s">
        <v>944</v>
      </c>
      <c r="F541" s="192" t="s">
        <v>945</v>
      </c>
      <c r="G541" s="193" t="s">
        <v>329</v>
      </c>
      <c r="H541" s="194">
        <v>96.46</v>
      </c>
      <c r="I541" s="195"/>
      <c r="J541" s="196">
        <f>ROUND(I541*H541,2)</f>
        <v>0</v>
      </c>
      <c r="K541" s="192" t="s">
        <v>544</v>
      </c>
      <c r="L541" s="40"/>
      <c r="M541" s="197" t="s">
        <v>21</v>
      </c>
      <c r="N541" s="198" t="s">
        <v>47</v>
      </c>
      <c r="O541" s="65"/>
      <c r="P541" s="199">
        <f>O541*H541</f>
        <v>0</v>
      </c>
      <c r="Q541" s="199">
        <v>2.5999999999999998E-4</v>
      </c>
      <c r="R541" s="199">
        <f>Q541*H541</f>
        <v>2.5079599999999997E-2</v>
      </c>
      <c r="S541" s="199">
        <v>0</v>
      </c>
      <c r="T541" s="200">
        <f>S541*H541</f>
        <v>0</v>
      </c>
      <c r="U541" s="35"/>
      <c r="V541" s="35"/>
      <c r="W541" s="35"/>
      <c r="X541" s="35"/>
      <c r="Y541" s="35"/>
      <c r="Z541" s="35"/>
      <c r="AA541" s="35"/>
      <c r="AB541" s="35"/>
      <c r="AC541" s="35"/>
      <c r="AD541" s="35"/>
      <c r="AE541" s="35"/>
      <c r="AR541" s="201" t="s">
        <v>420</v>
      </c>
      <c r="AT541" s="201" t="s">
        <v>313</v>
      </c>
      <c r="AU541" s="201" t="s">
        <v>86</v>
      </c>
      <c r="AY541" s="18" t="s">
        <v>311</v>
      </c>
      <c r="BE541" s="202">
        <f>IF(N541="základní",J541,0)</f>
        <v>0</v>
      </c>
      <c r="BF541" s="202">
        <f>IF(N541="snížená",J541,0)</f>
        <v>0</v>
      </c>
      <c r="BG541" s="202">
        <f>IF(N541="zákl. přenesená",J541,0)</f>
        <v>0</v>
      </c>
      <c r="BH541" s="202">
        <f>IF(N541="sníž. přenesená",J541,0)</f>
        <v>0</v>
      </c>
      <c r="BI541" s="202">
        <f>IF(N541="nulová",J541,0)</f>
        <v>0</v>
      </c>
      <c r="BJ541" s="18" t="s">
        <v>84</v>
      </c>
      <c r="BK541" s="202">
        <f>ROUND(I541*H541,2)</f>
        <v>0</v>
      </c>
      <c r="BL541" s="18" t="s">
        <v>420</v>
      </c>
      <c r="BM541" s="201" t="s">
        <v>946</v>
      </c>
    </row>
    <row r="542" spans="1:65" s="2" customFormat="1" ht="39" x14ac:dyDescent="0.2">
      <c r="A542" s="35"/>
      <c r="B542" s="36"/>
      <c r="C542" s="37"/>
      <c r="D542" s="203" t="s">
        <v>320</v>
      </c>
      <c r="E542" s="37"/>
      <c r="F542" s="204" t="s">
        <v>947</v>
      </c>
      <c r="G542" s="37"/>
      <c r="H542" s="37"/>
      <c r="I542" s="110"/>
      <c r="J542" s="37"/>
      <c r="K542" s="37"/>
      <c r="L542" s="40"/>
      <c r="M542" s="205"/>
      <c r="N542" s="206"/>
      <c r="O542" s="65"/>
      <c r="P542" s="65"/>
      <c r="Q542" s="65"/>
      <c r="R542" s="65"/>
      <c r="S542" s="65"/>
      <c r="T542" s="66"/>
      <c r="U542" s="35"/>
      <c r="V542" s="35"/>
      <c r="W542" s="35"/>
      <c r="X542" s="35"/>
      <c r="Y542" s="35"/>
      <c r="Z542" s="35"/>
      <c r="AA542" s="35"/>
      <c r="AB542" s="35"/>
      <c r="AC542" s="35"/>
      <c r="AD542" s="35"/>
      <c r="AE542" s="35"/>
      <c r="AT542" s="18" t="s">
        <v>320</v>
      </c>
      <c r="AU542" s="18" t="s">
        <v>86</v>
      </c>
    </row>
    <row r="543" spans="1:65" s="14" customFormat="1" x14ac:dyDescent="0.2">
      <c r="B543" s="218"/>
      <c r="C543" s="219"/>
      <c r="D543" s="203" t="s">
        <v>332</v>
      </c>
      <c r="E543" s="220" t="s">
        <v>21</v>
      </c>
      <c r="F543" s="221" t="s">
        <v>948</v>
      </c>
      <c r="G543" s="219"/>
      <c r="H543" s="220" t="s">
        <v>21</v>
      </c>
      <c r="I543" s="222"/>
      <c r="J543" s="219"/>
      <c r="K543" s="219"/>
      <c r="L543" s="223"/>
      <c r="M543" s="224"/>
      <c r="N543" s="225"/>
      <c r="O543" s="225"/>
      <c r="P543" s="225"/>
      <c r="Q543" s="225"/>
      <c r="R543" s="225"/>
      <c r="S543" s="225"/>
      <c r="T543" s="226"/>
      <c r="AT543" s="227" t="s">
        <v>332</v>
      </c>
      <c r="AU543" s="227" t="s">
        <v>86</v>
      </c>
      <c r="AV543" s="14" t="s">
        <v>84</v>
      </c>
      <c r="AW543" s="14" t="s">
        <v>37</v>
      </c>
      <c r="AX543" s="14" t="s">
        <v>76</v>
      </c>
      <c r="AY543" s="227" t="s">
        <v>311</v>
      </c>
    </row>
    <row r="544" spans="1:65" s="13" customFormat="1" ht="22.5" x14ac:dyDescent="0.2">
      <c r="B544" s="207"/>
      <c r="C544" s="208"/>
      <c r="D544" s="203" t="s">
        <v>332</v>
      </c>
      <c r="E544" s="209" t="s">
        <v>21</v>
      </c>
      <c r="F544" s="210" t="s">
        <v>949</v>
      </c>
      <c r="G544" s="208"/>
      <c r="H544" s="211">
        <v>44.975000000000001</v>
      </c>
      <c r="I544" s="212"/>
      <c r="J544" s="208"/>
      <c r="K544" s="208"/>
      <c r="L544" s="213"/>
      <c r="M544" s="214"/>
      <c r="N544" s="215"/>
      <c r="O544" s="215"/>
      <c r="P544" s="215"/>
      <c r="Q544" s="215"/>
      <c r="R544" s="215"/>
      <c r="S544" s="215"/>
      <c r="T544" s="216"/>
      <c r="AT544" s="217" t="s">
        <v>332</v>
      </c>
      <c r="AU544" s="217" t="s">
        <v>86</v>
      </c>
      <c r="AV544" s="13" t="s">
        <v>86</v>
      </c>
      <c r="AW544" s="13" t="s">
        <v>37</v>
      </c>
      <c r="AX544" s="13" t="s">
        <v>76</v>
      </c>
      <c r="AY544" s="217" t="s">
        <v>311</v>
      </c>
    </row>
    <row r="545" spans="1:65" s="13" customFormat="1" x14ac:dyDescent="0.2">
      <c r="B545" s="207"/>
      <c r="C545" s="208"/>
      <c r="D545" s="203" t="s">
        <v>332</v>
      </c>
      <c r="E545" s="209" t="s">
        <v>21</v>
      </c>
      <c r="F545" s="210" t="s">
        <v>950</v>
      </c>
      <c r="G545" s="208"/>
      <c r="H545" s="211">
        <v>51.484999999999999</v>
      </c>
      <c r="I545" s="212"/>
      <c r="J545" s="208"/>
      <c r="K545" s="208"/>
      <c r="L545" s="213"/>
      <c r="M545" s="214"/>
      <c r="N545" s="215"/>
      <c r="O545" s="215"/>
      <c r="P545" s="215"/>
      <c r="Q545" s="215"/>
      <c r="R545" s="215"/>
      <c r="S545" s="215"/>
      <c r="T545" s="216"/>
      <c r="AT545" s="217" t="s">
        <v>332</v>
      </c>
      <c r="AU545" s="217" t="s">
        <v>86</v>
      </c>
      <c r="AV545" s="13" t="s">
        <v>86</v>
      </c>
      <c r="AW545" s="13" t="s">
        <v>37</v>
      </c>
      <c r="AX545" s="13" t="s">
        <v>76</v>
      </c>
      <c r="AY545" s="217" t="s">
        <v>311</v>
      </c>
    </row>
    <row r="546" spans="1:65" s="15" customFormat="1" x14ac:dyDescent="0.2">
      <c r="B546" s="228"/>
      <c r="C546" s="229"/>
      <c r="D546" s="203" t="s">
        <v>332</v>
      </c>
      <c r="E546" s="230" t="s">
        <v>21</v>
      </c>
      <c r="F546" s="231" t="s">
        <v>347</v>
      </c>
      <c r="G546" s="229"/>
      <c r="H546" s="232">
        <v>96.46</v>
      </c>
      <c r="I546" s="233"/>
      <c r="J546" s="229"/>
      <c r="K546" s="229"/>
      <c r="L546" s="234"/>
      <c r="M546" s="235"/>
      <c r="N546" s="236"/>
      <c r="O546" s="236"/>
      <c r="P546" s="236"/>
      <c r="Q546" s="236"/>
      <c r="R546" s="236"/>
      <c r="S546" s="236"/>
      <c r="T546" s="237"/>
      <c r="AT546" s="238" t="s">
        <v>332</v>
      </c>
      <c r="AU546" s="238" t="s">
        <v>86</v>
      </c>
      <c r="AV546" s="15" t="s">
        <v>318</v>
      </c>
      <c r="AW546" s="15" t="s">
        <v>37</v>
      </c>
      <c r="AX546" s="15" t="s">
        <v>84</v>
      </c>
      <c r="AY546" s="238" t="s">
        <v>311</v>
      </c>
    </row>
    <row r="547" spans="1:65" s="12" customFormat="1" ht="25.9" customHeight="1" x14ac:dyDescent="0.2">
      <c r="B547" s="174"/>
      <c r="C547" s="175"/>
      <c r="D547" s="176" t="s">
        <v>75</v>
      </c>
      <c r="E547" s="177" t="s">
        <v>951</v>
      </c>
      <c r="F547" s="177" t="s">
        <v>952</v>
      </c>
      <c r="G547" s="175"/>
      <c r="H547" s="175"/>
      <c r="I547" s="178"/>
      <c r="J547" s="179">
        <f>BK547</f>
        <v>0</v>
      </c>
      <c r="K547" s="175"/>
      <c r="L547" s="180"/>
      <c r="M547" s="181"/>
      <c r="N547" s="182"/>
      <c r="O547" s="182"/>
      <c r="P547" s="183">
        <f>P548+P588+P693+P703+P742+P757+P803+P830+P857+P897</f>
        <v>0</v>
      </c>
      <c r="Q547" s="182"/>
      <c r="R547" s="183">
        <f>R548+R588+R693+R703+R742+R757+R803+R830+R857+R897</f>
        <v>42.0227931751879</v>
      </c>
      <c r="S547" s="182"/>
      <c r="T547" s="184">
        <f>T548+T588+T693+T703+T742+T757+T803+T830+T857+T897</f>
        <v>142.4216064</v>
      </c>
      <c r="AR547" s="185" t="s">
        <v>84</v>
      </c>
      <c r="AT547" s="186" t="s">
        <v>75</v>
      </c>
      <c r="AU547" s="186" t="s">
        <v>76</v>
      </c>
      <c r="AY547" s="185" t="s">
        <v>311</v>
      </c>
      <c r="BK547" s="187">
        <f>BK548+BK588+BK693+BK703+BK742+BK757+BK803+BK830+BK857+BK897</f>
        <v>0</v>
      </c>
    </row>
    <row r="548" spans="1:65" s="12" customFormat="1" ht="22.9" customHeight="1" x14ac:dyDescent="0.2">
      <c r="B548" s="174"/>
      <c r="C548" s="175"/>
      <c r="D548" s="176" t="s">
        <v>75</v>
      </c>
      <c r="E548" s="188" t="s">
        <v>953</v>
      </c>
      <c r="F548" s="188" t="s">
        <v>954</v>
      </c>
      <c r="G548" s="175"/>
      <c r="H548" s="175"/>
      <c r="I548" s="178"/>
      <c r="J548" s="189">
        <f>BK548</f>
        <v>0</v>
      </c>
      <c r="K548" s="175"/>
      <c r="L548" s="180"/>
      <c r="M548" s="181"/>
      <c r="N548" s="182"/>
      <c r="O548" s="182"/>
      <c r="P548" s="183">
        <f>P549+P558+P563+P572+P581</f>
        <v>0</v>
      </c>
      <c r="Q548" s="182"/>
      <c r="R548" s="183">
        <f>R549+R558+R563+R572+R581</f>
        <v>0</v>
      </c>
      <c r="S548" s="182"/>
      <c r="T548" s="184">
        <f>T549+T558+T563+T572+T581</f>
        <v>45.4107062</v>
      </c>
      <c r="AR548" s="185" t="s">
        <v>84</v>
      </c>
      <c r="AT548" s="186" t="s">
        <v>75</v>
      </c>
      <c r="AU548" s="186" t="s">
        <v>84</v>
      </c>
      <c r="AY548" s="185" t="s">
        <v>311</v>
      </c>
      <c r="BK548" s="187">
        <f>BK549+BK558+BK563+BK572+BK581</f>
        <v>0</v>
      </c>
    </row>
    <row r="549" spans="1:65" s="12" customFormat="1" ht="20.85" customHeight="1" x14ac:dyDescent="0.2">
      <c r="B549" s="174"/>
      <c r="C549" s="175"/>
      <c r="D549" s="176" t="s">
        <v>75</v>
      </c>
      <c r="E549" s="188" t="s">
        <v>955</v>
      </c>
      <c r="F549" s="188" t="s">
        <v>956</v>
      </c>
      <c r="G549" s="175"/>
      <c r="H549" s="175"/>
      <c r="I549" s="178"/>
      <c r="J549" s="189">
        <f>BK549</f>
        <v>0</v>
      </c>
      <c r="K549" s="175"/>
      <c r="L549" s="180"/>
      <c r="M549" s="181"/>
      <c r="N549" s="182"/>
      <c r="O549" s="182"/>
      <c r="P549" s="183">
        <f>SUM(P550:P557)</f>
        <v>0</v>
      </c>
      <c r="Q549" s="182"/>
      <c r="R549" s="183">
        <f>SUM(R550:R557)</f>
        <v>0</v>
      </c>
      <c r="S549" s="182"/>
      <c r="T549" s="184">
        <f>SUM(T550:T557)</f>
        <v>10.073599999999999</v>
      </c>
      <c r="AR549" s="185" t="s">
        <v>84</v>
      </c>
      <c r="AT549" s="186" t="s">
        <v>75</v>
      </c>
      <c r="AU549" s="186" t="s">
        <v>86</v>
      </c>
      <c r="AY549" s="185" t="s">
        <v>311</v>
      </c>
      <c r="BK549" s="187">
        <f>SUM(BK550:BK557)</f>
        <v>0</v>
      </c>
    </row>
    <row r="550" spans="1:65" s="2" customFormat="1" ht="16.5" customHeight="1" x14ac:dyDescent="0.2">
      <c r="A550" s="35"/>
      <c r="B550" s="36"/>
      <c r="C550" s="190" t="s">
        <v>957</v>
      </c>
      <c r="D550" s="190" t="s">
        <v>313</v>
      </c>
      <c r="E550" s="191" t="s">
        <v>904</v>
      </c>
      <c r="F550" s="192" t="s">
        <v>905</v>
      </c>
      <c r="G550" s="193" t="s">
        <v>123</v>
      </c>
      <c r="H550" s="194">
        <v>97.44</v>
      </c>
      <c r="I550" s="195"/>
      <c r="J550" s="196">
        <f>ROUND(I550*H550,2)</f>
        <v>0</v>
      </c>
      <c r="K550" s="192" t="s">
        <v>317</v>
      </c>
      <c r="L550" s="40"/>
      <c r="M550" s="197" t="s">
        <v>21</v>
      </c>
      <c r="N550" s="198" t="s">
        <v>47</v>
      </c>
      <c r="O550" s="65"/>
      <c r="P550" s="199">
        <f>O550*H550</f>
        <v>0</v>
      </c>
      <c r="Q550" s="199">
        <v>0</v>
      </c>
      <c r="R550" s="199">
        <f>Q550*H550</f>
        <v>0</v>
      </c>
      <c r="S550" s="199">
        <v>2.5000000000000001E-3</v>
      </c>
      <c r="T550" s="200">
        <f>S550*H550</f>
        <v>0.24360000000000001</v>
      </c>
      <c r="U550" s="35"/>
      <c r="V550" s="35"/>
      <c r="W550" s="35"/>
      <c r="X550" s="35"/>
      <c r="Y550" s="35"/>
      <c r="Z550" s="35"/>
      <c r="AA550" s="35"/>
      <c r="AB550" s="35"/>
      <c r="AC550" s="35"/>
      <c r="AD550" s="35"/>
      <c r="AE550" s="35"/>
      <c r="AR550" s="201" t="s">
        <v>420</v>
      </c>
      <c r="AT550" s="201" t="s">
        <v>313</v>
      </c>
      <c r="AU550" s="201" t="s">
        <v>125</v>
      </c>
      <c r="AY550" s="18" t="s">
        <v>311</v>
      </c>
      <c r="BE550" s="202">
        <f>IF(N550="základní",J550,0)</f>
        <v>0</v>
      </c>
      <c r="BF550" s="202">
        <f>IF(N550="snížená",J550,0)</f>
        <v>0</v>
      </c>
      <c r="BG550" s="202">
        <f>IF(N550="zákl. přenesená",J550,0)</f>
        <v>0</v>
      </c>
      <c r="BH550" s="202">
        <f>IF(N550="sníž. přenesená",J550,0)</f>
        <v>0</v>
      </c>
      <c r="BI550" s="202">
        <f>IF(N550="nulová",J550,0)</f>
        <v>0</v>
      </c>
      <c r="BJ550" s="18" t="s">
        <v>84</v>
      </c>
      <c r="BK550" s="202">
        <f>ROUND(I550*H550,2)</f>
        <v>0</v>
      </c>
      <c r="BL550" s="18" t="s">
        <v>420</v>
      </c>
      <c r="BM550" s="201" t="s">
        <v>958</v>
      </c>
    </row>
    <row r="551" spans="1:65" s="13" customFormat="1" x14ac:dyDescent="0.2">
      <c r="B551" s="207"/>
      <c r="C551" s="208"/>
      <c r="D551" s="203" t="s">
        <v>332</v>
      </c>
      <c r="E551" s="209" t="s">
        <v>21</v>
      </c>
      <c r="F551" s="210" t="s">
        <v>121</v>
      </c>
      <c r="G551" s="208"/>
      <c r="H551" s="211">
        <v>97.44</v>
      </c>
      <c r="I551" s="212"/>
      <c r="J551" s="208"/>
      <c r="K551" s="208"/>
      <c r="L551" s="213"/>
      <c r="M551" s="214"/>
      <c r="N551" s="215"/>
      <c r="O551" s="215"/>
      <c r="P551" s="215"/>
      <c r="Q551" s="215"/>
      <c r="R551" s="215"/>
      <c r="S551" s="215"/>
      <c r="T551" s="216"/>
      <c r="AT551" s="217" t="s">
        <v>332</v>
      </c>
      <c r="AU551" s="217" t="s">
        <v>125</v>
      </c>
      <c r="AV551" s="13" t="s">
        <v>86</v>
      </c>
      <c r="AW551" s="13" t="s">
        <v>37</v>
      </c>
      <c r="AX551" s="13" t="s">
        <v>84</v>
      </c>
      <c r="AY551" s="217" t="s">
        <v>311</v>
      </c>
    </row>
    <row r="552" spans="1:65" s="2" customFormat="1" ht="16.5" customHeight="1" x14ac:dyDescent="0.2">
      <c r="A552" s="35"/>
      <c r="B552" s="36"/>
      <c r="C552" s="190" t="s">
        <v>959</v>
      </c>
      <c r="D552" s="190" t="s">
        <v>313</v>
      </c>
      <c r="E552" s="191" t="s">
        <v>960</v>
      </c>
      <c r="F552" s="192" t="s">
        <v>961</v>
      </c>
      <c r="G552" s="193" t="s">
        <v>123</v>
      </c>
      <c r="H552" s="194">
        <v>97.44</v>
      </c>
      <c r="I552" s="195"/>
      <c r="J552" s="196">
        <f>ROUND(I552*H552,2)</f>
        <v>0</v>
      </c>
      <c r="K552" s="192" t="s">
        <v>544</v>
      </c>
      <c r="L552" s="40"/>
      <c r="M552" s="197" t="s">
        <v>21</v>
      </c>
      <c r="N552" s="198" t="s">
        <v>47</v>
      </c>
      <c r="O552" s="65"/>
      <c r="P552" s="199">
        <f>O552*H552</f>
        <v>0</v>
      </c>
      <c r="Q552" s="199">
        <v>0</v>
      </c>
      <c r="R552" s="199">
        <f>Q552*H552</f>
        <v>0</v>
      </c>
      <c r="S552" s="199">
        <v>0.09</v>
      </c>
      <c r="T552" s="200">
        <f>S552*H552</f>
        <v>8.7695999999999987</v>
      </c>
      <c r="U552" s="35"/>
      <c r="V552" s="35"/>
      <c r="W552" s="35"/>
      <c r="X552" s="35"/>
      <c r="Y552" s="35"/>
      <c r="Z552" s="35"/>
      <c r="AA552" s="35"/>
      <c r="AB552" s="35"/>
      <c r="AC552" s="35"/>
      <c r="AD552" s="35"/>
      <c r="AE552" s="35"/>
      <c r="AR552" s="201" t="s">
        <v>318</v>
      </c>
      <c r="AT552" s="201" t="s">
        <v>313</v>
      </c>
      <c r="AU552" s="201" t="s">
        <v>125</v>
      </c>
      <c r="AY552" s="18" t="s">
        <v>311</v>
      </c>
      <c r="BE552" s="202">
        <f>IF(N552="základní",J552,0)</f>
        <v>0</v>
      </c>
      <c r="BF552" s="202">
        <f>IF(N552="snížená",J552,0)</f>
        <v>0</v>
      </c>
      <c r="BG552" s="202">
        <f>IF(N552="zákl. přenesená",J552,0)</f>
        <v>0</v>
      </c>
      <c r="BH552" s="202">
        <f>IF(N552="sníž. přenesená",J552,0)</f>
        <v>0</v>
      </c>
      <c r="BI552" s="202">
        <f>IF(N552="nulová",J552,0)</f>
        <v>0</v>
      </c>
      <c r="BJ552" s="18" t="s">
        <v>84</v>
      </c>
      <c r="BK552" s="202">
        <f>ROUND(I552*H552,2)</f>
        <v>0</v>
      </c>
      <c r="BL552" s="18" t="s">
        <v>318</v>
      </c>
      <c r="BM552" s="201" t="s">
        <v>962</v>
      </c>
    </row>
    <row r="553" spans="1:65" s="13" customFormat="1" x14ac:dyDescent="0.2">
      <c r="B553" s="207"/>
      <c r="C553" s="208"/>
      <c r="D553" s="203" t="s">
        <v>332</v>
      </c>
      <c r="E553" s="209" t="s">
        <v>21</v>
      </c>
      <c r="F553" s="210" t="s">
        <v>121</v>
      </c>
      <c r="G553" s="208"/>
      <c r="H553" s="211">
        <v>97.44</v>
      </c>
      <c r="I553" s="212"/>
      <c r="J553" s="208"/>
      <c r="K553" s="208"/>
      <c r="L553" s="213"/>
      <c r="M553" s="214"/>
      <c r="N553" s="215"/>
      <c r="O553" s="215"/>
      <c r="P553" s="215"/>
      <c r="Q553" s="215"/>
      <c r="R553" s="215"/>
      <c r="S553" s="215"/>
      <c r="T553" s="216"/>
      <c r="AT553" s="217" t="s">
        <v>332</v>
      </c>
      <c r="AU553" s="217" t="s">
        <v>125</v>
      </c>
      <c r="AV553" s="13" t="s">
        <v>86</v>
      </c>
      <c r="AW553" s="13" t="s">
        <v>37</v>
      </c>
      <c r="AX553" s="13" t="s">
        <v>84</v>
      </c>
      <c r="AY553" s="217" t="s">
        <v>311</v>
      </c>
    </row>
    <row r="554" spans="1:65" s="2" customFormat="1" ht="16.5" customHeight="1" x14ac:dyDescent="0.2">
      <c r="A554" s="35"/>
      <c r="B554" s="36"/>
      <c r="C554" s="190" t="s">
        <v>963</v>
      </c>
      <c r="D554" s="190" t="s">
        <v>313</v>
      </c>
      <c r="E554" s="191" t="s">
        <v>650</v>
      </c>
      <c r="F554" s="192" t="s">
        <v>651</v>
      </c>
      <c r="G554" s="193" t="s">
        <v>209</v>
      </c>
      <c r="H554" s="194">
        <v>0.48199999999999998</v>
      </c>
      <c r="I554" s="195"/>
      <c r="J554" s="196">
        <f>ROUND(I554*H554,2)</f>
        <v>0</v>
      </c>
      <c r="K554" s="192" t="s">
        <v>317</v>
      </c>
      <c r="L554" s="40"/>
      <c r="M554" s="197" t="s">
        <v>21</v>
      </c>
      <c r="N554" s="198" t="s">
        <v>47</v>
      </c>
      <c r="O554" s="65"/>
      <c r="P554" s="199">
        <f>O554*H554</f>
        <v>0</v>
      </c>
      <c r="Q554" s="199">
        <v>0</v>
      </c>
      <c r="R554" s="199">
        <f>Q554*H554</f>
        <v>0</v>
      </c>
      <c r="S554" s="199">
        <v>2.2000000000000002</v>
      </c>
      <c r="T554" s="200">
        <f>S554*H554</f>
        <v>1.0604</v>
      </c>
      <c r="U554" s="35"/>
      <c r="V554" s="35"/>
      <c r="W554" s="35"/>
      <c r="X554" s="35"/>
      <c r="Y554" s="35"/>
      <c r="Z554" s="35"/>
      <c r="AA554" s="35"/>
      <c r="AB554" s="35"/>
      <c r="AC554" s="35"/>
      <c r="AD554" s="35"/>
      <c r="AE554" s="35"/>
      <c r="AR554" s="201" t="s">
        <v>318</v>
      </c>
      <c r="AT554" s="201" t="s">
        <v>313</v>
      </c>
      <c r="AU554" s="201" t="s">
        <v>125</v>
      </c>
      <c r="AY554" s="18" t="s">
        <v>311</v>
      </c>
      <c r="BE554" s="202">
        <f>IF(N554="základní",J554,0)</f>
        <v>0</v>
      </c>
      <c r="BF554" s="202">
        <f>IF(N554="snížená",J554,0)</f>
        <v>0</v>
      </c>
      <c r="BG554" s="202">
        <f>IF(N554="zákl. přenesená",J554,0)</f>
        <v>0</v>
      </c>
      <c r="BH554" s="202">
        <f>IF(N554="sníž. přenesená",J554,0)</f>
        <v>0</v>
      </c>
      <c r="BI554" s="202">
        <f>IF(N554="nulová",J554,0)</f>
        <v>0</v>
      </c>
      <c r="BJ554" s="18" t="s">
        <v>84</v>
      </c>
      <c r="BK554" s="202">
        <f>ROUND(I554*H554,2)</f>
        <v>0</v>
      </c>
      <c r="BL554" s="18" t="s">
        <v>318</v>
      </c>
      <c r="BM554" s="201" t="s">
        <v>964</v>
      </c>
    </row>
    <row r="555" spans="1:65" s="13" customFormat="1" x14ac:dyDescent="0.2">
      <c r="B555" s="207"/>
      <c r="C555" s="208"/>
      <c r="D555" s="203" t="s">
        <v>332</v>
      </c>
      <c r="E555" s="209" t="s">
        <v>21</v>
      </c>
      <c r="F555" s="210" t="s">
        <v>965</v>
      </c>
      <c r="G555" s="208"/>
      <c r="H555" s="211">
        <v>0.48699999999999999</v>
      </c>
      <c r="I555" s="212"/>
      <c r="J555" s="208"/>
      <c r="K555" s="208"/>
      <c r="L555" s="213"/>
      <c r="M555" s="214"/>
      <c r="N555" s="215"/>
      <c r="O555" s="215"/>
      <c r="P555" s="215"/>
      <c r="Q555" s="215"/>
      <c r="R555" s="215"/>
      <c r="S555" s="215"/>
      <c r="T555" s="216"/>
      <c r="AT555" s="217" t="s">
        <v>332</v>
      </c>
      <c r="AU555" s="217" t="s">
        <v>125</v>
      </c>
      <c r="AV555" s="13" t="s">
        <v>86</v>
      </c>
      <c r="AW555" s="13" t="s">
        <v>37</v>
      </c>
      <c r="AX555" s="13" t="s">
        <v>76</v>
      </c>
      <c r="AY555" s="217" t="s">
        <v>311</v>
      </c>
    </row>
    <row r="556" spans="1:65" s="13" customFormat="1" x14ac:dyDescent="0.2">
      <c r="B556" s="207"/>
      <c r="C556" s="208"/>
      <c r="D556" s="203" t="s">
        <v>332</v>
      </c>
      <c r="E556" s="209" t="s">
        <v>21</v>
      </c>
      <c r="F556" s="210" t="s">
        <v>966</v>
      </c>
      <c r="G556" s="208"/>
      <c r="H556" s="211">
        <v>-5.0000000000000001E-3</v>
      </c>
      <c r="I556" s="212"/>
      <c r="J556" s="208"/>
      <c r="K556" s="208"/>
      <c r="L556" s="213"/>
      <c r="M556" s="214"/>
      <c r="N556" s="215"/>
      <c r="O556" s="215"/>
      <c r="P556" s="215"/>
      <c r="Q556" s="215"/>
      <c r="R556" s="215"/>
      <c r="S556" s="215"/>
      <c r="T556" s="216"/>
      <c r="AT556" s="217" t="s">
        <v>332</v>
      </c>
      <c r="AU556" s="217" t="s">
        <v>125</v>
      </c>
      <c r="AV556" s="13" t="s">
        <v>86</v>
      </c>
      <c r="AW556" s="13" t="s">
        <v>37</v>
      </c>
      <c r="AX556" s="13" t="s">
        <v>76</v>
      </c>
      <c r="AY556" s="217" t="s">
        <v>311</v>
      </c>
    </row>
    <row r="557" spans="1:65" s="15" customFormat="1" x14ac:dyDescent="0.2">
      <c r="B557" s="228"/>
      <c r="C557" s="229"/>
      <c r="D557" s="203" t="s">
        <v>332</v>
      </c>
      <c r="E557" s="230" t="s">
        <v>21</v>
      </c>
      <c r="F557" s="231" t="s">
        <v>347</v>
      </c>
      <c r="G557" s="229"/>
      <c r="H557" s="232">
        <v>0.48199999999999998</v>
      </c>
      <c r="I557" s="233"/>
      <c r="J557" s="229"/>
      <c r="K557" s="229"/>
      <c r="L557" s="234"/>
      <c r="M557" s="235"/>
      <c r="N557" s="236"/>
      <c r="O557" s="236"/>
      <c r="P557" s="236"/>
      <c r="Q557" s="236"/>
      <c r="R557" s="236"/>
      <c r="S557" s="236"/>
      <c r="T557" s="237"/>
      <c r="AT557" s="238" t="s">
        <v>332</v>
      </c>
      <c r="AU557" s="238" t="s">
        <v>125</v>
      </c>
      <c r="AV557" s="15" t="s">
        <v>318</v>
      </c>
      <c r="AW557" s="15" t="s">
        <v>37</v>
      </c>
      <c r="AX557" s="15" t="s">
        <v>84</v>
      </c>
      <c r="AY557" s="238" t="s">
        <v>311</v>
      </c>
    </row>
    <row r="558" spans="1:65" s="12" customFormat="1" ht="20.85" customHeight="1" x14ac:dyDescent="0.2">
      <c r="B558" s="174"/>
      <c r="C558" s="175"/>
      <c r="D558" s="176" t="s">
        <v>75</v>
      </c>
      <c r="E558" s="188" t="s">
        <v>967</v>
      </c>
      <c r="F558" s="188" t="s">
        <v>968</v>
      </c>
      <c r="G558" s="175"/>
      <c r="H558" s="175"/>
      <c r="I558" s="178"/>
      <c r="J558" s="189">
        <f>BK558</f>
        <v>0</v>
      </c>
      <c r="K558" s="175"/>
      <c r="L558" s="180"/>
      <c r="M558" s="181"/>
      <c r="N558" s="182"/>
      <c r="O558" s="182"/>
      <c r="P558" s="183">
        <f>SUM(P559:P562)</f>
        <v>0</v>
      </c>
      <c r="Q558" s="182"/>
      <c r="R558" s="183">
        <f>SUM(R559:R562)</f>
        <v>0</v>
      </c>
      <c r="S558" s="182"/>
      <c r="T558" s="184">
        <f>SUM(T559:T562)</f>
        <v>9.0910162000000003</v>
      </c>
      <c r="AR558" s="185" t="s">
        <v>84</v>
      </c>
      <c r="AT558" s="186" t="s">
        <v>75</v>
      </c>
      <c r="AU558" s="186" t="s">
        <v>86</v>
      </c>
      <c r="AY558" s="185" t="s">
        <v>311</v>
      </c>
      <c r="BK558" s="187">
        <f>SUM(BK559:BK562)</f>
        <v>0</v>
      </c>
    </row>
    <row r="559" spans="1:65" s="2" customFormat="1" ht="16.5" customHeight="1" x14ac:dyDescent="0.2">
      <c r="A559" s="35"/>
      <c r="B559" s="36"/>
      <c r="C559" s="190" t="s">
        <v>969</v>
      </c>
      <c r="D559" s="190" t="s">
        <v>313</v>
      </c>
      <c r="E559" s="191" t="s">
        <v>970</v>
      </c>
      <c r="F559" s="192" t="s">
        <v>971</v>
      </c>
      <c r="G559" s="193" t="s">
        <v>123</v>
      </c>
      <c r="H559" s="194">
        <v>72.554000000000002</v>
      </c>
      <c r="I559" s="195"/>
      <c r="J559" s="196">
        <f>ROUND(I559*H559,2)</f>
        <v>0</v>
      </c>
      <c r="K559" s="192" t="s">
        <v>317</v>
      </c>
      <c r="L559" s="40"/>
      <c r="M559" s="197" t="s">
        <v>21</v>
      </c>
      <c r="N559" s="198" t="s">
        <v>47</v>
      </c>
      <c r="O559" s="65"/>
      <c r="P559" s="199">
        <f>O559*H559</f>
        <v>0</v>
      </c>
      <c r="Q559" s="199">
        <v>0</v>
      </c>
      <c r="R559" s="199">
        <f>Q559*H559</f>
        <v>0</v>
      </c>
      <c r="S559" s="199">
        <v>3.5299999999999998E-2</v>
      </c>
      <c r="T559" s="200">
        <f>S559*H559</f>
        <v>2.5611562000000001</v>
      </c>
      <c r="U559" s="35"/>
      <c r="V559" s="35"/>
      <c r="W559" s="35"/>
      <c r="X559" s="35"/>
      <c r="Y559" s="35"/>
      <c r="Z559" s="35"/>
      <c r="AA559" s="35"/>
      <c r="AB559" s="35"/>
      <c r="AC559" s="35"/>
      <c r="AD559" s="35"/>
      <c r="AE559" s="35"/>
      <c r="AR559" s="201" t="s">
        <v>420</v>
      </c>
      <c r="AT559" s="201" t="s">
        <v>313</v>
      </c>
      <c r="AU559" s="201" t="s">
        <v>125</v>
      </c>
      <c r="AY559" s="18" t="s">
        <v>311</v>
      </c>
      <c r="BE559" s="202">
        <f>IF(N559="základní",J559,0)</f>
        <v>0</v>
      </c>
      <c r="BF559" s="202">
        <f>IF(N559="snížená",J559,0)</f>
        <v>0</v>
      </c>
      <c r="BG559" s="202">
        <f>IF(N559="zákl. přenesená",J559,0)</f>
        <v>0</v>
      </c>
      <c r="BH559" s="202">
        <f>IF(N559="sníž. přenesená",J559,0)</f>
        <v>0</v>
      </c>
      <c r="BI559" s="202">
        <f>IF(N559="nulová",J559,0)</f>
        <v>0</v>
      </c>
      <c r="BJ559" s="18" t="s">
        <v>84</v>
      </c>
      <c r="BK559" s="202">
        <f>ROUND(I559*H559,2)</f>
        <v>0</v>
      </c>
      <c r="BL559" s="18" t="s">
        <v>420</v>
      </c>
      <c r="BM559" s="201" t="s">
        <v>972</v>
      </c>
    </row>
    <row r="560" spans="1:65" s="13" customFormat="1" x14ac:dyDescent="0.2">
      <c r="B560" s="207"/>
      <c r="C560" s="208"/>
      <c r="D560" s="203" t="s">
        <v>332</v>
      </c>
      <c r="E560" s="209" t="s">
        <v>21</v>
      </c>
      <c r="F560" s="210" t="s">
        <v>126</v>
      </c>
      <c r="G560" s="208"/>
      <c r="H560" s="211">
        <v>72.554000000000002</v>
      </c>
      <c r="I560" s="212"/>
      <c r="J560" s="208"/>
      <c r="K560" s="208"/>
      <c r="L560" s="213"/>
      <c r="M560" s="214"/>
      <c r="N560" s="215"/>
      <c r="O560" s="215"/>
      <c r="P560" s="215"/>
      <c r="Q560" s="215"/>
      <c r="R560" s="215"/>
      <c r="S560" s="215"/>
      <c r="T560" s="216"/>
      <c r="AT560" s="217" t="s">
        <v>332</v>
      </c>
      <c r="AU560" s="217" t="s">
        <v>125</v>
      </c>
      <c r="AV560" s="13" t="s">
        <v>86</v>
      </c>
      <c r="AW560" s="13" t="s">
        <v>37</v>
      </c>
      <c r="AX560" s="13" t="s">
        <v>84</v>
      </c>
      <c r="AY560" s="217" t="s">
        <v>311</v>
      </c>
    </row>
    <row r="561" spans="1:65" s="2" customFormat="1" ht="16.5" customHeight="1" x14ac:dyDescent="0.2">
      <c r="A561" s="35"/>
      <c r="B561" s="36"/>
      <c r="C561" s="190" t="s">
        <v>973</v>
      </c>
      <c r="D561" s="190" t="s">
        <v>313</v>
      </c>
      <c r="E561" s="191" t="s">
        <v>960</v>
      </c>
      <c r="F561" s="192" t="s">
        <v>961</v>
      </c>
      <c r="G561" s="193" t="s">
        <v>123</v>
      </c>
      <c r="H561" s="194">
        <v>72.554000000000002</v>
      </c>
      <c r="I561" s="195"/>
      <c r="J561" s="196">
        <f>ROUND(I561*H561,2)</f>
        <v>0</v>
      </c>
      <c r="K561" s="192" t="s">
        <v>544</v>
      </c>
      <c r="L561" s="40"/>
      <c r="M561" s="197" t="s">
        <v>21</v>
      </c>
      <c r="N561" s="198" t="s">
        <v>47</v>
      </c>
      <c r="O561" s="65"/>
      <c r="P561" s="199">
        <f>O561*H561</f>
        <v>0</v>
      </c>
      <c r="Q561" s="199">
        <v>0</v>
      </c>
      <c r="R561" s="199">
        <f>Q561*H561</f>
        <v>0</v>
      </c>
      <c r="S561" s="199">
        <v>0.09</v>
      </c>
      <c r="T561" s="200">
        <f>S561*H561</f>
        <v>6.5298600000000002</v>
      </c>
      <c r="U561" s="35"/>
      <c r="V561" s="35"/>
      <c r="W561" s="35"/>
      <c r="X561" s="35"/>
      <c r="Y561" s="35"/>
      <c r="Z561" s="35"/>
      <c r="AA561" s="35"/>
      <c r="AB561" s="35"/>
      <c r="AC561" s="35"/>
      <c r="AD561" s="35"/>
      <c r="AE561" s="35"/>
      <c r="AR561" s="201" t="s">
        <v>318</v>
      </c>
      <c r="AT561" s="201" t="s">
        <v>313</v>
      </c>
      <c r="AU561" s="201" t="s">
        <v>125</v>
      </c>
      <c r="AY561" s="18" t="s">
        <v>311</v>
      </c>
      <c r="BE561" s="202">
        <f>IF(N561="základní",J561,0)</f>
        <v>0</v>
      </c>
      <c r="BF561" s="202">
        <f>IF(N561="snížená",J561,0)</f>
        <v>0</v>
      </c>
      <c r="BG561" s="202">
        <f>IF(N561="zákl. přenesená",J561,0)</f>
        <v>0</v>
      </c>
      <c r="BH561" s="202">
        <f>IF(N561="sníž. přenesená",J561,0)</f>
        <v>0</v>
      </c>
      <c r="BI561" s="202">
        <f>IF(N561="nulová",J561,0)</f>
        <v>0</v>
      </c>
      <c r="BJ561" s="18" t="s">
        <v>84</v>
      </c>
      <c r="BK561" s="202">
        <f>ROUND(I561*H561,2)</f>
        <v>0</v>
      </c>
      <c r="BL561" s="18" t="s">
        <v>318</v>
      </c>
      <c r="BM561" s="201" t="s">
        <v>974</v>
      </c>
    </row>
    <row r="562" spans="1:65" s="13" customFormat="1" x14ac:dyDescent="0.2">
      <c r="B562" s="207"/>
      <c r="C562" s="208"/>
      <c r="D562" s="203" t="s">
        <v>332</v>
      </c>
      <c r="E562" s="209" t="s">
        <v>21</v>
      </c>
      <c r="F562" s="210" t="s">
        <v>126</v>
      </c>
      <c r="G562" s="208"/>
      <c r="H562" s="211">
        <v>72.554000000000002</v>
      </c>
      <c r="I562" s="212"/>
      <c r="J562" s="208"/>
      <c r="K562" s="208"/>
      <c r="L562" s="213"/>
      <c r="M562" s="214"/>
      <c r="N562" s="215"/>
      <c r="O562" s="215"/>
      <c r="P562" s="215"/>
      <c r="Q562" s="215"/>
      <c r="R562" s="215"/>
      <c r="S562" s="215"/>
      <c r="T562" s="216"/>
      <c r="AT562" s="217" t="s">
        <v>332</v>
      </c>
      <c r="AU562" s="217" t="s">
        <v>125</v>
      </c>
      <c r="AV562" s="13" t="s">
        <v>86</v>
      </c>
      <c r="AW562" s="13" t="s">
        <v>37</v>
      </c>
      <c r="AX562" s="13" t="s">
        <v>84</v>
      </c>
      <c r="AY562" s="217" t="s">
        <v>311</v>
      </c>
    </row>
    <row r="563" spans="1:65" s="12" customFormat="1" ht="20.85" customHeight="1" x14ac:dyDescent="0.2">
      <c r="B563" s="174"/>
      <c r="C563" s="175"/>
      <c r="D563" s="176" t="s">
        <v>75</v>
      </c>
      <c r="E563" s="188" t="s">
        <v>975</v>
      </c>
      <c r="F563" s="188" t="s">
        <v>976</v>
      </c>
      <c r="G563" s="175"/>
      <c r="H563" s="175"/>
      <c r="I563" s="178"/>
      <c r="J563" s="189">
        <f>BK563</f>
        <v>0</v>
      </c>
      <c r="K563" s="175"/>
      <c r="L563" s="180"/>
      <c r="M563" s="181"/>
      <c r="N563" s="182"/>
      <c r="O563" s="182"/>
      <c r="P563" s="183">
        <f>SUM(P564:P571)</f>
        <v>0</v>
      </c>
      <c r="Q563" s="182"/>
      <c r="R563" s="183">
        <f>SUM(R564:R571)</f>
        <v>0</v>
      </c>
      <c r="S563" s="182"/>
      <c r="T563" s="184">
        <f>SUM(T564:T571)</f>
        <v>5.4826364999999999</v>
      </c>
      <c r="AR563" s="185" t="s">
        <v>84</v>
      </c>
      <c r="AT563" s="186" t="s">
        <v>75</v>
      </c>
      <c r="AU563" s="186" t="s">
        <v>86</v>
      </c>
      <c r="AY563" s="185" t="s">
        <v>311</v>
      </c>
      <c r="BK563" s="187">
        <f>SUM(BK564:BK571)</f>
        <v>0</v>
      </c>
    </row>
    <row r="564" spans="1:65" s="2" customFormat="1" ht="16.5" customHeight="1" x14ac:dyDescent="0.2">
      <c r="A564" s="35"/>
      <c r="B564" s="36"/>
      <c r="C564" s="190" t="s">
        <v>977</v>
      </c>
      <c r="D564" s="190" t="s">
        <v>313</v>
      </c>
      <c r="E564" s="191" t="s">
        <v>970</v>
      </c>
      <c r="F564" s="192" t="s">
        <v>971</v>
      </c>
      <c r="G564" s="193" t="s">
        <v>123</v>
      </c>
      <c r="H564" s="194">
        <v>17.984999999999999</v>
      </c>
      <c r="I564" s="195"/>
      <c r="J564" s="196">
        <f>ROUND(I564*H564,2)</f>
        <v>0</v>
      </c>
      <c r="K564" s="192" t="s">
        <v>317</v>
      </c>
      <c r="L564" s="40"/>
      <c r="M564" s="197" t="s">
        <v>21</v>
      </c>
      <c r="N564" s="198" t="s">
        <v>47</v>
      </c>
      <c r="O564" s="65"/>
      <c r="P564" s="199">
        <f>O564*H564</f>
        <v>0</v>
      </c>
      <c r="Q564" s="199">
        <v>0</v>
      </c>
      <c r="R564" s="199">
        <f>Q564*H564</f>
        <v>0</v>
      </c>
      <c r="S564" s="199">
        <v>3.5299999999999998E-2</v>
      </c>
      <c r="T564" s="200">
        <f>S564*H564</f>
        <v>0.63487049999999989</v>
      </c>
      <c r="U564" s="35"/>
      <c r="V564" s="35"/>
      <c r="W564" s="35"/>
      <c r="X564" s="35"/>
      <c r="Y564" s="35"/>
      <c r="Z564" s="35"/>
      <c r="AA564" s="35"/>
      <c r="AB564" s="35"/>
      <c r="AC564" s="35"/>
      <c r="AD564" s="35"/>
      <c r="AE564" s="35"/>
      <c r="AR564" s="201" t="s">
        <v>318</v>
      </c>
      <c r="AT564" s="201" t="s">
        <v>313</v>
      </c>
      <c r="AU564" s="201" t="s">
        <v>125</v>
      </c>
      <c r="AY564" s="18" t="s">
        <v>311</v>
      </c>
      <c r="BE564" s="202">
        <f>IF(N564="základní",J564,0)</f>
        <v>0</v>
      </c>
      <c r="BF564" s="202">
        <f>IF(N564="snížená",J564,0)</f>
        <v>0</v>
      </c>
      <c r="BG564" s="202">
        <f>IF(N564="zákl. přenesená",J564,0)</f>
        <v>0</v>
      </c>
      <c r="BH564" s="202">
        <f>IF(N564="sníž. přenesená",J564,0)</f>
        <v>0</v>
      </c>
      <c r="BI564" s="202">
        <f>IF(N564="nulová",J564,0)</f>
        <v>0</v>
      </c>
      <c r="BJ564" s="18" t="s">
        <v>84</v>
      </c>
      <c r="BK564" s="202">
        <f>ROUND(I564*H564,2)</f>
        <v>0</v>
      </c>
      <c r="BL564" s="18" t="s">
        <v>318</v>
      </c>
      <c r="BM564" s="201" t="s">
        <v>978</v>
      </c>
    </row>
    <row r="565" spans="1:65" s="13" customFormat="1" x14ac:dyDescent="0.2">
      <c r="B565" s="207"/>
      <c r="C565" s="208"/>
      <c r="D565" s="203" t="s">
        <v>332</v>
      </c>
      <c r="E565" s="209" t="s">
        <v>21</v>
      </c>
      <c r="F565" s="210" t="s">
        <v>130</v>
      </c>
      <c r="G565" s="208"/>
      <c r="H565" s="211">
        <v>17.984999999999999</v>
      </c>
      <c r="I565" s="212"/>
      <c r="J565" s="208"/>
      <c r="K565" s="208"/>
      <c r="L565" s="213"/>
      <c r="M565" s="214"/>
      <c r="N565" s="215"/>
      <c r="O565" s="215"/>
      <c r="P565" s="215"/>
      <c r="Q565" s="215"/>
      <c r="R565" s="215"/>
      <c r="S565" s="215"/>
      <c r="T565" s="216"/>
      <c r="AT565" s="217" t="s">
        <v>332</v>
      </c>
      <c r="AU565" s="217" t="s">
        <v>125</v>
      </c>
      <c r="AV565" s="13" t="s">
        <v>86</v>
      </c>
      <c r="AW565" s="13" t="s">
        <v>37</v>
      </c>
      <c r="AX565" s="13" t="s">
        <v>84</v>
      </c>
      <c r="AY565" s="217" t="s">
        <v>311</v>
      </c>
    </row>
    <row r="566" spans="1:65" s="2" customFormat="1" ht="16.5" customHeight="1" x14ac:dyDescent="0.2">
      <c r="A566" s="35"/>
      <c r="B566" s="36"/>
      <c r="C566" s="190" t="s">
        <v>979</v>
      </c>
      <c r="D566" s="190" t="s">
        <v>313</v>
      </c>
      <c r="E566" s="191" t="s">
        <v>960</v>
      </c>
      <c r="F566" s="192" t="s">
        <v>961</v>
      </c>
      <c r="G566" s="193" t="s">
        <v>123</v>
      </c>
      <c r="H566" s="194">
        <v>17.984999999999999</v>
      </c>
      <c r="I566" s="195"/>
      <c r="J566" s="196">
        <f>ROUND(I566*H566,2)</f>
        <v>0</v>
      </c>
      <c r="K566" s="192" t="s">
        <v>544</v>
      </c>
      <c r="L566" s="40"/>
      <c r="M566" s="197" t="s">
        <v>21</v>
      </c>
      <c r="N566" s="198" t="s">
        <v>47</v>
      </c>
      <c r="O566" s="65"/>
      <c r="P566" s="199">
        <f>O566*H566</f>
        <v>0</v>
      </c>
      <c r="Q566" s="199">
        <v>0</v>
      </c>
      <c r="R566" s="199">
        <f>Q566*H566</f>
        <v>0</v>
      </c>
      <c r="S566" s="199">
        <v>0.09</v>
      </c>
      <c r="T566" s="200">
        <f>S566*H566</f>
        <v>1.6186499999999999</v>
      </c>
      <c r="U566" s="35"/>
      <c r="V566" s="35"/>
      <c r="W566" s="35"/>
      <c r="X566" s="35"/>
      <c r="Y566" s="35"/>
      <c r="Z566" s="35"/>
      <c r="AA566" s="35"/>
      <c r="AB566" s="35"/>
      <c r="AC566" s="35"/>
      <c r="AD566" s="35"/>
      <c r="AE566" s="35"/>
      <c r="AR566" s="201" t="s">
        <v>318</v>
      </c>
      <c r="AT566" s="201" t="s">
        <v>313</v>
      </c>
      <c r="AU566" s="201" t="s">
        <v>125</v>
      </c>
      <c r="AY566" s="18" t="s">
        <v>311</v>
      </c>
      <c r="BE566" s="202">
        <f>IF(N566="základní",J566,0)</f>
        <v>0</v>
      </c>
      <c r="BF566" s="202">
        <f>IF(N566="snížená",J566,0)</f>
        <v>0</v>
      </c>
      <c r="BG566" s="202">
        <f>IF(N566="zákl. přenesená",J566,0)</f>
        <v>0</v>
      </c>
      <c r="BH566" s="202">
        <f>IF(N566="sníž. přenesená",J566,0)</f>
        <v>0</v>
      </c>
      <c r="BI566" s="202">
        <f>IF(N566="nulová",J566,0)</f>
        <v>0</v>
      </c>
      <c r="BJ566" s="18" t="s">
        <v>84</v>
      </c>
      <c r="BK566" s="202">
        <f>ROUND(I566*H566,2)</f>
        <v>0</v>
      </c>
      <c r="BL566" s="18" t="s">
        <v>318</v>
      </c>
      <c r="BM566" s="201" t="s">
        <v>980</v>
      </c>
    </row>
    <row r="567" spans="1:65" s="13" customFormat="1" x14ac:dyDescent="0.2">
      <c r="B567" s="207"/>
      <c r="C567" s="208"/>
      <c r="D567" s="203" t="s">
        <v>332</v>
      </c>
      <c r="E567" s="209" t="s">
        <v>21</v>
      </c>
      <c r="F567" s="210" t="s">
        <v>130</v>
      </c>
      <c r="G567" s="208"/>
      <c r="H567" s="211">
        <v>17.984999999999999</v>
      </c>
      <c r="I567" s="212"/>
      <c r="J567" s="208"/>
      <c r="K567" s="208"/>
      <c r="L567" s="213"/>
      <c r="M567" s="214"/>
      <c r="N567" s="215"/>
      <c r="O567" s="215"/>
      <c r="P567" s="215"/>
      <c r="Q567" s="215"/>
      <c r="R567" s="215"/>
      <c r="S567" s="215"/>
      <c r="T567" s="216"/>
      <c r="AT567" s="217" t="s">
        <v>332</v>
      </c>
      <c r="AU567" s="217" t="s">
        <v>125</v>
      </c>
      <c r="AV567" s="13" t="s">
        <v>86</v>
      </c>
      <c r="AW567" s="13" t="s">
        <v>37</v>
      </c>
      <c r="AX567" s="13" t="s">
        <v>84</v>
      </c>
      <c r="AY567" s="217" t="s">
        <v>311</v>
      </c>
    </row>
    <row r="568" spans="1:65" s="2" customFormat="1" ht="16.5" customHeight="1" x14ac:dyDescent="0.2">
      <c r="A568" s="35"/>
      <c r="B568" s="36"/>
      <c r="C568" s="190" t="s">
        <v>981</v>
      </c>
      <c r="D568" s="190" t="s">
        <v>313</v>
      </c>
      <c r="E568" s="191" t="s">
        <v>650</v>
      </c>
      <c r="F568" s="192" t="s">
        <v>651</v>
      </c>
      <c r="G568" s="193" t="s">
        <v>209</v>
      </c>
      <c r="H568" s="194">
        <v>1.4390000000000001</v>
      </c>
      <c r="I568" s="195"/>
      <c r="J568" s="196">
        <f>ROUND(I568*H568,2)</f>
        <v>0</v>
      </c>
      <c r="K568" s="192" t="s">
        <v>317</v>
      </c>
      <c r="L568" s="40"/>
      <c r="M568" s="197" t="s">
        <v>21</v>
      </c>
      <c r="N568" s="198" t="s">
        <v>47</v>
      </c>
      <c r="O568" s="65"/>
      <c r="P568" s="199">
        <f>O568*H568</f>
        <v>0</v>
      </c>
      <c r="Q568" s="199">
        <v>0</v>
      </c>
      <c r="R568" s="199">
        <f>Q568*H568</f>
        <v>0</v>
      </c>
      <c r="S568" s="199">
        <v>2.2000000000000002</v>
      </c>
      <c r="T568" s="200">
        <f>S568*H568</f>
        <v>3.1658000000000004</v>
      </c>
      <c r="U568" s="35"/>
      <c r="V568" s="35"/>
      <c r="W568" s="35"/>
      <c r="X568" s="35"/>
      <c r="Y568" s="35"/>
      <c r="Z568" s="35"/>
      <c r="AA568" s="35"/>
      <c r="AB568" s="35"/>
      <c r="AC568" s="35"/>
      <c r="AD568" s="35"/>
      <c r="AE568" s="35"/>
      <c r="AR568" s="201" t="s">
        <v>318</v>
      </c>
      <c r="AT568" s="201" t="s">
        <v>313</v>
      </c>
      <c r="AU568" s="201" t="s">
        <v>125</v>
      </c>
      <c r="AY568" s="18" t="s">
        <v>311</v>
      </c>
      <c r="BE568" s="202">
        <f>IF(N568="základní",J568,0)</f>
        <v>0</v>
      </c>
      <c r="BF568" s="202">
        <f>IF(N568="snížená",J568,0)</f>
        <v>0</v>
      </c>
      <c r="BG568" s="202">
        <f>IF(N568="zákl. přenesená",J568,0)</f>
        <v>0</v>
      </c>
      <c r="BH568" s="202">
        <f>IF(N568="sníž. přenesená",J568,0)</f>
        <v>0</v>
      </c>
      <c r="BI568" s="202">
        <f>IF(N568="nulová",J568,0)</f>
        <v>0</v>
      </c>
      <c r="BJ568" s="18" t="s">
        <v>84</v>
      </c>
      <c r="BK568" s="202">
        <f>ROUND(I568*H568,2)</f>
        <v>0</v>
      </c>
      <c r="BL568" s="18" t="s">
        <v>318</v>
      </c>
      <c r="BM568" s="201" t="s">
        <v>982</v>
      </c>
    </row>
    <row r="569" spans="1:65" s="13" customFormat="1" x14ac:dyDescent="0.2">
      <c r="B569" s="207"/>
      <c r="C569" s="208"/>
      <c r="D569" s="203" t="s">
        <v>332</v>
      </c>
      <c r="E569" s="209" t="s">
        <v>21</v>
      </c>
      <c r="F569" s="210" t="s">
        <v>983</v>
      </c>
      <c r="G569" s="208"/>
      <c r="H569" s="211">
        <v>1.4390000000000001</v>
      </c>
      <c r="I569" s="212"/>
      <c r="J569" s="208"/>
      <c r="K569" s="208"/>
      <c r="L569" s="213"/>
      <c r="M569" s="214"/>
      <c r="N569" s="215"/>
      <c r="O569" s="215"/>
      <c r="P569" s="215"/>
      <c r="Q569" s="215"/>
      <c r="R569" s="215"/>
      <c r="S569" s="215"/>
      <c r="T569" s="216"/>
      <c r="AT569" s="217" t="s">
        <v>332</v>
      </c>
      <c r="AU569" s="217" t="s">
        <v>125</v>
      </c>
      <c r="AV569" s="13" t="s">
        <v>86</v>
      </c>
      <c r="AW569" s="13" t="s">
        <v>37</v>
      </c>
      <c r="AX569" s="13" t="s">
        <v>84</v>
      </c>
      <c r="AY569" s="217" t="s">
        <v>311</v>
      </c>
    </row>
    <row r="570" spans="1:65" s="2" customFormat="1" ht="16.5" customHeight="1" x14ac:dyDescent="0.2">
      <c r="A570" s="35"/>
      <c r="B570" s="36"/>
      <c r="C570" s="190" t="s">
        <v>984</v>
      </c>
      <c r="D570" s="190" t="s">
        <v>313</v>
      </c>
      <c r="E570" s="191" t="s">
        <v>985</v>
      </c>
      <c r="F570" s="192" t="s">
        <v>986</v>
      </c>
      <c r="G570" s="193" t="s">
        <v>209</v>
      </c>
      <c r="H570" s="194">
        <v>1.4390000000000001</v>
      </c>
      <c r="I570" s="195"/>
      <c r="J570" s="196">
        <f>ROUND(I570*H570,2)</f>
        <v>0</v>
      </c>
      <c r="K570" s="192" t="s">
        <v>317</v>
      </c>
      <c r="L570" s="40"/>
      <c r="M570" s="197" t="s">
        <v>21</v>
      </c>
      <c r="N570" s="198" t="s">
        <v>47</v>
      </c>
      <c r="O570" s="65"/>
      <c r="P570" s="199">
        <f>O570*H570</f>
        <v>0</v>
      </c>
      <c r="Q570" s="199">
        <v>0</v>
      </c>
      <c r="R570" s="199">
        <f>Q570*H570</f>
        <v>0</v>
      </c>
      <c r="S570" s="199">
        <v>4.3999999999999997E-2</v>
      </c>
      <c r="T570" s="200">
        <f>S570*H570</f>
        <v>6.3315999999999997E-2</v>
      </c>
      <c r="U570" s="35"/>
      <c r="V570" s="35"/>
      <c r="W570" s="35"/>
      <c r="X570" s="35"/>
      <c r="Y570" s="35"/>
      <c r="Z570" s="35"/>
      <c r="AA570" s="35"/>
      <c r="AB570" s="35"/>
      <c r="AC570" s="35"/>
      <c r="AD570" s="35"/>
      <c r="AE570" s="35"/>
      <c r="AR570" s="201" t="s">
        <v>318</v>
      </c>
      <c r="AT570" s="201" t="s">
        <v>313</v>
      </c>
      <c r="AU570" s="201" t="s">
        <v>125</v>
      </c>
      <c r="AY570" s="18" t="s">
        <v>311</v>
      </c>
      <c r="BE570" s="202">
        <f>IF(N570="základní",J570,0)</f>
        <v>0</v>
      </c>
      <c r="BF570" s="202">
        <f>IF(N570="snížená",J570,0)</f>
        <v>0</v>
      </c>
      <c r="BG570" s="202">
        <f>IF(N570="zákl. přenesená",J570,0)</f>
        <v>0</v>
      </c>
      <c r="BH570" s="202">
        <f>IF(N570="sníž. přenesená",J570,0)</f>
        <v>0</v>
      </c>
      <c r="BI570" s="202">
        <f>IF(N570="nulová",J570,0)</f>
        <v>0</v>
      </c>
      <c r="BJ570" s="18" t="s">
        <v>84</v>
      </c>
      <c r="BK570" s="202">
        <f>ROUND(I570*H570,2)</f>
        <v>0</v>
      </c>
      <c r="BL570" s="18" t="s">
        <v>318</v>
      </c>
      <c r="BM570" s="201" t="s">
        <v>987</v>
      </c>
    </row>
    <row r="571" spans="1:65" s="13" customFormat="1" x14ac:dyDescent="0.2">
      <c r="B571" s="207"/>
      <c r="C571" s="208"/>
      <c r="D571" s="203" t="s">
        <v>332</v>
      </c>
      <c r="E571" s="209" t="s">
        <v>21</v>
      </c>
      <c r="F571" s="210" t="s">
        <v>983</v>
      </c>
      <c r="G571" s="208"/>
      <c r="H571" s="211">
        <v>1.4390000000000001</v>
      </c>
      <c r="I571" s="212"/>
      <c r="J571" s="208"/>
      <c r="K571" s="208"/>
      <c r="L571" s="213"/>
      <c r="M571" s="214"/>
      <c r="N571" s="215"/>
      <c r="O571" s="215"/>
      <c r="P571" s="215"/>
      <c r="Q571" s="215"/>
      <c r="R571" s="215"/>
      <c r="S571" s="215"/>
      <c r="T571" s="216"/>
      <c r="AT571" s="217" t="s">
        <v>332</v>
      </c>
      <c r="AU571" s="217" t="s">
        <v>125</v>
      </c>
      <c r="AV571" s="13" t="s">
        <v>86</v>
      </c>
      <c r="AW571" s="13" t="s">
        <v>37</v>
      </c>
      <c r="AX571" s="13" t="s">
        <v>84</v>
      </c>
      <c r="AY571" s="217" t="s">
        <v>311</v>
      </c>
    </row>
    <row r="572" spans="1:65" s="12" customFormat="1" ht="20.85" customHeight="1" x14ac:dyDescent="0.2">
      <c r="B572" s="174"/>
      <c r="C572" s="175"/>
      <c r="D572" s="176" t="s">
        <v>75</v>
      </c>
      <c r="E572" s="188" t="s">
        <v>988</v>
      </c>
      <c r="F572" s="188" t="s">
        <v>989</v>
      </c>
      <c r="G572" s="175"/>
      <c r="H572" s="175"/>
      <c r="I572" s="178"/>
      <c r="J572" s="189">
        <f>BK572</f>
        <v>0</v>
      </c>
      <c r="K572" s="175"/>
      <c r="L572" s="180"/>
      <c r="M572" s="181"/>
      <c r="N572" s="182"/>
      <c r="O572" s="182"/>
      <c r="P572" s="183">
        <f>SUM(P573:P580)</f>
        <v>0</v>
      </c>
      <c r="Q572" s="182"/>
      <c r="R572" s="183">
        <f>SUM(R573:R580)</f>
        <v>0</v>
      </c>
      <c r="S572" s="182"/>
      <c r="T572" s="184">
        <f>SUM(T573:T580)</f>
        <v>20.347648500000002</v>
      </c>
      <c r="AR572" s="185" t="s">
        <v>84</v>
      </c>
      <c r="AT572" s="186" t="s">
        <v>75</v>
      </c>
      <c r="AU572" s="186" t="s">
        <v>86</v>
      </c>
      <c r="AY572" s="185" t="s">
        <v>311</v>
      </c>
      <c r="BK572" s="187">
        <f>SUM(BK573:BK580)</f>
        <v>0</v>
      </c>
    </row>
    <row r="573" spans="1:65" s="2" customFormat="1" ht="16.5" customHeight="1" x14ac:dyDescent="0.2">
      <c r="A573" s="35"/>
      <c r="B573" s="36"/>
      <c r="C573" s="190" t="s">
        <v>990</v>
      </c>
      <c r="D573" s="190" t="s">
        <v>313</v>
      </c>
      <c r="E573" s="191" t="s">
        <v>904</v>
      </c>
      <c r="F573" s="192" t="s">
        <v>905</v>
      </c>
      <c r="G573" s="193" t="s">
        <v>123</v>
      </c>
      <c r="H573" s="194">
        <v>69.105000000000004</v>
      </c>
      <c r="I573" s="195"/>
      <c r="J573" s="196">
        <f>ROUND(I573*H573,2)</f>
        <v>0</v>
      </c>
      <c r="K573" s="192" t="s">
        <v>317</v>
      </c>
      <c r="L573" s="40"/>
      <c r="M573" s="197" t="s">
        <v>21</v>
      </c>
      <c r="N573" s="198" t="s">
        <v>47</v>
      </c>
      <c r="O573" s="65"/>
      <c r="P573" s="199">
        <f>O573*H573</f>
        <v>0</v>
      </c>
      <c r="Q573" s="199">
        <v>0</v>
      </c>
      <c r="R573" s="199">
        <f>Q573*H573</f>
        <v>0</v>
      </c>
      <c r="S573" s="199">
        <v>2.5000000000000001E-3</v>
      </c>
      <c r="T573" s="200">
        <f>S573*H573</f>
        <v>0.17276250000000001</v>
      </c>
      <c r="U573" s="35"/>
      <c r="V573" s="35"/>
      <c r="W573" s="35"/>
      <c r="X573" s="35"/>
      <c r="Y573" s="35"/>
      <c r="Z573" s="35"/>
      <c r="AA573" s="35"/>
      <c r="AB573" s="35"/>
      <c r="AC573" s="35"/>
      <c r="AD573" s="35"/>
      <c r="AE573" s="35"/>
      <c r="AR573" s="201" t="s">
        <v>420</v>
      </c>
      <c r="AT573" s="201" t="s">
        <v>313</v>
      </c>
      <c r="AU573" s="201" t="s">
        <v>125</v>
      </c>
      <c r="AY573" s="18" t="s">
        <v>311</v>
      </c>
      <c r="BE573" s="202">
        <f>IF(N573="základní",J573,0)</f>
        <v>0</v>
      </c>
      <c r="BF573" s="202">
        <f>IF(N573="snížená",J573,0)</f>
        <v>0</v>
      </c>
      <c r="BG573" s="202">
        <f>IF(N573="zákl. přenesená",J573,0)</f>
        <v>0</v>
      </c>
      <c r="BH573" s="202">
        <f>IF(N573="sníž. přenesená",J573,0)</f>
        <v>0</v>
      </c>
      <c r="BI573" s="202">
        <f>IF(N573="nulová",J573,0)</f>
        <v>0</v>
      </c>
      <c r="BJ573" s="18" t="s">
        <v>84</v>
      </c>
      <c r="BK573" s="202">
        <f>ROUND(I573*H573,2)</f>
        <v>0</v>
      </c>
      <c r="BL573" s="18" t="s">
        <v>420</v>
      </c>
      <c r="BM573" s="201" t="s">
        <v>991</v>
      </c>
    </row>
    <row r="574" spans="1:65" s="13" customFormat="1" x14ac:dyDescent="0.2">
      <c r="B574" s="207"/>
      <c r="C574" s="208"/>
      <c r="D574" s="203" t="s">
        <v>332</v>
      </c>
      <c r="E574" s="209" t="s">
        <v>21</v>
      </c>
      <c r="F574" s="210" t="s">
        <v>133</v>
      </c>
      <c r="G574" s="208"/>
      <c r="H574" s="211">
        <v>69.105000000000004</v>
      </c>
      <c r="I574" s="212"/>
      <c r="J574" s="208"/>
      <c r="K574" s="208"/>
      <c r="L574" s="213"/>
      <c r="M574" s="214"/>
      <c r="N574" s="215"/>
      <c r="O574" s="215"/>
      <c r="P574" s="215"/>
      <c r="Q574" s="215"/>
      <c r="R574" s="215"/>
      <c r="S574" s="215"/>
      <c r="T574" s="216"/>
      <c r="AT574" s="217" t="s">
        <v>332</v>
      </c>
      <c r="AU574" s="217" t="s">
        <v>125</v>
      </c>
      <c r="AV574" s="13" t="s">
        <v>86</v>
      </c>
      <c r="AW574" s="13" t="s">
        <v>37</v>
      </c>
      <c r="AX574" s="13" t="s">
        <v>84</v>
      </c>
      <c r="AY574" s="217" t="s">
        <v>311</v>
      </c>
    </row>
    <row r="575" spans="1:65" s="2" customFormat="1" ht="16.5" customHeight="1" x14ac:dyDescent="0.2">
      <c r="A575" s="35"/>
      <c r="B575" s="36"/>
      <c r="C575" s="190" t="s">
        <v>992</v>
      </c>
      <c r="D575" s="190" t="s">
        <v>313</v>
      </c>
      <c r="E575" s="191" t="s">
        <v>960</v>
      </c>
      <c r="F575" s="192" t="s">
        <v>961</v>
      </c>
      <c r="G575" s="193" t="s">
        <v>123</v>
      </c>
      <c r="H575" s="194">
        <v>69.105000000000004</v>
      </c>
      <c r="I575" s="195"/>
      <c r="J575" s="196">
        <f>ROUND(I575*H575,2)</f>
        <v>0</v>
      </c>
      <c r="K575" s="192" t="s">
        <v>544</v>
      </c>
      <c r="L575" s="40"/>
      <c r="M575" s="197" t="s">
        <v>21</v>
      </c>
      <c r="N575" s="198" t="s">
        <v>47</v>
      </c>
      <c r="O575" s="65"/>
      <c r="P575" s="199">
        <f>O575*H575</f>
        <v>0</v>
      </c>
      <c r="Q575" s="199">
        <v>0</v>
      </c>
      <c r="R575" s="199">
        <f>Q575*H575</f>
        <v>0</v>
      </c>
      <c r="S575" s="199">
        <v>0.09</v>
      </c>
      <c r="T575" s="200">
        <f>S575*H575</f>
        <v>6.2194500000000001</v>
      </c>
      <c r="U575" s="35"/>
      <c r="V575" s="35"/>
      <c r="W575" s="35"/>
      <c r="X575" s="35"/>
      <c r="Y575" s="35"/>
      <c r="Z575" s="35"/>
      <c r="AA575" s="35"/>
      <c r="AB575" s="35"/>
      <c r="AC575" s="35"/>
      <c r="AD575" s="35"/>
      <c r="AE575" s="35"/>
      <c r="AR575" s="201" t="s">
        <v>318</v>
      </c>
      <c r="AT575" s="201" t="s">
        <v>313</v>
      </c>
      <c r="AU575" s="201" t="s">
        <v>125</v>
      </c>
      <c r="AY575" s="18" t="s">
        <v>311</v>
      </c>
      <c r="BE575" s="202">
        <f>IF(N575="základní",J575,0)</f>
        <v>0</v>
      </c>
      <c r="BF575" s="202">
        <f>IF(N575="snížená",J575,0)</f>
        <v>0</v>
      </c>
      <c r="BG575" s="202">
        <f>IF(N575="zákl. přenesená",J575,0)</f>
        <v>0</v>
      </c>
      <c r="BH575" s="202">
        <f>IF(N575="sníž. přenesená",J575,0)</f>
        <v>0</v>
      </c>
      <c r="BI575" s="202">
        <f>IF(N575="nulová",J575,0)</f>
        <v>0</v>
      </c>
      <c r="BJ575" s="18" t="s">
        <v>84</v>
      </c>
      <c r="BK575" s="202">
        <f>ROUND(I575*H575,2)</f>
        <v>0</v>
      </c>
      <c r="BL575" s="18" t="s">
        <v>318</v>
      </c>
      <c r="BM575" s="201" t="s">
        <v>993</v>
      </c>
    </row>
    <row r="576" spans="1:65" s="13" customFormat="1" x14ac:dyDescent="0.2">
      <c r="B576" s="207"/>
      <c r="C576" s="208"/>
      <c r="D576" s="203" t="s">
        <v>332</v>
      </c>
      <c r="E576" s="209" t="s">
        <v>21</v>
      </c>
      <c r="F576" s="210" t="s">
        <v>133</v>
      </c>
      <c r="G576" s="208"/>
      <c r="H576" s="211">
        <v>69.105000000000004</v>
      </c>
      <c r="I576" s="212"/>
      <c r="J576" s="208"/>
      <c r="K576" s="208"/>
      <c r="L576" s="213"/>
      <c r="M576" s="214"/>
      <c r="N576" s="215"/>
      <c r="O576" s="215"/>
      <c r="P576" s="215"/>
      <c r="Q576" s="215"/>
      <c r="R576" s="215"/>
      <c r="S576" s="215"/>
      <c r="T576" s="216"/>
      <c r="AT576" s="217" t="s">
        <v>332</v>
      </c>
      <c r="AU576" s="217" t="s">
        <v>125</v>
      </c>
      <c r="AV576" s="13" t="s">
        <v>86</v>
      </c>
      <c r="AW576" s="13" t="s">
        <v>37</v>
      </c>
      <c r="AX576" s="13" t="s">
        <v>84</v>
      </c>
      <c r="AY576" s="217" t="s">
        <v>311</v>
      </c>
    </row>
    <row r="577" spans="1:65" s="2" customFormat="1" ht="16.5" customHeight="1" x14ac:dyDescent="0.2">
      <c r="A577" s="35"/>
      <c r="B577" s="36"/>
      <c r="C577" s="190" t="s">
        <v>994</v>
      </c>
      <c r="D577" s="190" t="s">
        <v>313</v>
      </c>
      <c r="E577" s="191" t="s">
        <v>650</v>
      </c>
      <c r="F577" s="192" t="s">
        <v>651</v>
      </c>
      <c r="G577" s="193" t="s">
        <v>209</v>
      </c>
      <c r="H577" s="194">
        <v>6.2190000000000003</v>
      </c>
      <c r="I577" s="195"/>
      <c r="J577" s="196">
        <f>ROUND(I577*H577,2)</f>
        <v>0</v>
      </c>
      <c r="K577" s="192" t="s">
        <v>317</v>
      </c>
      <c r="L577" s="40"/>
      <c r="M577" s="197" t="s">
        <v>21</v>
      </c>
      <c r="N577" s="198" t="s">
        <v>47</v>
      </c>
      <c r="O577" s="65"/>
      <c r="P577" s="199">
        <f>O577*H577</f>
        <v>0</v>
      </c>
      <c r="Q577" s="199">
        <v>0</v>
      </c>
      <c r="R577" s="199">
        <f>Q577*H577</f>
        <v>0</v>
      </c>
      <c r="S577" s="199">
        <v>2.2000000000000002</v>
      </c>
      <c r="T577" s="200">
        <f>S577*H577</f>
        <v>13.681800000000003</v>
      </c>
      <c r="U577" s="35"/>
      <c r="V577" s="35"/>
      <c r="W577" s="35"/>
      <c r="X577" s="35"/>
      <c r="Y577" s="35"/>
      <c r="Z577" s="35"/>
      <c r="AA577" s="35"/>
      <c r="AB577" s="35"/>
      <c r="AC577" s="35"/>
      <c r="AD577" s="35"/>
      <c r="AE577" s="35"/>
      <c r="AR577" s="201" t="s">
        <v>318</v>
      </c>
      <c r="AT577" s="201" t="s">
        <v>313</v>
      </c>
      <c r="AU577" s="201" t="s">
        <v>125</v>
      </c>
      <c r="AY577" s="18" t="s">
        <v>311</v>
      </c>
      <c r="BE577" s="202">
        <f>IF(N577="základní",J577,0)</f>
        <v>0</v>
      </c>
      <c r="BF577" s="202">
        <f>IF(N577="snížená",J577,0)</f>
        <v>0</v>
      </c>
      <c r="BG577" s="202">
        <f>IF(N577="zákl. přenesená",J577,0)</f>
        <v>0</v>
      </c>
      <c r="BH577" s="202">
        <f>IF(N577="sníž. přenesená",J577,0)</f>
        <v>0</v>
      </c>
      <c r="BI577" s="202">
        <f>IF(N577="nulová",J577,0)</f>
        <v>0</v>
      </c>
      <c r="BJ577" s="18" t="s">
        <v>84</v>
      </c>
      <c r="BK577" s="202">
        <f>ROUND(I577*H577,2)</f>
        <v>0</v>
      </c>
      <c r="BL577" s="18" t="s">
        <v>318</v>
      </c>
      <c r="BM577" s="201" t="s">
        <v>995</v>
      </c>
    </row>
    <row r="578" spans="1:65" s="13" customFormat="1" x14ac:dyDescent="0.2">
      <c r="B578" s="207"/>
      <c r="C578" s="208"/>
      <c r="D578" s="203" t="s">
        <v>332</v>
      </c>
      <c r="E578" s="209" t="s">
        <v>21</v>
      </c>
      <c r="F578" s="210" t="s">
        <v>996</v>
      </c>
      <c r="G578" s="208"/>
      <c r="H578" s="211">
        <v>6.2190000000000003</v>
      </c>
      <c r="I578" s="212"/>
      <c r="J578" s="208"/>
      <c r="K578" s="208"/>
      <c r="L578" s="213"/>
      <c r="M578" s="214"/>
      <c r="N578" s="215"/>
      <c r="O578" s="215"/>
      <c r="P578" s="215"/>
      <c r="Q578" s="215"/>
      <c r="R578" s="215"/>
      <c r="S578" s="215"/>
      <c r="T578" s="216"/>
      <c r="AT578" s="217" t="s">
        <v>332</v>
      </c>
      <c r="AU578" s="217" t="s">
        <v>125</v>
      </c>
      <c r="AV578" s="13" t="s">
        <v>86</v>
      </c>
      <c r="AW578" s="13" t="s">
        <v>37</v>
      </c>
      <c r="AX578" s="13" t="s">
        <v>84</v>
      </c>
      <c r="AY578" s="217" t="s">
        <v>311</v>
      </c>
    </row>
    <row r="579" spans="1:65" s="2" customFormat="1" ht="16.5" customHeight="1" x14ac:dyDescent="0.2">
      <c r="A579" s="35"/>
      <c r="B579" s="36"/>
      <c r="C579" s="190" t="s">
        <v>997</v>
      </c>
      <c r="D579" s="190" t="s">
        <v>313</v>
      </c>
      <c r="E579" s="191" t="s">
        <v>985</v>
      </c>
      <c r="F579" s="192" t="s">
        <v>986</v>
      </c>
      <c r="G579" s="193" t="s">
        <v>209</v>
      </c>
      <c r="H579" s="194">
        <v>6.2190000000000003</v>
      </c>
      <c r="I579" s="195"/>
      <c r="J579" s="196">
        <f>ROUND(I579*H579,2)</f>
        <v>0</v>
      </c>
      <c r="K579" s="192" t="s">
        <v>317</v>
      </c>
      <c r="L579" s="40"/>
      <c r="M579" s="197" t="s">
        <v>21</v>
      </c>
      <c r="N579" s="198" t="s">
        <v>47</v>
      </c>
      <c r="O579" s="65"/>
      <c r="P579" s="199">
        <f>O579*H579</f>
        <v>0</v>
      </c>
      <c r="Q579" s="199">
        <v>0</v>
      </c>
      <c r="R579" s="199">
        <f>Q579*H579</f>
        <v>0</v>
      </c>
      <c r="S579" s="199">
        <v>4.3999999999999997E-2</v>
      </c>
      <c r="T579" s="200">
        <f>S579*H579</f>
        <v>0.27363599999999999</v>
      </c>
      <c r="U579" s="35"/>
      <c r="V579" s="35"/>
      <c r="W579" s="35"/>
      <c r="X579" s="35"/>
      <c r="Y579" s="35"/>
      <c r="Z579" s="35"/>
      <c r="AA579" s="35"/>
      <c r="AB579" s="35"/>
      <c r="AC579" s="35"/>
      <c r="AD579" s="35"/>
      <c r="AE579" s="35"/>
      <c r="AR579" s="201" t="s">
        <v>318</v>
      </c>
      <c r="AT579" s="201" t="s">
        <v>313</v>
      </c>
      <c r="AU579" s="201" t="s">
        <v>125</v>
      </c>
      <c r="AY579" s="18" t="s">
        <v>311</v>
      </c>
      <c r="BE579" s="202">
        <f>IF(N579="základní",J579,0)</f>
        <v>0</v>
      </c>
      <c r="BF579" s="202">
        <f>IF(N579="snížená",J579,0)</f>
        <v>0</v>
      </c>
      <c r="BG579" s="202">
        <f>IF(N579="zákl. přenesená",J579,0)</f>
        <v>0</v>
      </c>
      <c r="BH579" s="202">
        <f>IF(N579="sníž. přenesená",J579,0)</f>
        <v>0</v>
      </c>
      <c r="BI579" s="202">
        <f>IF(N579="nulová",J579,0)</f>
        <v>0</v>
      </c>
      <c r="BJ579" s="18" t="s">
        <v>84</v>
      </c>
      <c r="BK579" s="202">
        <f>ROUND(I579*H579,2)</f>
        <v>0</v>
      </c>
      <c r="BL579" s="18" t="s">
        <v>318</v>
      </c>
      <c r="BM579" s="201" t="s">
        <v>998</v>
      </c>
    </row>
    <row r="580" spans="1:65" s="13" customFormat="1" x14ac:dyDescent="0.2">
      <c r="B580" s="207"/>
      <c r="C580" s="208"/>
      <c r="D580" s="203" t="s">
        <v>332</v>
      </c>
      <c r="E580" s="209" t="s">
        <v>21</v>
      </c>
      <c r="F580" s="210" t="s">
        <v>996</v>
      </c>
      <c r="G580" s="208"/>
      <c r="H580" s="211">
        <v>6.2190000000000003</v>
      </c>
      <c r="I580" s="212"/>
      <c r="J580" s="208"/>
      <c r="K580" s="208"/>
      <c r="L580" s="213"/>
      <c r="M580" s="214"/>
      <c r="N580" s="215"/>
      <c r="O580" s="215"/>
      <c r="P580" s="215"/>
      <c r="Q580" s="215"/>
      <c r="R580" s="215"/>
      <c r="S580" s="215"/>
      <c r="T580" s="216"/>
      <c r="AT580" s="217" t="s">
        <v>332</v>
      </c>
      <c r="AU580" s="217" t="s">
        <v>125</v>
      </c>
      <c r="AV580" s="13" t="s">
        <v>86</v>
      </c>
      <c r="AW580" s="13" t="s">
        <v>37</v>
      </c>
      <c r="AX580" s="13" t="s">
        <v>84</v>
      </c>
      <c r="AY580" s="217" t="s">
        <v>311</v>
      </c>
    </row>
    <row r="581" spans="1:65" s="12" customFormat="1" ht="20.85" customHeight="1" x14ac:dyDescent="0.2">
      <c r="B581" s="174"/>
      <c r="C581" s="175"/>
      <c r="D581" s="176" t="s">
        <v>75</v>
      </c>
      <c r="E581" s="188" t="s">
        <v>999</v>
      </c>
      <c r="F581" s="188" t="s">
        <v>989</v>
      </c>
      <c r="G581" s="175"/>
      <c r="H581" s="175"/>
      <c r="I581" s="178"/>
      <c r="J581" s="189">
        <f>BK581</f>
        <v>0</v>
      </c>
      <c r="K581" s="175"/>
      <c r="L581" s="180"/>
      <c r="M581" s="181"/>
      <c r="N581" s="182"/>
      <c r="O581" s="182"/>
      <c r="P581" s="183">
        <f>SUM(P582:P587)</f>
        <v>0</v>
      </c>
      <c r="Q581" s="182"/>
      <c r="R581" s="183">
        <f>SUM(R582:R587)</f>
        <v>0</v>
      </c>
      <c r="S581" s="182"/>
      <c r="T581" s="184">
        <f>SUM(T582:T587)</f>
        <v>0.41580499999999998</v>
      </c>
      <c r="AR581" s="185" t="s">
        <v>84</v>
      </c>
      <c r="AT581" s="186" t="s">
        <v>75</v>
      </c>
      <c r="AU581" s="186" t="s">
        <v>86</v>
      </c>
      <c r="AY581" s="185" t="s">
        <v>311</v>
      </c>
      <c r="BK581" s="187">
        <f>SUM(BK582:BK587)</f>
        <v>0</v>
      </c>
    </row>
    <row r="582" spans="1:65" s="2" customFormat="1" ht="16.5" customHeight="1" x14ac:dyDescent="0.2">
      <c r="A582" s="35"/>
      <c r="B582" s="36"/>
      <c r="C582" s="190" t="s">
        <v>1000</v>
      </c>
      <c r="D582" s="190" t="s">
        <v>313</v>
      </c>
      <c r="E582" s="191" t="s">
        <v>904</v>
      </c>
      <c r="F582" s="192" t="s">
        <v>905</v>
      </c>
      <c r="G582" s="193" t="s">
        <v>123</v>
      </c>
      <c r="H582" s="194">
        <v>3.306</v>
      </c>
      <c r="I582" s="195"/>
      <c r="J582" s="196">
        <f>ROUND(I582*H582,2)</f>
        <v>0</v>
      </c>
      <c r="K582" s="192" t="s">
        <v>317</v>
      </c>
      <c r="L582" s="40"/>
      <c r="M582" s="197" t="s">
        <v>21</v>
      </c>
      <c r="N582" s="198" t="s">
        <v>47</v>
      </c>
      <c r="O582" s="65"/>
      <c r="P582" s="199">
        <f>O582*H582</f>
        <v>0</v>
      </c>
      <c r="Q582" s="199">
        <v>0</v>
      </c>
      <c r="R582" s="199">
        <f>Q582*H582</f>
        <v>0</v>
      </c>
      <c r="S582" s="199">
        <v>2.5000000000000001E-3</v>
      </c>
      <c r="T582" s="200">
        <f>S582*H582</f>
        <v>8.2649999999999998E-3</v>
      </c>
      <c r="U582" s="35"/>
      <c r="V582" s="35"/>
      <c r="W582" s="35"/>
      <c r="X582" s="35"/>
      <c r="Y582" s="35"/>
      <c r="Z582" s="35"/>
      <c r="AA582" s="35"/>
      <c r="AB582" s="35"/>
      <c r="AC582" s="35"/>
      <c r="AD582" s="35"/>
      <c r="AE582" s="35"/>
      <c r="AR582" s="201" t="s">
        <v>420</v>
      </c>
      <c r="AT582" s="201" t="s">
        <v>313</v>
      </c>
      <c r="AU582" s="201" t="s">
        <v>125</v>
      </c>
      <c r="AY582" s="18" t="s">
        <v>311</v>
      </c>
      <c r="BE582" s="202">
        <f>IF(N582="základní",J582,0)</f>
        <v>0</v>
      </c>
      <c r="BF582" s="202">
        <f>IF(N582="snížená",J582,0)</f>
        <v>0</v>
      </c>
      <c r="BG582" s="202">
        <f>IF(N582="zákl. přenesená",J582,0)</f>
        <v>0</v>
      </c>
      <c r="BH582" s="202">
        <f>IF(N582="sníž. přenesená",J582,0)</f>
        <v>0</v>
      </c>
      <c r="BI582" s="202">
        <f>IF(N582="nulová",J582,0)</f>
        <v>0</v>
      </c>
      <c r="BJ582" s="18" t="s">
        <v>84</v>
      </c>
      <c r="BK582" s="202">
        <f>ROUND(I582*H582,2)</f>
        <v>0</v>
      </c>
      <c r="BL582" s="18" t="s">
        <v>420</v>
      </c>
      <c r="BM582" s="201" t="s">
        <v>1001</v>
      </c>
    </row>
    <row r="583" spans="1:65" s="13" customFormat="1" x14ac:dyDescent="0.2">
      <c r="B583" s="207"/>
      <c r="C583" s="208"/>
      <c r="D583" s="203" t="s">
        <v>332</v>
      </c>
      <c r="E583" s="209" t="s">
        <v>21</v>
      </c>
      <c r="F583" s="210" t="s">
        <v>136</v>
      </c>
      <c r="G583" s="208"/>
      <c r="H583" s="211">
        <v>3.306</v>
      </c>
      <c r="I583" s="212"/>
      <c r="J583" s="208"/>
      <c r="K583" s="208"/>
      <c r="L583" s="213"/>
      <c r="M583" s="214"/>
      <c r="N583" s="215"/>
      <c r="O583" s="215"/>
      <c r="P583" s="215"/>
      <c r="Q583" s="215"/>
      <c r="R583" s="215"/>
      <c r="S583" s="215"/>
      <c r="T583" s="216"/>
      <c r="AT583" s="217" t="s">
        <v>332</v>
      </c>
      <c r="AU583" s="217" t="s">
        <v>125</v>
      </c>
      <c r="AV583" s="13" t="s">
        <v>86</v>
      </c>
      <c r="AW583" s="13" t="s">
        <v>37</v>
      </c>
      <c r="AX583" s="13" t="s">
        <v>84</v>
      </c>
      <c r="AY583" s="217" t="s">
        <v>311</v>
      </c>
    </row>
    <row r="584" spans="1:65" s="2" customFormat="1" ht="16.5" customHeight="1" x14ac:dyDescent="0.2">
      <c r="A584" s="35"/>
      <c r="B584" s="36"/>
      <c r="C584" s="190" t="s">
        <v>1002</v>
      </c>
      <c r="D584" s="190" t="s">
        <v>313</v>
      </c>
      <c r="E584" s="191" t="s">
        <v>960</v>
      </c>
      <c r="F584" s="192" t="s">
        <v>961</v>
      </c>
      <c r="G584" s="193" t="s">
        <v>123</v>
      </c>
      <c r="H584" s="194">
        <v>3.306</v>
      </c>
      <c r="I584" s="195"/>
      <c r="J584" s="196">
        <f>ROUND(I584*H584,2)</f>
        <v>0</v>
      </c>
      <c r="K584" s="192" t="s">
        <v>544</v>
      </c>
      <c r="L584" s="40"/>
      <c r="M584" s="197" t="s">
        <v>21</v>
      </c>
      <c r="N584" s="198" t="s">
        <v>47</v>
      </c>
      <c r="O584" s="65"/>
      <c r="P584" s="199">
        <f>O584*H584</f>
        <v>0</v>
      </c>
      <c r="Q584" s="199">
        <v>0</v>
      </c>
      <c r="R584" s="199">
        <f>Q584*H584</f>
        <v>0</v>
      </c>
      <c r="S584" s="199">
        <v>0.09</v>
      </c>
      <c r="T584" s="200">
        <f>S584*H584</f>
        <v>0.29753999999999997</v>
      </c>
      <c r="U584" s="35"/>
      <c r="V584" s="35"/>
      <c r="W584" s="35"/>
      <c r="X584" s="35"/>
      <c r="Y584" s="35"/>
      <c r="Z584" s="35"/>
      <c r="AA584" s="35"/>
      <c r="AB584" s="35"/>
      <c r="AC584" s="35"/>
      <c r="AD584" s="35"/>
      <c r="AE584" s="35"/>
      <c r="AR584" s="201" t="s">
        <v>318</v>
      </c>
      <c r="AT584" s="201" t="s">
        <v>313</v>
      </c>
      <c r="AU584" s="201" t="s">
        <v>125</v>
      </c>
      <c r="AY584" s="18" t="s">
        <v>311</v>
      </c>
      <c r="BE584" s="202">
        <f>IF(N584="základní",J584,0)</f>
        <v>0</v>
      </c>
      <c r="BF584" s="202">
        <f>IF(N584="snížená",J584,0)</f>
        <v>0</v>
      </c>
      <c r="BG584" s="202">
        <f>IF(N584="zákl. přenesená",J584,0)</f>
        <v>0</v>
      </c>
      <c r="BH584" s="202">
        <f>IF(N584="sníž. přenesená",J584,0)</f>
        <v>0</v>
      </c>
      <c r="BI584" s="202">
        <f>IF(N584="nulová",J584,0)</f>
        <v>0</v>
      </c>
      <c r="BJ584" s="18" t="s">
        <v>84</v>
      </c>
      <c r="BK584" s="202">
        <f>ROUND(I584*H584,2)</f>
        <v>0</v>
      </c>
      <c r="BL584" s="18" t="s">
        <v>318</v>
      </c>
      <c r="BM584" s="201" t="s">
        <v>1003</v>
      </c>
    </row>
    <row r="585" spans="1:65" s="13" customFormat="1" x14ac:dyDescent="0.2">
      <c r="B585" s="207"/>
      <c r="C585" s="208"/>
      <c r="D585" s="203" t="s">
        <v>332</v>
      </c>
      <c r="E585" s="209" t="s">
        <v>21</v>
      </c>
      <c r="F585" s="210" t="s">
        <v>136</v>
      </c>
      <c r="G585" s="208"/>
      <c r="H585" s="211">
        <v>3.306</v>
      </c>
      <c r="I585" s="212"/>
      <c r="J585" s="208"/>
      <c r="K585" s="208"/>
      <c r="L585" s="213"/>
      <c r="M585" s="214"/>
      <c r="N585" s="215"/>
      <c r="O585" s="215"/>
      <c r="P585" s="215"/>
      <c r="Q585" s="215"/>
      <c r="R585" s="215"/>
      <c r="S585" s="215"/>
      <c r="T585" s="216"/>
      <c r="AT585" s="217" t="s">
        <v>332</v>
      </c>
      <c r="AU585" s="217" t="s">
        <v>125</v>
      </c>
      <c r="AV585" s="13" t="s">
        <v>86</v>
      </c>
      <c r="AW585" s="13" t="s">
        <v>37</v>
      </c>
      <c r="AX585" s="13" t="s">
        <v>84</v>
      </c>
      <c r="AY585" s="217" t="s">
        <v>311</v>
      </c>
    </row>
    <row r="586" spans="1:65" s="2" customFormat="1" ht="16.5" customHeight="1" x14ac:dyDescent="0.2">
      <c r="A586" s="35"/>
      <c r="B586" s="36"/>
      <c r="C586" s="190" t="s">
        <v>1004</v>
      </c>
      <c r="D586" s="190" t="s">
        <v>313</v>
      </c>
      <c r="E586" s="191" t="s">
        <v>650</v>
      </c>
      <c r="F586" s="192" t="s">
        <v>651</v>
      </c>
      <c r="G586" s="193" t="s">
        <v>209</v>
      </c>
      <c r="H586" s="194">
        <v>0.05</v>
      </c>
      <c r="I586" s="195"/>
      <c r="J586" s="196">
        <f>ROUND(I586*H586,2)</f>
        <v>0</v>
      </c>
      <c r="K586" s="192" t="s">
        <v>317</v>
      </c>
      <c r="L586" s="40"/>
      <c r="M586" s="197" t="s">
        <v>21</v>
      </c>
      <c r="N586" s="198" t="s">
        <v>47</v>
      </c>
      <c r="O586" s="65"/>
      <c r="P586" s="199">
        <f>O586*H586</f>
        <v>0</v>
      </c>
      <c r="Q586" s="199">
        <v>0</v>
      </c>
      <c r="R586" s="199">
        <f>Q586*H586</f>
        <v>0</v>
      </c>
      <c r="S586" s="199">
        <v>2.2000000000000002</v>
      </c>
      <c r="T586" s="200">
        <f>S586*H586</f>
        <v>0.11000000000000001</v>
      </c>
      <c r="U586" s="35"/>
      <c r="V586" s="35"/>
      <c r="W586" s="35"/>
      <c r="X586" s="35"/>
      <c r="Y586" s="35"/>
      <c r="Z586" s="35"/>
      <c r="AA586" s="35"/>
      <c r="AB586" s="35"/>
      <c r="AC586" s="35"/>
      <c r="AD586" s="35"/>
      <c r="AE586" s="35"/>
      <c r="AR586" s="201" t="s">
        <v>318</v>
      </c>
      <c r="AT586" s="201" t="s">
        <v>313</v>
      </c>
      <c r="AU586" s="201" t="s">
        <v>125</v>
      </c>
      <c r="AY586" s="18" t="s">
        <v>311</v>
      </c>
      <c r="BE586" s="202">
        <f>IF(N586="základní",J586,0)</f>
        <v>0</v>
      </c>
      <c r="BF586" s="202">
        <f>IF(N586="snížená",J586,0)</f>
        <v>0</v>
      </c>
      <c r="BG586" s="202">
        <f>IF(N586="zákl. přenesená",J586,0)</f>
        <v>0</v>
      </c>
      <c r="BH586" s="202">
        <f>IF(N586="sníž. přenesená",J586,0)</f>
        <v>0</v>
      </c>
      <c r="BI586" s="202">
        <f>IF(N586="nulová",J586,0)</f>
        <v>0</v>
      </c>
      <c r="BJ586" s="18" t="s">
        <v>84</v>
      </c>
      <c r="BK586" s="202">
        <f>ROUND(I586*H586,2)</f>
        <v>0</v>
      </c>
      <c r="BL586" s="18" t="s">
        <v>318</v>
      </c>
      <c r="BM586" s="201" t="s">
        <v>1005</v>
      </c>
    </row>
    <row r="587" spans="1:65" s="13" customFormat="1" x14ac:dyDescent="0.2">
      <c r="B587" s="207"/>
      <c r="C587" s="208"/>
      <c r="D587" s="203" t="s">
        <v>332</v>
      </c>
      <c r="E587" s="209" t="s">
        <v>21</v>
      </c>
      <c r="F587" s="210" t="s">
        <v>1006</v>
      </c>
      <c r="G587" s="208"/>
      <c r="H587" s="211">
        <v>0.05</v>
      </c>
      <c r="I587" s="212"/>
      <c r="J587" s="208"/>
      <c r="K587" s="208"/>
      <c r="L587" s="213"/>
      <c r="M587" s="214"/>
      <c r="N587" s="215"/>
      <c r="O587" s="215"/>
      <c r="P587" s="215"/>
      <c r="Q587" s="215"/>
      <c r="R587" s="215"/>
      <c r="S587" s="215"/>
      <c r="T587" s="216"/>
      <c r="AT587" s="217" t="s">
        <v>332</v>
      </c>
      <c r="AU587" s="217" t="s">
        <v>125</v>
      </c>
      <c r="AV587" s="13" t="s">
        <v>86</v>
      </c>
      <c r="AW587" s="13" t="s">
        <v>37</v>
      </c>
      <c r="AX587" s="13" t="s">
        <v>84</v>
      </c>
      <c r="AY587" s="217" t="s">
        <v>311</v>
      </c>
    </row>
    <row r="588" spans="1:65" s="12" customFormat="1" ht="22.9" customHeight="1" x14ac:dyDescent="0.2">
      <c r="B588" s="174"/>
      <c r="C588" s="175"/>
      <c r="D588" s="176" t="s">
        <v>75</v>
      </c>
      <c r="E588" s="188" t="s">
        <v>1007</v>
      </c>
      <c r="F588" s="188" t="s">
        <v>1008</v>
      </c>
      <c r="G588" s="175"/>
      <c r="H588" s="175"/>
      <c r="I588" s="178"/>
      <c r="J588" s="189">
        <f>BK588</f>
        <v>0</v>
      </c>
      <c r="K588" s="175"/>
      <c r="L588" s="180"/>
      <c r="M588" s="181"/>
      <c r="N588" s="182"/>
      <c r="O588" s="182"/>
      <c r="P588" s="183">
        <f>P589+P599+P613+P645+P673+P683</f>
        <v>0</v>
      </c>
      <c r="Q588" s="182"/>
      <c r="R588" s="183">
        <f>R589+R599+R613+R645+R673+R683</f>
        <v>23.058953000000002</v>
      </c>
      <c r="S588" s="182"/>
      <c r="T588" s="184">
        <f>T589+T599+T613+T645+T673+T683</f>
        <v>0</v>
      </c>
      <c r="AR588" s="185" t="s">
        <v>84</v>
      </c>
      <c r="AT588" s="186" t="s">
        <v>75</v>
      </c>
      <c r="AU588" s="186" t="s">
        <v>84</v>
      </c>
      <c r="AY588" s="185" t="s">
        <v>311</v>
      </c>
      <c r="BK588" s="187">
        <f>BK589+BK599+BK613+BK645+BK673+BK683</f>
        <v>0</v>
      </c>
    </row>
    <row r="589" spans="1:65" s="12" customFormat="1" ht="20.85" customHeight="1" x14ac:dyDescent="0.2">
      <c r="B589" s="174"/>
      <c r="C589" s="175"/>
      <c r="D589" s="176" t="s">
        <v>75</v>
      </c>
      <c r="E589" s="188" t="s">
        <v>1009</v>
      </c>
      <c r="F589" s="188" t="s">
        <v>157</v>
      </c>
      <c r="G589" s="175"/>
      <c r="H589" s="175"/>
      <c r="I589" s="178"/>
      <c r="J589" s="189">
        <f>BK589</f>
        <v>0</v>
      </c>
      <c r="K589" s="175"/>
      <c r="L589" s="180"/>
      <c r="M589" s="181"/>
      <c r="N589" s="182"/>
      <c r="O589" s="182"/>
      <c r="P589" s="183">
        <f>SUM(P590:P598)</f>
        <v>0</v>
      </c>
      <c r="Q589" s="182"/>
      <c r="R589" s="183">
        <f>SUM(R590:R598)</f>
        <v>0.93384460000000002</v>
      </c>
      <c r="S589" s="182"/>
      <c r="T589" s="184">
        <f>SUM(T590:T598)</f>
        <v>0</v>
      </c>
      <c r="AR589" s="185" t="s">
        <v>84</v>
      </c>
      <c r="AT589" s="186" t="s">
        <v>75</v>
      </c>
      <c r="AU589" s="186" t="s">
        <v>86</v>
      </c>
      <c r="AY589" s="185" t="s">
        <v>311</v>
      </c>
      <c r="BK589" s="187">
        <f>SUM(BK590:BK598)</f>
        <v>0</v>
      </c>
    </row>
    <row r="590" spans="1:65" s="2" customFormat="1" ht="16.5" customHeight="1" x14ac:dyDescent="0.2">
      <c r="A590" s="35"/>
      <c r="B590" s="36"/>
      <c r="C590" s="190" t="s">
        <v>1010</v>
      </c>
      <c r="D590" s="190" t="s">
        <v>313</v>
      </c>
      <c r="E590" s="191" t="s">
        <v>1011</v>
      </c>
      <c r="F590" s="192" t="s">
        <v>1012</v>
      </c>
      <c r="G590" s="193" t="s">
        <v>123</v>
      </c>
      <c r="H590" s="194">
        <v>78.971999999999994</v>
      </c>
      <c r="I590" s="195"/>
      <c r="J590" s="196">
        <f>ROUND(I590*H590,2)</f>
        <v>0</v>
      </c>
      <c r="K590" s="192" t="s">
        <v>317</v>
      </c>
      <c r="L590" s="40"/>
      <c r="M590" s="197" t="s">
        <v>21</v>
      </c>
      <c r="N590" s="198" t="s">
        <v>47</v>
      </c>
      <c r="O590" s="65"/>
      <c r="P590" s="199">
        <f>O590*H590</f>
        <v>0</v>
      </c>
      <c r="Q590" s="199">
        <v>2.9999999999999997E-4</v>
      </c>
      <c r="R590" s="199">
        <f>Q590*H590</f>
        <v>2.3691599999999997E-2</v>
      </c>
      <c r="S590" s="199">
        <v>0</v>
      </c>
      <c r="T590" s="200">
        <f>S590*H590</f>
        <v>0</v>
      </c>
      <c r="U590" s="35"/>
      <c r="V590" s="35"/>
      <c r="W590" s="35"/>
      <c r="X590" s="35"/>
      <c r="Y590" s="35"/>
      <c r="Z590" s="35"/>
      <c r="AA590" s="35"/>
      <c r="AB590" s="35"/>
      <c r="AC590" s="35"/>
      <c r="AD590" s="35"/>
      <c r="AE590" s="35"/>
      <c r="AR590" s="201" t="s">
        <v>420</v>
      </c>
      <c r="AT590" s="201" t="s">
        <v>313</v>
      </c>
      <c r="AU590" s="201" t="s">
        <v>125</v>
      </c>
      <c r="AY590" s="18" t="s">
        <v>311</v>
      </c>
      <c r="BE590" s="202">
        <f>IF(N590="základní",J590,0)</f>
        <v>0</v>
      </c>
      <c r="BF590" s="202">
        <f>IF(N590="snížená",J590,0)</f>
        <v>0</v>
      </c>
      <c r="BG590" s="202">
        <f>IF(N590="zákl. přenesená",J590,0)</f>
        <v>0</v>
      </c>
      <c r="BH590" s="202">
        <f>IF(N590="sníž. přenesená",J590,0)</f>
        <v>0</v>
      </c>
      <c r="BI590" s="202">
        <f>IF(N590="nulová",J590,0)</f>
        <v>0</v>
      </c>
      <c r="BJ590" s="18" t="s">
        <v>84</v>
      </c>
      <c r="BK590" s="202">
        <f>ROUND(I590*H590,2)</f>
        <v>0</v>
      </c>
      <c r="BL590" s="18" t="s">
        <v>420</v>
      </c>
      <c r="BM590" s="201" t="s">
        <v>1013</v>
      </c>
    </row>
    <row r="591" spans="1:65" s="13" customFormat="1" x14ac:dyDescent="0.2">
      <c r="B591" s="207"/>
      <c r="C591" s="208"/>
      <c r="D591" s="203" t="s">
        <v>332</v>
      </c>
      <c r="E591" s="209" t="s">
        <v>21</v>
      </c>
      <c r="F591" s="210" t="s">
        <v>156</v>
      </c>
      <c r="G591" s="208"/>
      <c r="H591" s="211">
        <v>78.971999999999994</v>
      </c>
      <c r="I591" s="212"/>
      <c r="J591" s="208"/>
      <c r="K591" s="208"/>
      <c r="L591" s="213"/>
      <c r="M591" s="214"/>
      <c r="N591" s="215"/>
      <c r="O591" s="215"/>
      <c r="P591" s="215"/>
      <c r="Q591" s="215"/>
      <c r="R591" s="215"/>
      <c r="S591" s="215"/>
      <c r="T591" s="216"/>
      <c r="AT591" s="217" t="s">
        <v>332</v>
      </c>
      <c r="AU591" s="217" t="s">
        <v>125</v>
      </c>
      <c r="AV591" s="13" t="s">
        <v>86</v>
      </c>
      <c r="AW591" s="13" t="s">
        <v>37</v>
      </c>
      <c r="AX591" s="13" t="s">
        <v>84</v>
      </c>
      <c r="AY591" s="217" t="s">
        <v>311</v>
      </c>
    </row>
    <row r="592" spans="1:65" s="2" customFormat="1" ht="84" customHeight="1" x14ac:dyDescent="0.2">
      <c r="A592" s="35"/>
      <c r="B592" s="36"/>
      <c r="C592" s="239" t="s">
        <v>1014</v>
      </c>
      <c r="D592" s="239" t="s">
        <v>432</v>
      </c>
      <c r="E592" s="240" t="s">
        <v>1015</v>
      </c>
      <c r="F592" s="241" t="s">
        <v>929</v>
      </c>
      <c r="G592" s="242" t="s">
        <v>123</v>
      </c>
      <c r="H592" s="243">
        <v>90.817999999999998</v>
      </c>
      <c r="I592" s="244"/>
      <c r="J592" s="245">
        <f>ROUND(I592*H592,2)</f>
        <v>0</v>
      </c>
      <c r="K592" s="241" t="s">
        <v>724</v>
      </c>
      <c r="L592" s="246"/>
      <c r="M592" s="247" t="s">
        <v>21</v>
      </c>
      <c r="N592" s="248" t="s">
        <v>47</v>
      </c>
      <c r="O592" s="65"/>
      <c r="P592" s="199">
        <f>O592*H592</f>
        <v>0</v>
      </c>
      <c r="Q592" s="199">
        <v>3.5000000000000001E-3</v>
      </c>
      <c r="R592" s="199">
        <f>Q592*H592</f>
        <v>0.31786300000000001</v>
      </c>
      <c r="S592" s="199">
        <v>0</v>
      </c>
      <c r="T592" s="200">
        <f>S592*H592</f>
        <v>0</v>
      </c>
      <c r="U592" s="35"/>
      <c r="V592" s="35"/>
      <c r="W592" s="35"/>
      <c r="X592" s="35"/>
      <c r="Y592" s="35"/>
      <c r="Z592" s="35"/>
      <c r="AA592" s="35"/>
      <c r="AB592" s="35"/>
      <c r="AC592" s="35"/>
      <c r="AD592" s="35"/>
      <c r="AE592" s="35"/>
      <c r="AR592" s="201" t="s">
        <v>523</v>
      </c>
      <c r="AT592" s="201" t="s">
        <v>432</v>
      </c>
      <c r="AU592" s="201" t="s">
        <v>125</v>
      </c>
      <c r="AY592" s="18" t="s">
        <v>311</v>
      </c>
      <c r="BE592" s="202">
        <f>IF(N592="základní",J592,0)</f>
        <v>0</v>
      </c>
      <c r="BF592" s="202">
        <f>IF(N592="snížená",J592,0)</f>
        <v>0</v>
      </c>
      <c r="BG592" s="202">
        <f>IF(N592="zákl. přenesená",J592,0)</f>
        <v>0</v>
      </c>
      <c r="BH592" s="202">
        <f>IF(N592="sníž. přenesená",J592,0)</f>
        <v>0</v>
      </c>
      <c r="BI592" s="202">
        <f>IF(N592="nulová",J592,0)</f>
        <v>0</v>
      </c>
      <c r="BJ592" s="18" t="s">
        <v>84</v>
      </c>
      <c r="BK592" s="202">
        <f>ROUND(I592*H592,2)</f>
        <v>0</v>
      </c>
      <c r="BL592" s="18" t="s">
        <v>420</v>
      </c>
      <c r="BM592" s="201" t="s">
        <v>1016</v>
      </c>
    </row>
    <row r="593" spans="1:65" s="2" customFormat="1" ht="19.5" x14ac:dyDescent="0.2">
      <c r="A593" s="35"/>
      <c r="B593" s="36"/>
      <c r="C593" s="37"/>
      <c r="D593" s="203" t="s">
        <v>519</v>
      </c>
      <c r="E593" s="37"/>
      <c r="F593" s="204" t="s">
        <v>923</v>
      </c>
      <c r="G593" s="37"/>
      <c r="H593" s="37"/>
      <c r="I593" s="110"/>
      <c r="J593" s="37"/>
      <c r="K593" s="37"/>
      <c r="L593" s="40"/>
      <c r="M593" s="205"/>
      <c r="N593" s="206"/>
      <c r="O593" s="65"/>
      <c r="P593" s="65"/>
      <c r="Q593" s="65"/>
      <c r="R593" s="65"/>
      <c r="S593" s="65"/>
      <c r="T593" s="66"/>
      <c r="U593" s="35"/>
      <c r="V593" s="35"/>
      <c r="W593" s="35"/>
      <c r="X593" s="35"/>
      <c r="Y593" s="35"/>
      <c r="Z593" s="35"/>
      <c r="AA593" s="35"/>
      <c r="AB593" s="35"/>
      <c r="AC593" s="35"/>
      <c r="AD593" s="35"/>
      <c r="AE593" s="35"/>
      <c r="AT593" s="18" t="s">
        <v>519</v>
      </c>
      <c r="AU593" s="18" t="s">
        <v>125</v>
      </c>
    </row>
    <row r="594" spans="1:65" s="13" customFormat="1" x14ac:dyDescent="0.2">
      <c r="B594" s="207"/>
      <c r="C594" s="208"/>
      <c r="D594" s="203" t="s">
        <v>332</v>
      </c>
      <c r="E594" s="209" t="s">
        <v>21</v>
      </c>
      <c r="F594" s="210" t="s">
        <v>156</v>
      </c>
      <c r="G594" s="208"/>
      <c r="H594" s="211">
        <v>78.971999999999994</v>
      </c>
      <c r="I594" s="212"/>
      <c r="J594" s="208"/>
      <c r="K594" s="208"/>
      <c r="L594" s="213"/>
      <c r="M594" s="214"/>
      <c r="N594" s="215"/>
      <c r="O594" s="215"/>
      <c r="P594" s="215"/>
      <c r="Q594" s="215"/>
      <c r="R594" s="215"/>
      <c r="S594" s="215"/>
      <c r="T594" s="216"/>
      <c r="AT594" s="217" t="s">
        <v>332</v>
      </c>
      <c r="AU594" s="217" t="s">
        <v>125</v>
      </c>
      <c r="AV594" s="13" t="s">
        <v>86</v>
      </c>
      <c r="AW594" s="13" t="s">
        <v>37</v>
      </c>
      <c r="AX594" s="13" t="s">
        <v>84</v>
      </c>
      <c r="AY594" s="217" t="s">
        <v>311</v>
      </c>
    </row>
    <row r="595" spans="1:65" s="13" customFormat="1" x14ac:dyDescent="0.2">
      <c r="B595" s="207"/>
      <c r="C595" s="208"/>
      <c r="D595" s="203" t="s">
        <v>332</v>
      </c>
      <c r="E595" s="208"/>
      <c r="F595" s="210" t="s">
        <v>1017</v>
      </c>
      <c r="G595" s="208"/>
      <c r="H595" s="211">
        <v>90.817999999999998</v>
      </c>
      <c r="I595" s="212"/>
      <c r="J595" s="208"/>
      <c r="K595" s="208"/>
      <c r="L595" s="213"/>
      <c r="M595" s="214"/>
      <c r="N595" s="215"/>
      <c r="O595" s="215"/>
      <c r="P595" s="215"/>
      <c r="Q595" s="215"/>
      <c r="R595" s="215"/>
      <c r="S595" s="215"/>
      <c r="T595" s="216"/>
      <c r="AT595" s="217" t="s">
        <v>332</v>
      </c>
      <c r="AU595" s="217" t="s">
        <v>125</v>
      </c>
      <c r="AV595" s="13" t="s">
        <v>86</v>
      </c>
      <c r="AW595" s="13" t="s">
        <v>4</v>
      </c>
      <c r="AX595" s="13" t="s">
        <v>84</v>
      </c>
      <c r="AY595" s="217" t="s">
        <v>311</v>
      </c>
    </row>
    <row r="596" spans="1:65" s="2" customFormat="1" ht="16.5" customHeight="1" x14ac:dyDescent="0.2">
      <c r="A596" s="35"/>
      <c r="B596" s="36"/>
      <c r="C596" s="190" t="s">
        <v>1018</v>
      </c>
      <c r="D596" s="190" t="s">
        <v>313</v>
      </c>
      <c r="E596" s="191" t="s">
        <v>1019</v>
      </c>
      <c r="F596" s="192" t="s">
        <v>1020</v>
      </c>
      <c r="G596" s="193" t="s">
        <v>123</v>
      </c>
      <c r="H596" s="194">
        <v>78.971999999999994</v>
      </c>
      <c r="I596" s="195"/>
      <c r="J596" s="196">
        <f>ROUND(I596*H596,2)</f>
        <v>0</v>
      </c>
      <c r="K596" s="192" t="s">
        <v>317</v>
      </c>
      <c r="L596" s="40"/>
      <c r="M596" s="197" t="s">
        <v>21</v>
      </c>
      <c r="N596" s="198" t="s">
        <v>47</v>
      </c>
      <c r="O596" s="65"/>
      <c r="P596" s="199">
        <f>O596*H596</f>
        <v>0</v>
      </c>
      <c r="Q596" s="199">
        <v>7.4999999999999997E-3</v>
      </c>
      <c r="R596" s="199">
        <f>Q596*H596</f>
        <v>0.59228999999999998</v>
      </c>
      <c r="S596" s="199">
        <v>0</v>
      </c>
      <c r="T596" s="200">
        <f>S596*H596</f>
        <v>0</v>
      </c>
      <c r="U596" s="35"/>
      <c r="V596" s="35"/>
      <c r="W596" s="35"/>
      <c r="X596" s="35"/>
      <c r="Y596" s="35"/>
      <c r="Z596" s="35"/>
      <c r="AA596" s="35"/>
      <c r="AB596" s="35"/>
      <c r="AC596" s="35"/>
      <c r="AD596" s="35"/>
      <c r="AE596" s="35"/>
      <c r="AR596" s="201" t="s">
        <v>420</v>
      </c>
      <c r="AT596" s="201" t="s">
        <v>313</v>
      </c>
      <c r="AU596" s="201" t="s">
        <v>125</v>
      </c>
      <c r="AY596" s="18" t="s">
        <v>311</v>
      </c>
      <c r="BE596" s="202">
        <f>IF(N596="základní",J596,0)</f>
        <v>0</v>
      </c>
      <c r="BF596" s="202">
        <f>IF(N596="snížená",J596,0)</f>
        <v>0</v>
      </c>
      <c r="BG596" s="202">
        <f>IF(N596="zákl. přenesená",J596,0)</f>
        <v>0</v>
      </c>
      <c r="BH596" s="202">
        <f>IF(N596="sníž. přenesená",J596,0)</f>
        <v>0</v>
      </c>
      <c r="BI596" s="202">
        <f>IF(N596="nulová",J596,0)</f>
        <v>0</v>
      </c>
      <c r="BJ596" s="18" t="s">
        <v>84</v>
      </c>
      <c r="BK596" s="202">
        <f>ROUND(I596*H596,2)</f>
        <v>0</v>
      </c>
      <c r="BL596" s="18" t="s">
        <v>420</v>
      </c>
      <c r="BM596" s="201" t="s">
        <v>1021</v>
      </c>
    </row>
    <row r="597" spans="1:65" s="2" customFormat="1" ht="48.75" x14ac:dyDescent="0.2">
      <c r="A597" s="35"/>
      <c r="B597" s="36"/>
      <c r="C597" s="37"/>
      <c r="D597" s="203" t="s">
        <v>320</v>
      </c>
      <c r="E597" s="37"/>
      <c r="F597" s="204" t="s">
        <v>1022</v>
      </c>
      <c r="G597" s="37"/>
      <c r="H597" s="37"/>
      <c r="I597" s="110"/>
      <c r="J597" s="37"/>
      <c r="K597" s="37"/>
      <c r="L597" s="40"/>
      <c r="M597" s="205"/>
      <c r="N597" s="206"/>
      <c r="O597" s="65"/>
      <c r="P597" s="65"/>
      <c r="Q597" s="65"/>
      <c r="R597" s="65"/>
      <c r="S597" s="65"/>
      <c r="T597" s="66"/>
      <c r="U597" s="35"/>
      <c r="V597" s="35"/>
      <c r="W597" s="35"/>
      <c r="X597" s="35"/>
      <c r="Y597" s="35"/>
      <c r="Z597" s="35"/>
      <c r="AA597" s="35"/>
      <c r="AB597" s="35"/>
      <c r="AC597" s="35"/>
      <c r="AD597" s="35"/>
      <c r="AE597" s="35"/>
      <c r="AT597" s="18" t="s">
        <v>320</v>
      </c>
      <c r="AU597" s="18" t="s">
        <v>125</v>
      </c>
    </row>
    <row r="598" spans="1:65" s="13" customFormat="1" x14ac:dyDescent="0.2">
      <c r="B598" s="207"/>
      <c r="C598" s="208"/>
      <c r="D598" s="203" t="s">
        <v>332</v>
      </c>
      <c r="E598" s="209" t="s">
        <v>21</v>
      </c>
      <c r="F598" s="210" t="s">
        <v>156</v>
      </c>
      <c r="G598" s="208"/>
      <c r="H598" s="211">
        <v>78.971999999999994</v>
      </c>
      <c r="I598" s="212"/>
      <c r="J598" s="208"/>
      <c r="K598" s="208"/>
      <c r="L598" s="213"/>
      <c r="M598" s="214"/>
      <c r="N598" s="215"/>
      <c r="O598" s="215"/>
      <c r="P598" s="215"/>
      <c r="Q598" s="215"/>
      <c r="R598" s="215"/>
      <c r="S598" s="215"/>
      <c r="T598" s="216"/>
      <c r="AT598" s="217" t="s">
        <v>332</v>
      </c>
      <c r="AU598" s="217" t="s">
        <v>125</v>
      </c>
      <c r="AV598" s="13" t="s">
        <v>86</v>
      </c>
      <c r="AW598" s="13" t="s">
        <v>37</v>
      </c>
      <c r="AX598" s="13" t="s">
        <v>84</v>
      </c>
      <c r="AY598" s="217" t="s">
        <v>311</v>
      </c>
    </row>
    <row r="599" spans="1:65" s="12" customFormat="1" ht="20.85" customHeight="1" x14ac:dyDescent="0.2">
      <c r="B599" s="174"/>
      <c r="C599" s="175"/>
      <c r="D599" s="176" t="s">
        <v>75</v>
      </c>
      <c r="E599" s="188" t="s">
        <v>1023</v>
      </c>
      <c r="F599" s="188" t="s">
        <v>160</v>
      </c>
      <c r="G599" s="175"/>
      <c r="H599" s="175"/>
      <c r="I599" s="178"/>
      <c r="J599" s="189">
        <f>BK599</f>
        <v>0</v>
      </c>
      <c r="K599" s="175"/>
      <c r="L599" s="180"/>
      <c r="M599" s="181"/>
      <c r="N599" s="182"/>
      <c r="O599" s="182"/>
      <c r="P599" s="183">
        <f>SUM(P600:P612)</f>
        <v>0</v>
      </c>
      <c r="Q599" s="182"/>
      <c r="R599" s="183">
        <f>SUM(R600:R612)</f>
        <v>0.12337319999999999</v>
      </c>
      <c r="S599" s="182"/>
      <c r="T599" s="184">
        <f>SUM(T600:T612)</f>
        <v>0</v>
      </c>
      <c r="AR599" s="185" t="s">
        <v>84</v>
      </c>
      <c r="AT599" s="186" t="s">
        <v>75</v>
      </c>
      <c r="AU599" s="186" t="s">
        <v>86</v>
      </c>
      <c r="AY599" s="185" t="s">
        <v>311</v>
      </c>
      <c r="BK599" s="187">
        <f>SUM(BK600:BK612)</f>
        <v>0</v>
      </c>
    </row>
    <row r="600" spans="1:65" s="2" customFormat="1" ht="24" customHeight="1" x14ac:dyDescent="0.2">
      <c r="A600" s="35"/>
      <c r="B600" s="36"/>
      <c r="C600" s="190" t="s">
        <v>1024</v>
      </c>
      <c r="D600" s="190" t="s">
        <v>313</v>
      </c>
      <c r="E600" s="191" t="s">
        <v>1025</v>
      </c>
      <c r="F600" s="192" t="s">
        <v>1026</v>
      </c>
      <c r="G600" s="193" t="s">
        <v>123</v>
      </c>
      <c r="H600" s="194">
        <v>2.8090000000000002</v>
      </c>
      <c r="I600" s="195"/>
      <c r="J600" s="196">
        <f>ROUND(I600*H600,2)</f>
        <v>0</v>
      </c>
      <c r="K600" s="192" t="s">
        <v>317</v>
      </c>
      <c r="L600" s="40"/>
      <c r="M600" s="197" t="s">
        <v>21</v>
      </c>
      <c r="N600" s="198" t="s">
        <v>47</v>
      </c>
      <c r="O600" s="65"/>
      <c r="P600" s="199">
        <f>O600*H600</f>
        <v>0</v>
      </c>
      <c r="Q600" s="199">
        <v>9.2999999999999992E-3</v>
      </c>
      <c r="R600" s="199">
        <f>Q600*H600</f>
        <v>2.61237E-2</v>
      </c>
      <c r="S600" s="199">
        <v>0</v>
      </c>
      <c r="T600" s="200">
        <f>S600*H600</f>
        <v>0</v>
      </c>
      <c r="U600" s="35"/>
      <c r="V600" s="35"/>
      <c r="W600" s="35"/>
      <c r="X600" s="35"/>
      <c r="Y600" s="35"/>
      <c r="Z600" s="35"/>
      <c r="AA600" s="35"/>
      <c r="AB600" s="35"/>
      <c r="AC600" s="35"/>
      <c r="AD600" s="35"/>
      <c r="AE600" s="35"/>
      <c r="AR600" s="201" t="s">
        <v>420</v>
      </c>
      <c r="AT600" s="201" t="s">
        <v>313</v>
      </c>
      <c r="AU600" s="201" t="s">
        <v>125</v>
      </c>
      <c r="AY600" s="18" t="s">
        <v>311</v>
      </c>
      <c r="BE600" s="202">
        <f>IF(N600="základní",J600,0)</f>
        <v>0</v>
      </c>
      <c r="BF600" s="202">
        <f>IF(N600="snížená",J600,0)</f>
        <v>0</v>
      </c>
      <c r="BG600" s="202">
        <f>IF(N600="zákl. přenesená",J600,0)</f>
        <v>0</v>
      </c>
      <c r="BH600" s="202">
        <f>IF(N600="sníž. přenesená",J600,0)</f>
        <v>0</v>
      </c>
      <c r="BI600" s="202">
        <f>IF(N600="nulová",J600,0)</f>
        <v>0</v>
      </c>
      <c r="BJ600" s="18" t="s">
        <v>84</v>
      </c>
      <c r="BK600" s="202">
        <f>ROUND(I600*H600,2)</f>
        <v>0</v>
      </c>
      <c r="BL600" s="18" t="s">
        <v>420</v>
      </c>
      <c r="BM600" s="201" t="s">
        <v>1027</v>
      </c>
    </row>
    <row r="601" spans="1:65" s="2" customFormat="1" ht="29.25" x14ac:dyDescent="0.2">
      <c r="A601" s="35"/>
      <c r="B601" s="36"/>
      <c r="C601" s="37"/>
      <c r="D601" s="203" t="s">
        <v>320</v>
      </c>
      <c r="E601" s="37"/>
      <c r="F601" s="204" t="s">
        <v>1028</v>
      </c>
      <c r="G601" s="37"/>
      <c r="H601" s="37"/>
      <c r="I601" s="110"/>
      <c r="J601" s="37"/>
      <c r="K601" s="37"/>
      <c r="L601" s="40"/>
      <c r="M601" s="205"/>
      <c r="N601" s="206"/>
      <c r="O601" s="65"/>
      <c r="P601" s="65"/>
      <c r="Q601" s="65"/>
      <c r="R601" s="65"/>
      <c r="S601" s="65"/>
      <c r="T601" s="66"/>
      <c r="U601" s="35"/>
      <c r="V601" s="35"/>
      <c r="W601" s="35"/>
      <c r="X601" s="35"/>
      <c r="Y601" s="35"/>
      <c r="Z601" s="35"/>
      <c r="AA601" s="35"/>
      <c r="AB601" s="35"/>
      <c r="AC601" s="35"/>
      <c r="AD601" s="35"/>
      <c r="AE601" s="35"/>
      <c r="AT601" s="18" t="s">
        <v>320</v>
      </c>
      <c r="AU601" s="18" t="s">
        <v>125</v>
      </c>
    </row>
    <row r="602" spans="1:65" s="13" customFormat="1" x14ac:dyDescent="0.2">
      <c r="B602" s="207"/>
      <c r="C602" s="208"/>
      <c r="D602" s="203" t="s">
        <v>332</v>
      </c>
      <c r="E602" s="209" t="s">
        <v>21</v>
      </c>
      <c r="F602" s="210" t="s">
        <v>159</v>
      </c>
      <c r="G602" s="208"/>
      <c r="H602" s="211">
        <v>2.8090000000000002</v>
      </c>
      <c r="I602" s="212"/>
      <c r="J602" s="208"/>
      <c r="K602" s="208"/>
      <c r="L602" s="213"/>
      <c r="M602" s="214"/>
      <c r="N602" s="215"/>
      <c r="O602" s="215"/>
      <c r="P602" s="215"/>
      <c r="Q602" s="215"/>
      <c r="R602" s="215"/>
      <c r="S602" s="215"/>
      <c r="T602" s="216"/>
      <c r="AT602" s="217" t="s">
        <v>332</v>
      </c>
      <c r="AU602" s="217" t="s">
        <v>125</v>
      </c>
      <c r="AV602" s="13" t="s">
        <v>86</v>
      </c>
      <c r="AW602" s="13" t="s">
        <v>37</v>
      </c>
      <c r="AX602" s="13" t="s">
        <v>84</v>
      </c>
      <c r="AY602" s="217" t="s">
        <v>311</v>
      </c>
    </row>
    <row r="603" spans="1:65" s="2" customFormat="1" ht="24" customHeight="1" x14ac:dyDescent="0.2">
      <c r="A603" s="35"/>
      <c r="B603" s="36"/>
      <c r="C603" s="239" t="s">
        <v>1029</v>
      </c>
      <c r="D603" s="239" t="s">
        <v>432</v>
      </c>
      <c r="E603" s="240" t="s">
        <v>1030</v>
      </c>
      <c r="F603" s="241" t="s">
        <v>1031</v>
      </c>
      <c r="G603" s="242" t="s">
        <v>123</v>
      </c>
      <c r="H603" s="243">
        <v>3.09</v>
      </c>
      <c r="I603" s="244"/>
      <c r="J603" s="245">
        <f>ROUND(I603*H603,2)</f>
        <v>0</v>
      </c>
      <c r="K603" s="241" t="s">
        <v>317</v>
      </c>
      <c r="L603" s="246"/>
      <c r="M603" s="247" t="s">
        <v>21</v>
      </c>
      <c r="N603" s="248" t="s">
        <v>47</v>
      </c>
      <c r="O603" s="65"/>
      <c r="P603" s="199">
        <f>O603*H603</f>
        <v>0</v>
      </c>
      <c r="Q603" s="199">
        <v>1.9199999999999998E-2</v>
      </c>
      <c r="R603" s="199">
        <f>Q603*H603</f>
        <v>5.9327999999999992E-2</v>
      </c>
      <c r="S603" s="199">
        <v>0</v>
      </c>
      <c r="T603" s="200">
        <f>S603*H603</f>
        <v>0</v>
      </c>
      <c r="U603" s="35"/>
      <c r="V603" s="35"/>
      <c r="W603" s="35"/>
      <c r="X603" s="35"/>
      <c r="Y603" s="35"/>
      <c r="Z603" s="35"/>
      <c r="AA603" s="35"/>
      <c r="AB603" s="35"/>
      <c r="AC603" s="35"/>
      <c r="AD603" s="35"/>
      <c r="AE603" s="35"/>
      <c r="AR603" s="201" t="s">
        <v>523</v>
      </c>
      <c r="AT603" s="201" t="s">
        <v>432</v>
      </c>
      <c r="AU603" s="201" t="s">
        <v>125</v>
      </c>
      <c r="AY603" s="18" t="s">
        <v>311</v>
      </c>
      <c r="BE603" s="202">
        <f>IF(N603="základní",J603,0)</f>
        <v>0</v>
      </c>
      <c r="BF603" s="202">
        <f>IF(N603="snížená",J603,0)</f>
        <v>0</v>
      </c>
      <c r="BG603" s="202">
        <f>IF(N603="zákl. přenesená",J603,0)</f>
        <v>0</v>
      </c>
      <c r="BH603" s="202">
        <f>IF(N603="sníž. přenesená",J603,0)</f>
        <v>0</v>
      </c>
      <c r="BI603" s="202">
        <f>IF(N603="nulová",J603,0)</f>
        <v>0</v>
      </c>
      <c r="BJ603" s="18" t="s">
        <v>84</v>
      </c>
      <c r="BK603" s="202">
        <f>ROUND(I603*H603,2)</f>
        <v>0</v>
      </c>
      <c r="BL603" s="18" t="s">
        <v>420</v>
      </c>
      <c r="BM603" s="201" t="s">
        <v>1032</v>
      </c>
    </row>
    <row r="604" spans="1:65" s="2" customFormat="1" ht="19.5" x14ac:dyDescent="0.2">
      <c r="A604" s="35"/>
      <c r="B604" s="36"/>
      <c r="C604" s="37"/>
      <c r="D604" s="203" t="s">
        <v>519</v>
      </c>
      <c r="E604" s="37"/>
      <c r="F604" s="204" t="s">
        <v>923</v>
      </c>
      <c r="G604" s="37"/>
      <c r="H604" s="37"/>
      <c r="I604" s="110"/>
      <c r="J604" s="37"/>
      <c r="K604" s="37"/>
      <c r="L604" s="40"/>
      <c r="M604" s="205"/>
      <c r="N604" s="206"/>
      <c r="O604" s="65"/>
      <c r="P604" s="65"/>
      <c r="Q604" s="65"/>
      <c r="R604" s="65"/>
      <c r="S604" s="65"/>
      <c r="T604" s="66"/>
      <c r="U604" s="35"/>
      <c r="V604" s="35"/>
      <c r="W604" s="35"/>
      <c r="X604" s="35"/>
      <c r="Y604" s="35"/>
      <c r="Z604" s="35"/>
      <c r="AA604" s="35"/>
      <c r="AB604" s="35"/>
      <c r="AC604" s="35"/>
      <c r="AD604" s="35"/>
      <c r="AE604" s="35"/>
      <c r="AT604" s="18" t="s">
        <v>519</v>
      </c>
      <c r="AU604" s="18" t="s">
        <v>125</v>
      </c>
    </row>
    <row r="605" spans="1:65" s="13" customFormat="1" x14ac:dyDescent="0.2">
      <c r="B605" s="207"/>
      <c r="C605" s="208"/>
      <c r="D605" s="203" t="s">
        <v>332</v>
      </c>
      <c r="E605" s="209" t="s">
        <v>21</v>
      </c>
      <c r="F605" s="210" t="s">
        <v>159</v>
      </c>
      <c r="G605" s="208"/>
      <c r="H605" s="211">
        <v>2.8090000000000002</v>
      </c>
      <c r="I605" s="212"/>
      <c r="J605" s="208"/>
      <c r="K605" s="208"/>
      <c r="L605" s="213"/>
      <c r="M605" s="214"/>
      <c r="N605" s="215"/>
      <c r="O605" s="215"/>
      <c r="P605" s="215"/>
      <c r="Q605" s="215"/>
      <c r="R605" s="215"/>
      <c r="S605" s="215"/>
      <c r="T605" s="216"/>
      <c r="AT605" s="217" t="s">
        <v>332</v>
      </c>
      <c r="AU605" s="217" t="s">
        <v>125</v>
      </c>
      <c r="AV605" s="13" t="s">
        <v>86</v>
      </c>
      <c r="AW605" s="13" t="s">
        <v>37</v>
      </c>
      <c r="AX605" s="13" t="s">
        <v>84</v>
      </c>
      <c r="AY605" s="217" t="s">
        <v>311</v>
      </c>
    </row>
    <row r="606" spans="1:65" s="13" customFormat="1" x14ac:dyDescent="0.2">
      <c r="B606" s="207"/>
      <c r="C606" s="208"/>
      <c r="D606" s="203" t="s">
        <v>332</v>
      </c>
      <c r="E606" s="208"/>
      <c r="F606" s="210" t="s">
        <v>1033</v>
      </c>
      <c r="G606" s="208"/>
      <c r="H606" s="211">
        <v>3.09</v>
      </c>
      <c r="I606" s="212"/>
      <c r="J606" s="208"/>
      <c r="K606" s="208"/>
      <c r="L606" s="213"/>
      <c r="M606" s="214"/>
      <c r="N606" s="215"/>
      <c r="O606" s="215"/>
      <c r="P606" s="215"/>
      <c r="Q606" s="215"/>
      <c r="R606" s="215"/>
      <c r="S606" s="215"/>
      <c r="T606" s="216"/>
      <c r="AT606" s="217" t="s">
        <v>332</v>
      </c>
      <c r="AU606" s="217" t="s">
        <v>125</v>
      </c>
      <c r="AV606" s="13" t="s">
        <v>86</v>
      </c>
      <c r="AW606" s="13" t="s">
        <v>4</v>
      </c>
      <c r="AX606" s="13" t="s">
        <v>84</v>
      </c>
      <c r="AY606" s="217" t="s">
        <v>311</v>
      </c>
    </row>
    <row r="607" spans="1:65" s="2" customFormat="1" ht="16.5" customHeight="1" x14ac:dyDescent="0.2">
      <c r="A607" s="35"/>
      <c r="B607" s="36"/>
      <c r="C607" s="190" t="s">
        <v>1034</v>
      </c>
      <c r="D607" s="190" t="s">
        <v>313</v>
      </c>
      <c r="E607" s="191" t="s">
        <v>1035</v>
      </c>
      <c r="F607" s="192" t="s">
        <v>1036</v>
      </c>
      <c r="G607" s="193" t="s">
        <v>123</v>
      </c>
      <c r="H607" s="194">
        <v>2.8090000000000002</v>
      </c>
      <c r="I607" s="195"/>
      <c r="J607" s="196">
        <f>ROUND(I607*H607,2)</f>
        <v>0</v>
      </c>
      <c r="K607" s="192" t="s">
        <v>317</v>
      </c>
      <c r="L607" s="40"/>
      <c r="M607" s="197" t="s">
        <v>21</v>
      </c>
      <c r="N607" s="198" t="s">
        <v>47</v>
      </c>
      <c r="O607" s="65"/>
      <c r="P607" s="199">
        <f>O607*H607</f>
        <v>0</v>
      </c>
      <c r="Q607" s="199">
        <v>1.5E-3</v>
      </c>
      <c r="R607" s="199">
        <f>Q607*H607</f>
        <v>4.2135000000000002E-3</v>
      </c>
      <c r="S607" s="199">
        <v>0</v>
      </c>
      <c r="T607" s="200">
        <f>S607*H607</f>
        <v>0</v>
      </c>
      <c r="U607" s="35"/>
      <c r="V607" s="35"/>
      <c r="W607" s="35"/>
      <c r="X607" s="35"/>
      <c r="Y607" s="35"/>
      <c r="Z607" s="35"/>
      <c r="AA607" s="35"/>
      <c r="AB607" s="35"/>
      <c r="AC607" s="35"/>
      <c r="AD607" s="35"/>
      <c r="AE607" s="35"/>
      <c r="AR607" s="201" t="s">
        <v>420</v>
      </c>
      <c r="AT607" s="201" t="s">
        <v>313</v>
      </c>
      <c r="AU607" s="201" t="s">
        <v>125</v>
      </c>
      <c r="AY607" s="18" t="s">
        <v>311</v>
      </c>
      <c r="BE607" s="202">
        <f>IF(N607="základní",J607,0)</f>
        <v>0</v>
      </c>
      <c r="BF607" s="202">
        <f>IF(N607="snížená",J607,0)</f>
        <v>0</v>
      </c>
      <c r="BG607" s="202">
        <f>IF(N607="zákl. přenesená",J607,0)</f>
        <v>0</v>
      </c>
      <c r="BH607" s="202">
        <f>IF(N607="sníž. přenesená",J607,0)</f>
        <v>0</v>
      </c>
      <c r="BI607" s="202">
        <f>IF(N607="nulová",J607,0)</f>
        <v>0</v>
      </c>
      <c r="BJ607" s="18" t="s">
        <v>84</v>
      </c>
      <c r="BK607" s="202">
        <f>ROUND(I607*H607,2)</f>
        <v>0</v>
      </c>
      <c r="BL607" s="18" t="s">
        <v>420</v>
      </c>
      <c r="BM607" s="201" t="s">
        <v>1037</v>
      </c>
    </row>
    <row r="608" spans="1:65" s="2" customFormat="1" ht="68.25" x14ac:dyDescent="0.2">
      <c r="A608" s="35"/>
      <c r="B608" s="36"/>
      <c r="C608" s="37"/>
      <c r="D608" s="203" t="s">
        <v>320</v>
      </c>
      <c r="E608" s="37"/>
      <c r="F608" s="204" t="s">
        <v>1038</v>
      </c>
      <c r="G608" s="37"/>
      <c r="H608" s="37"/>
      <c r="I608" s="110"/>
      <c r="J608" s="37"/>
      <c r="K608" s="37"/>
      <c r="L608" s="40"/>
      <c r="M608" s="205"/>
      <c r="N608" s="206"/>
      <c r="O608" s="65"/>
      <c r="P608" s="65"/>
      <c r="Q608" s="65"/>
      <c r="R608" s="65"/>
      <c r="S608" s="65"/>
      <c r="T608" s="66"/>
      <c r="U608" s="35"/>
      <c r="V608" s="35"/>
      <c r="W608" s="35"/>
      <c r="X608" s="35"/>
      <c r="Y608" s="35"/>
      <c r="Z608" s="35"/>
      <c r="AA608" s="35"/>
      <c r="AB608" s="35"/>
      <c r="AC608" s="35"/>
      <c r="AD608" s="35"/>
      <c r="AE608" s="35"/>
      <c r="AT608" s="18" t="s">
        <v>320</v>
      </c>
      <c r="AU608" s="18" t="s">
        <v>125</v>
      </c>
    </row>
    <row r="609" spans="1:65" s="13" customFormat="1" x14ac:dyDescent="0.2">
      <c r="B609" s="207"/>
      <c r="C609" s="208"/>
      <c r="D609" s="203" t="s">
        <v>332</v>
      </c>
      <c r="E609" s="209" t="s">
        <v>21</v>
      </c>
      <c r="F609" s="210" t="s">
        <v>159</v>
      </c>
      <c r="G609" s="208"/>
      <c r="H609" s="211">
        <v>2.8090000000000002</v>
      </c>
      <c r="I609" s="212"/>
      <c r="J609" s="208"/>
      <c r="K609" s="208"/>
      <c r="L609" s="213"/>
      <c r="M609" s="214"/>
      <c r="N609" s="215"/>
      <c r="O609" s="215"/>
      <c r="P609" s="215"/>
      <c r="Q609" s="215"/>
      <c r="R609" s="215"/>
      <c r="S609" s="215"/>
      <c r="T609" s="216"/>
      <c r="AT609" s="217" t="s">
        <v>332</v>
      </c>
      <c r="AU609" s="217" t="s">
        <v>125</v>
      </c>
      <c r="AV609" s="13" t="s">
        <v>86</v>
      </c>
      <c r="AW609" s="13" t="s">
        <v>37</v>
      </c>
      <c r="AX609" s="13" t="s">
        <v>84</v>
      </c>
      <c r="AY609" s="217" t="s">
        <v>311</v>
      </c>
    </row>
    <row r="610" spans="1:65" s="2" customFormat="1" ht="24" customHeight="1" x14ac:dyDescent="0.2">
      <c r="A610" s="35"/>
      <c r="B610" s="36"/>
      <c r="C610" s="190" t="s">
        <v>1039</v>
      </c>
      <c r="D610" s="190" t="s">
        <v>313</v>
      </c>
      <c r="E610" s="191" t="s">
        <v>1040</v>
      </c>
      <c r="F610" s="192" t="s">
        <v>1041</v>
      </c>
      <c r="G610" s="193" t="s">
        <v>123</v>
      </c>
      <c r="H610" s="194">
        <v>2.8090000000000002</v>
      </c>
      <c r="I610" s="195"/>
      <c r="J610" s="196">
        <f>ROUND(I610*H610,2)</f>
        <v>0</v>
      </c>
      <c r="K610" s="192" t="s">
        <v>317</v>
      </c>
      <c r="L610" s="40"/>
      <c r="M610" s="197" t="s">
        <v>21</v>
      </c>
      <c r="N610" s="198" t="s">
        <v>47</v>
      </c>
      <c r="O610" s="65"/>
      <c r="P610" s="199">
        <f>O610*H610</f>
        <v>0</v>
      </c>
      <c r="Q610" s="199">
        <v>1.2E-2</v>
      </c>
      <c r="R610" s="199">
        <f>Q610*H610</f>
        <v>3.3708000000000002E-2</v>
      </c>
      <c r="S610" s="199">
        <v>0</v>
      </c>
      <c r="T610" s="200">
        <f>S610*H610</f>
        <v>0</v>
      </c>
      <c r="U610" s="35"/>
      <c r="V610" s="35"/>
      <c r="W610" s="35"/>
      <c r="X610" s="35"/>
      <c r="Y610" s="35"/>
      <c r="Z610" s="35"/>
      <c r="AA610" s="35"/>
      <c r="AB610" s="35"/>
      <c r="AC610" s="35"/>
      <c r="AD610" s="35"/>
      <c r="AE610" s="35"/>
      <c r="AR610" s="201" t="s">
        <v>420</v>
      </c>
      <c r="AT610" s="201" t="s">
        <v>313</v>
      </c>
      <c r="AU610" s="201" t="s">
        <v>125</v>
      </c>
      <c r="AY610" s="18" t="s">
        <v>311</v>
      </c>
      <c r="BE610" s="202">
        <f>IF(N610="základní",J610,0)</f>
        <v>0</v>
      </c>
      <c r="BF610" s="202">
        <f>IF(N610="snížená",J610,0)</f>
        <v>0</v>
      </c>
      <c r="BG610" s="202">
        <f>IF(N610="zákl. přenesená",J610,0)</f>
        <v>0</v>
      </c>
      <c r="BH610" s="202">
        <f>IF(N610="sníž. přenesená",J610,0)</f>
        <v>0</v>
      </c>
      <c r="BI610" s="202">
        <f>IF(N610="nulová",J610,0)</f>
        <v>0</v>
      </c>
      <c r="BJ610" s="18" t="s">
        <v>84</v>
      </c>
      <c r="BK610" s="202">
        <f>ROUND(I610*H610,2)</f>
        <v>0</v>
      </c>
      <c r="BL610" s="18" t="s">
        <v>420</v>
      </c>
      <c r="BM610" s="201" t="s">
        <v>1042</v>
      </c>
    </row>
    <row r="611" spans="1:65" s="2" customFormat="1" ht="48.75" x14ac:dyDescent="0.2">
      <c r="A611" s="35"/>
      <c r="B611" s="36"/>
      <c r="C611" s="37"/>
      <c r="D611" s="203" t="s">
        <v>320</v>
      </c>
      <c r="E611" s="37"/>
      <c r="F611" s="204" t="s">
        <v>1043</v>
      </c>
      <c r="G611" s="37"/>
      <c r="H611" s="37"/>
      <c r="I611" s="110"/>
      <c r="J611" s="37"/>
      <c r="K611" s="37"/>
      <c r="L611" s="40"/>
      <c r="M611" s="205"/>
      <c r="N611" s="206"/>
      <c r="O611" s="65"/>
      <c r="P611" s="65"/>
      <c r="Q611" s="65"/>
      <c r="R611" s="65"/>
      <c r="S611" s="65"/>
      <c r="T611" s="66"/>
      <c r="U611" s="35"/>
      <c r="V611" s="35"/>
      <c r="W611" s="35"/>
      <c r="X611" s="35"/>
      <c r="Y611" s="35"/>
      <c r="Z611" s="35"/>
      <c r="AA611" s="35"/>
      <c r="AB611" s="35"/>
      <c r="AC611" s="35"/>
      <c r="AD611" s="35"/>
      <c r="AE611" s="35"/>
      <c r="AT611" s="18" t="s">
        <v>320</v>
      </c>
      <c r="AU611" s="18" t="s">
        <v>125</v>
      </c>
    </row>
    <row r="612" spans="1:65" s="13" customFormat="1" x14ac:dyDescent="0.2">
      <c r="B612" s="207"/>
      <c r="C612" s="208"/>
      <c r="D612" s="203" t="s">
        <v>332</v>
      </c>
      <c r="E612" s="209" t="s">
        <v>21</v>
      </c>
      <c r="F612" s="210" t="s">
        <v>159</v>
      </c>
      <c r="G612" s="208"/>
      <c r="H612" s="211">
        <v>2.8090000000000002</v>
      </c>
      <c r="I612" s="212"/>
      <c r="J612" s="208"/>
      <c r="K612" s="208"/>
      <c r="L612" s="213"/>
      <c r="M612" s="214"/>
      <c r="N612" s="215"/>
      <c r="O612" s="215"/>
      <c r="P612" s="215"/>
      <c r="Q612" s="215"/>
      <c r="R612" s="215"/>
      <c r="S612" s="215"/>
      <c r="T612" s="216"/>
      <c r="AT612" s="217" t="s">
        <v>332</v>
      </c>
      <c r="AU612" s="217" t="s">
        <v>125</v>
      </c>
      <c r="AV612" s="13" t="s">
        <v>86</v>
      </c>
      <c r="AW612" s="13" t="s">
        <v>37</v>
      </c>
      <c r="AX612" s="13" t="s">
        <v>84</v>
      </c>
      <c r="AY612" s="217" t="s">
        <v>311</v>
      </c>
    </row>
    <row r="613" spans="1:65" s="12" customFormat="1" ht="20.85" customHeight="1" x14ac:dyDescent="0.2">
      <c r="B613" s="174"/>
      <c r="C613" s="175"/>
      <c r="D613" s="176" t="s">
        <v>75</v>
      </c>
      <c r="E613" s="188" t="s">
        <v>1044</v>
      </c>
      <c r="F613" s="188" t="s">
        <v>163</v>
      </c>
      <c r="G613" s="175"/>
      <c r="H613" s="175"/>
      <c r="I613" s="178"/>
      <c r="J613" s="189">
        <f>BK613</f>
        <v>0</v>
      </c>
      <c r="K613" s="175"/>
      <c r="L613" s="180"/>
      <c r="M613" s="181"/>
      <c r="N613" s="182"/>
      <c r="O613" s="182"/>
      <c r="P613" s="183">
        <f>SUM(P614:P644)</f>
        <v>0</v>
      </c>
      <c r="Q613" s="182"/>
      <c r="R613" s="183">
        <f>SUM(R614:R644)</f>
        <v>6.1858128099999998</v>
      </c>
      <c r="S613" s="182"/>
      <c r="T613" s="184">
        <f>SUM(T614:T644)</f>
        <v>0</v>
      </c>
      <c r="AR613" s="185" t="s">
        <v>84</v>
      </c>
      <c r="AT613" s="186" t="s">
        <v>75</v>
      </c>
      <c r="AU613" s="186" t="s">
        <v>86</v>
      </c>
      <c r="AY613" s="185" t="s">
        <v>311</v>
      </c>
      <c r="BK613" s="187">
        <f>SUM(BK614:BK644)</f>
        <v>0</v>
      </c>
    </row>
    <row r="614" spans="1:65" s="2" customFormat="1" ht="24" customHeight="1" x14ac:dyDescent="0.2">
      <c r="A614" s="35"/>
      <c r="B614" s="36"/>
      <c r="C614" s="190" t="s">
        <v>1045</v>
      </c>
      <c r="D614" s="190" t="s">
        <v>313</v>
      </c>
      <c r="E614" s="191" t="s">
        <v>1025</v>
      </c>
      <c r="F614" s="192" t="s">
        <v>1026</v>
      </c>
      <c r="G614" s="193" t="s">
        <v>123</v>
      </c>
      <c r="H614" s="194">
        <v>24.998000000000001</v>
      </c>
      <c r="I614" s="195"/>
      <c r="J614" s="196">
        <f>ROUND(I614*H614,2)</f>
        <v>0</v>
      </c>
      <c r="K614" s="192" t="s">
        <v>317</v>
      </c>
      <c r="L614" s="40"/>
      <c r="M614" s="197" t="s">
        <v>21</v>
      </c>
      <c r="N614" s="198" t="s">
        <v>47</v>
      </c>
      <c r="O614" s="65"/>
      <c r="P614" s="199">
        <f>O614*H614</f>
        <v>0</v>
      </c>
      <c r="Q614" s="199">
        <v>9.2999999999999992E-3</v>
      </c>
      <c r="R614" s="199">
        <f>Q614*H614</f>
        <v>0.2324814</v>
      </c>
      <c r="S614" s="199">
        <v>0</v>
      </c>
      <c r="T614" s="200">
        <f>S614*H614</f>
        <v>0</v>
      </c>
      <c r="U614" s="35"/>
      <c r="V614" s="35"/>
      <c r="W614" s="35"/>
      <c r="X614" s="35"/>
      <c r="Y614" s="35"/>
      <c r="Z614" s="35"/>
      <c r="AA614" s="35"/>
      <c r="AB614" s="35"/>
      <c r="AC614" s="35"/>
      <c r="AD614" s="35"/>
      <c r="AE614" s="35"/>
      <c r="AR614" s="201" t="s">
        <v>420</v>
      </c>
      <c r="AT614" s="201" t="s">
        <v>313</v>
      </c>
      <c r="AU614" s="201" t="s">
        <v>125</v>
      </c>
      <c r="AY614" s="18" t="s">
        <v>311</v>
      </c>
      <c r="BE614" s="202">
        <f>IF(N614="základní",J614,0)</f>
        <v>0</v>
      </c>
      <c r="BF614" s="202">
        <f>IF(N614="snížená",J614,0)</f>
        <v>0</v>
      </c>
      <c r="BG614" s="202">
        <f>IF(N614="zákl. přenesená",J614,0)</f>
        <v>0</v>
      </c>
      <c r="BH614" s="202">
        <f>IF(N614="sníž. přenesená",J614,0)</f>
        <v>0</v>
      </c>
      <c r="BI614" s="202">
        <f>IF(N614="nulová",J614,0)</f>
        <v>0</v>
      </c>
      <c r="BJ614" s="18" t="s">
        <v>84</v>
      </c>
      <c r="BK614" s="202">
        <f>ROUND(I614*H614,2)</f>
        <v>0</v>
      </c>
      <c r="BL614" s="18" t="s">
        <v>420</v>
      </c>
      <c r="BM614" s="201" t="s">
        <v>1046</v>
      </c>
    </row>
    <row r="615" spans="1:65" s="2" customFormat="1" ht="29.25" x14ac:dyDescent="0.2">
      <c r="A615" s="35"/>
      <c r="B615" s="36"/>
      <c r="C615" s="37"/>
      <c r="D615" s="203" t="s">
        <v>320</v>
      </c>
      <c r="E615" s="37"/>
      <c r="F615" s="204" t="s">
        <v>1028</v>
      </c>
      <c r="G615" s="37"/>
      <c r="H615" s="37"/>
      <c r="I615" s="110"/>
      <c r="J615" s="37"/>
      <c r="K615" s="37"/>
      <c r="L615" s="40"/>
      <c r="M615" s="205"/>
      <c r="N615" s="206"/>
      <c r="O615" s="65"/>
      <c r="P615" s="65"/>
      <c r="Q615" s="65"/>
      <c r="R615" s="65"/>
      <c r="S615" s="65"/>
      <c r="T615" s="66"/>
      <c r="U615" s="35"/>
      <c r="V615" s="35"/>
      <c r="W615" s="35"/>
      <c r="X615" s="35"/>
      <c r="Y615" s="35"/>
      <c r="Z615" s="35"/>
      <c r="AA615" s="35"/>
      <c r="AB615" s="35"/>
      <c r="AC615" s="35"/>
      <c r="AD615" s="35"/>
      <c r="AE615" s="35"/>
      <c r="AT615" s="18" t="s">
        <v>320</v>
      </c>
      <c r="AU615" s="18" t="s">
        <v>125</v>
      </c>
    </row>
    <row r="616" spans="1:65" s="13" customFormat="1" x14ac:dyDescent="0.2">
      <c r="B616" s="207"/>
      <c r="C616" s="208"/>
      <c r="D616" s="203" t="s">
        <v>332</v>
      </c>
      <c r="E616" s="209" t="s">
        <v>21</v>
      </c>
      <c r="F616" s="210" t="s">
        <v>162</v>
      </c>
      <c r="G616" s="208"/>
      <c r="H616" s="211">
        <v>24.998000000000001</v>
      </c>
      <c r="I616" s="212"/>
      <c r="J616" s="208"/>
      <c r="K616" s="208"/>
      <c r="L616" s="213"/>
      <c r="M616" s="214"/>
      <c r="N616" s="215"/>
      <c r="O616" s="215"/>
      <c r="P616" s="215"/>
      <c r="Q616" s="215"/>
      <c r="R616" s="215"/>
      <c r="S616" s="215"/>
      <c r="T616" s="216"/>
      <c r="AT616" s="217" t="s">
        <v>332</v>
      </c>
      <c r="AU616" s="217" t="s">
        <v>125</v>
      </c>
      <c r="AV616" s="13" t="s">
        <v>86</v>
      </c>
      <c r="AW616" s="13" t="s">
        <v>37</v>
      </c>
      <c r="AX616" s="13" t="s">
        <v>84</v>
      </c>
      <c r="AY616" s="217" t="s">
        <v>311</v>
      </c>
    </row>
    <row r="617" spans="1:65" s="2" customFormat="1" ht="24" customHeight="1" x14ac:dyDescent="0.2">
      <c r="A617" s="35"/>
      <c r="B617" s="36"/>
      <c r="C617" s="239" t="s">
        <v>1047</v>
      </c>
      <c r="D617" s="239" t="s">
        <v>432</v>
      </c>
      <c r="E617" s="240" t="s">
        <v>1030</v>
      </c>
      <c r="F617" s="241" t="s">
        <v>1031</v>
      </c>
      <c r="G617" s="242" t="s">
        <v>123</v>
      </c>
      <c r="H617" s="243">
        <v>27.498000000000001</v>
      </c>
      <c r="I617" s="244"/>
      <c r="J617" s="245">
        <f>ROUND(I617*H617,2)</f>
        <v>0</v>
      </c>
      <c r="K617" s="241" t="s">
        <v>317</v>
      </c>
      <c r="L617" s="246"/>
      <c r="M617" s="247" t="s">
        <v>21</v>
      </c>
      <c r="N617" s="248" t="s">
        <v>47</v>
      </c>
      <c r="O617" s="65"/>
      <c r="P617" s="199">
        <f>O617*H617</f>
        <v>0</v>
      </c>
      <c r="Q617" s="199">
        <v>1.9199999999999998E-2</v>
      </c>
      <c r="R617" s="199">
        <f>Q617*H617</f>
        <v>0.52796159999999992</v>
      </c>
      <c r="S617" s="199">
        <v>0</v>
      </c>
      <c r="T617" s="200">
        <f>S617*H617</f>
        <v>0</v>
      </c>
      <c r="U617" s="35"/>
      <c r="V617" s="35"/>
      <c r="W617" s="35"/>
      <c r="X617" s="35"/>
      <c r="Y617" s="35"/>
      <c r="Z617" s="35"/>
      <c r="AA617" s="35"/>
      <c r="AB617" s="35"/>
      <c r="AC617" s="35"/>
      <c r="AD617" s="35"/>
      <c r="AE617" s="35"/>
      <c r="AR617" s="201" t="s">
        <v>523</v>
      </c>
      <c r="AT617" s="201" t="s">
        <v>432</v>
      </c>
      <c r="AU617" s="201" t="s">
        <v>125</v>
      </c>
      <c r="AY617" s="18" t="s">
        <v>311</v>
      </c>
      <c r="BE617" s="202">
        <f>IF(N617="základní",J617,0)</f>
        <v>0</v>
      </c>
      <c r="BF617" s="202">
        <f>IF(N617="snížená",J617,0)</f>
        <v>0</v>
      </c>
      <c r="BG617" s="202">
        <f>IF(N617="zákl. přenesená",J617,0)</f>
        <v>0</v>
      </c>
      <c r="BH617" s="202">
        <f>IF(N617="sníž. přenesená",J617,0)</f>
        <v>0</v>
      </c>
      <c r="BI617" s="202">
        <f>IF(N617="nulová",J617,0)</f>
        <v>0</v>
      </c>
      <c r="BJ617" s="18" t="s">
        <v>84</v>
      </c>
      <c r="BK617" s="202">
        <f>ROUND(I617*H617,2)</f>
        <v>0</v>
      </c>
      <c r="BL617" s="18" t="s">
        <v>420</v>
      </c>
      <c r="BM617" s="201" t="s">
        <v>1048</v>
      </c>
    </row>
    <row r="618" spans="1:65" s="2" customFormat="1" ht="19.5" x14ac:dyDescent="0.2">
      <c r="A618" s="35"/>
      <c r="B618" s="36"/>
      <c r="C618" s="37"/>
      <c r="D618" s="203" t="s">
        <v>519</v>
      </c>
      <c r="E618" s="37"/>
      <c r="F618" s="204" t="s">
        <v>923</v>
      </c>
      <c r="G618" s="37"/>
      <c r="H618" s="37"/>
      <c r="I618" s="110"/>
      <c r="J618" s="37"/>
      <c r="K618" s="37"/>
      <c r="L618" s="40"/>
      <c r="M618" s="205"/>
      <c r="N618" s="206"/>
      <c r="O618" s="65"/>
      <c r="P618" s="65"/>
      <c r="Q618" s="65"/>
      <c r="R618" s="65"/>
      <c r="S618" s="65"/>
      <c r="T618" s="66"/>
      <c r="U618" s="35"/>
      <c r="V618" s="35"/>
      <c r="W618" s="35"/>
      <c r="X618" s="35"/>
      <c r="Y618" s="35"/>
      <c r="Z618" s="35"/>
      <c r="AA618" s="35"/>
      <c r="AB618" s="35"/>
      <c r="AC618" s="35"/>
      <c r="AD618" s="35"/>
      <c r="AE618" s="35"/>
      <c r="AT618" s="18" t="s">
        <v>519</v>
      </c>
      <c r="AU618" s="18" t="s">
        <v>125</v>
      </c>
    </row>
    <row r="619" spans="1:65" s="13" customFormat="1" x14ac:dyDescent="0.2">
      <c r="B619" s="207"/>
      <c r="C619" s="208"/>
      <c r="D619" s="203" t="s">
        <v>332</v>
      </c>
      <c r="E619" s="209" t="s">
        <v>21</v>
      </c>
      <c r="F619" s="210" t="s">
        <v>162</v>
      </c>
      <c r="G619" s="208"/>
      <c r="H619" s="211">
        <v>24.998000000000001</v>
      </c>
      <c r="I619" s="212"/>
      <c r="J619" s="208"/>
      <c r="K619" s="208"/>
      <c r="L619" s="213"/>
      <c r="M619" s="214"/>
      <c r="N619" s="215"/>
      <c r="O619" s="215"/>
      <c r="P619" s="215"/>
      <c r="Q619" s="215"/>
      <c r="R619" s="215"/>
      <c r="S619" s="215"/>
      <c r="T619" s="216"/>
      <c r="AT619" s="217" t="s">
        <v>332</v>
      </c>
      <c r="AU619" s="217" t="s">
        <v>125</v>
      </c>
      <c r="AV619" s="13" t="s">
        <v>86</v>
      </c>
      <c r="AW619" s="13" t="s">
        <v>37</v>
      </c>
      <c r="AX619" s="13" t="s">
        <v>84</v>
      </c>
      <c r="AY619" s="217" t="s">
        <v>311</v>
      </c>
    </row>
    <row r="620" spans="1:65" s="13" customFormat="1" x14ac:dyDescent="0.2">
      <c r="B620" s="207"/>
      <c r="C620" s="208"/>
      <c r="D620" s="203" t="s">
        <v>332</v>
      </c>
      <c r="E620" s="208"/>
      <c r="F620" s="210" t="s">
        <v>1049</v>
      </c>
      <c r="G620" s="208"/>
      <c r="H620" s="211">
        <v>27.498000000000001</v>
      </c>
      <c r="I620" s="212"/>
      <c r="J620" s="208"/>
      <c r="K620" s="208"/>
      <c r="L620" s="213"/>
      <c r="M620" s="214"/>
      <c r="N620" s="215"/>
      <c r="O620" s="215"/>
      <c r="P620" s="215"/>
      <c r="Q620" s="215"/>
      <c r="R620" s="215"/>
      <c r="S620" s="215"/>
      <c r="T620" s="216"/>
      <c r="AT620" s="217" t="s">
        <v>332</v>
      </c>
      <c r="AU620" s="217" t="s">
        <v>125</v>
      </c>
      <c r="AV620" s="13" t="s">
        <v>86</v>
      </c>
      <c r="AW620" s="13" t="s">
        <v>4</v>
      </c>
      <c r="AX620" s="13" t="s">
        <v>84</v>
      </c>
      <c r="AY620" s="217" t="s">
        <v>311</v>
      </c>
    </row>
    <row r="621" spans="1:65" s="2" customFormat="1" ht="16.5" customHeight="1" x14ac:dyDescent="0.2">
      <c r="A621" s="35"/>
      <c r="B621" s="36"/>
      <c r="C621" s="190" t="s">
        <v>1050</v>
      </c>
      <c r="D621" s="190" t="s">
        <v>313</v>
      </c>
      <c r="E621" s="191" t="s">
        <v>1035</v>
      </c>
      <c r="F621" s="192" t="s">
        <v>1036</v>
      </c>
      <c r="G621" s="193" t="s">
        <v>123</v>
      </c>
      <c r="H621" s="194">
        <v>24.998000000000001</v>
      </c>
      <c r="I621" s="195"/>
      <c r="J621" s="196">
        <f>ROUND(I621*H621,2)</f>
        <v>0</v>
      </c>
      <c r="K621" s="192" t="s">
        <v>317</v>
      </c>
      <c r="L621" s="40"/>
      <c r="M621" s="197" t="s">
        <v>21</v>
      </c>
      <c r="N621" s="198" t="s">
        <v>47</v>
      </c>
      <c r="O621" s="65"/>
      <c r="P621" s="199">
        <f>O621*H621</f>
        <v>0</v>
      </c>
      <c r="Q621" s="199">
        <v>1.5E-3</v>
      </c>
      <c r="R621" s="199">
        <f>Q621*H621</f>
        <v>3.7497000000000003E-2</v>
      </c>
      <c r="S621" s="199">
        <v>0</v>
      </c>
      <c r="T621" s="200">
        <f>S621*H621</f>
        <v>0</v>
      </c>
      <c r="U621" s="35"/>
      <c r="V621" s="35"/>
      <c r="W621" s="35"/>
      <c r="X621" s="35"/>
      <c r="Y621" s="35"/>
      <c r="Z621" s="35"/>
      <c r="AA621" s="35"/>
      <c r="AB621" s="35"/>
      <c r="AC621" s="35"/>
      <c r="AD621" s="35"/>
      <c r="AE621" s="35"/>
      <c r="AR621" s="201" t="s">
        <v>420</v>
      </c>
      <c r="AT621" s="201" t="s">
        <v>313</v>
      </c>
      <c r="AU621" s="201" t="s">
        <v>125</v>
      </c>
      <c r="AY621" s="18" t="s">
        <v>311</v>
      </c>
      <c r="BE621" s="202">
        <f>IF(N621="základní",J621,0)</f>
        <v>0</v>
      </c>
      <c r="BF621" s="202">
        <f>IF(N621="snížená",J621,0)</f>
        <v>0</v>
      </c>
      <c r="BG621" s="202">
        <f>IF(N621="zákl. přenesená",J621,0)</f>
        <v>0</v>
      </c>
      <c r="BH621" s="202">
        <f>IF(N621="sníž. přenesená",J621,0)</f>
        <v>0</v>
      </c>
      <c r="BI621" s="202">
        <f>IF(N621="nulová",J621,0)</f>
        <v>0</v>
      </c>
      <c r="BJ621" s="18" t="s">
        <v>84</v>
      </c>
      <c r="BK621" s="202">
        <f>ROUND(I621*H621,2)</f>
        <v>0</v>
      </c>
      <c r="BL621" s="18" t="s">
        <v>420</v>
      </c>
      <c r="BM621" s="201" t="s">
        <v>1051</v>
      </c>
    </row>
    <row r="622" spans="1:65" s="2" customFormat="1" ht="68.25" x14ac:dyDescent="0.2">
      <c r="A622" s="35"/>
      <c r="B622" s="36"/>
      <c r="C622" s="37"/>
      <c r="D622" s="203" t="s">
        <v>320</v>
      </c>
      <c r="E622" s="37"/>
      <c r="F622" s="204" t="s">
        <v>1038</v>
      </c>
      <c r="G622" s="37"/>
      <c r="H622" s="37"/>
      <c r="I622" s="110"/>
      <c r="J622" s="37"/>
      <c r="K622" s="37"/>
      <c r="L622" s="40"/>
      <c r="M622" s="205"/>
      <c r="N622" s="206"/>
      <c r="O622" s="65"/>
      <c r="P622" s="65"/>
      <c r="Q622" s="65"/>
      <c r="R622" s="65"/>
      <c r="S622" s="65"/>
      <c r="T622" s="66"/>
      <c r="U622" s="35"/>
      <c r="V622" s="35"/>
      <c r="W622" s="35"/>
      <c r="X622" s="35"/>
      <c r="Y622" s="35"/>
      <c r="Z622" s="35"/>
      <c r="AA622" s="35"/>
      <c r="AB622" s="35"/>
      <c r="AC622" s="35"/>
      <c r="AD622" s="35"/>
      <c r="AE622" s="35"/>
      <c r="AT622" s="18" t="s">
        <v>320</v>
      </c>
      <c r="AU622" s="18" t="s">
        <v>125</v>
      </c>
    </row>
    <row r="623" spans="1:65" s="13" customFormat="1" x14ac:dyDescent="0.2">
      <c r="B623" s="207"/>
      <c r="C623" s="208"/>
      <c r="D623" s="203" t="s">
        <v>332</v>
      </c>
      <c r="E623" s="209" t="s">
        <v>21</v>
      </c>
      <c r="F623" s="210" t="s">
        <v>162</v>
      </c>
      <c r="G623" s="208"/>
      <c r="H623" s="211">
        <v>24.998000000000001</v>
      </c>
      <c r="I623" s="212"/>
      <c r="J623" s="208"/>
      <c r="K623" s="208"/>
      <c r="L623" s="213"/>
      <c r="M623" s="214"/>
      <c r="N623" s="215"/>
      <c r="O623" s="215"/>
      <c r="P623" s="215"/>
      <c r="Q623" s="215"/>
      <c r="R623" s="215"/>
      <c r="S623" s="215"/>
      <c r="T623" s="216"/>
      <c r="AT623" s="217" t="s">
        <v>332</v>
      </c>
      <c r="AU623" s="217" t="s">
        <v>125</v>
      </c>
      <c r="AV623" s="13" t="s">
        <v>86</v>
      </c>
      <c r="AW623" s="13" t="s">
        <v>37</v>
      </c>
      <c r="AX623" s="13" t="s">
        <v>84</v>
      </c>
      <c r="AY623" s="217" t="s">
        <v>311</v>
      </c>
    </row>
    <row r="624" spans="1:65" s="2" customFormat="1" ht="24" customHeight="1" x14ac:dyDescent="0.2">
      <c r="A624" s="35"/>
      <c r="B624" s="36"/>
      <c r="C624" s="190" t="s">
        <v>1052</v>
      </c>
      <c r="D624" s="190" t="s">
        <v>313</v>
      </c>
      <c r="E624" s="191" t="s">
        <v>1040</v>
      </c>
      <c r="F624" s="192" t="s">
        <v>1041</v>
      </c>
      <c r="G624" s="193" t="s">
        <v>123</v>
      </c>
      <c r="H624" s="194">
        <v>24.998000000000001</v>
      </c>
      <c r="I624" s="195"/>
      <c r="J624" s="196">
        <f>ROUND(I624*H624,2)</f>
        <v>0</v>
      </c>
      <c r="K624" s="192" t="s">
        <v>317</v>
      </c>
      <c r="L624" s="40"/>
      <c r="M624" s="197" t="s">
        <v>21</v>
      </c>
      <c r="N624" s="198" t="s">
        <v>47</v>
      </c>
      <c r="O624" s="65"/>
      <c r="P624" s="199">
        <f>O624*H624</f>
        <v>0</v>
      </c>
      <c r="Q624" s="199">
        <v>1.2E-2</v>
      </c>
      <c r="R624" s="199">
        <f>Q624*H624</f>
        <v>0.29997600000000002</v>
      </c>
      <c r="S624" s="199">
        <v>0</v>
      </c>
      <c r="T624" s="200">
        <f>S624*H624</f>
        <v>0</v>
      </c>
      <c r="U624" s="35"/>
      <c r="V624" s="35"/>
      <c r="W624" s="35"/>
      <c r="X624" s="35"/>
      <c r="Y624" s="35"/>
      <c r="Z624" s="35"/>
      <c r="AA624" s="35"/>
      <c r="AB624" s="35"/>
      <c r="AC624" s="35"/>
      <c r="AD624" s="35"/>
      <c r="AE624" s="35"/>
      <c r="AR624" s="201" t="s">
        <v>420</v>
      </c>
      <c r="AT624" s="201" t="s">
        <v>313</v>
      </c>
      <c r="AU624" s="201" t="s">
        <v>125</v>
      </c>
      <c r="AY624" s="18" t="s">
        <v>311</v>
      </c>
      <c r="BE624" s="202">
        <f>IF(N624="základní",J624,0)</f>
        <v>0</v>
      </c>
      <c r="BF624" s="202">
        <f>IF(N624="snížená",J624,0)</f>
        <v>0</v>
      </c>
      <c r="BG624" s="202">
        <f>IF(N624="zákl. přenesená",J624,0)</f>
        <v>0</v>
      </c>
      <c r="BH624" s="202">
        <f>IF(N624="sníž. přenesená",J624,0)</f>
        <v>0</v>
      </c>
      <c r="BI624" s="202">
        <f>IF(N624="nulová",J624,0)</f>
        <v>0</v>
      </c>
      <c r="BJ624" s="18" t="s">
        <v>84</v>
      </c>
      <c r="BK624" s="202">
        <f>ROUND(I624*H624,2)</f>
        <v>0</v>
      </c>
      <c r="BL624" s="18" t="s">
        <v>420</v>
      </c>
      <c r="BM624" s="201" t="s">
        <v>1053</v>
      </c>
    </row>
    <row r="625" spans="1:65" s="2" customFormat="1" ht="48.75" x14ac:dyDescent="0.2">
      <c r="A625" s="35"/>
      <c r="B625" s="36"/>
      <c r="C625" s="37"/>
      <c r="D625" s="203" t="s">
        <v>320</v>
      </c>
      <c r="E625" s="37"/>
      <c r="F625" s="204" t="s">
        <v>1043</v>
      </c>
      <c r="G625" s="37"/>
      <c r="H625" s="37"/>
      <c r="I625" s="110"/>
      <c r="J625" s="37"/>
      <c r="K625" s="37"/>
      <c r="L625" s="40"/>
      <c r="M625" s="205"/>
      <c r="N625" s="206"/>
      <c r="O625" s="65"/>
      <c r="P625" s="65"/>
      <c r="Q625" s="65"/>
      <c r="R625" s="65"/>
      <c r="S625" s="65"/>
      <c r="T625" s="66"/>
      <c r="U625" s="35"/>
      <c r="V625" s="35"/>
      <c r="W625" s="35"/>
      <c r="X625" s="35"/>
      <c r="Y625" s="35"/>
      <c r="Z625" s="35"/>
      <c r="AA625" s="35"/>
      <c r="AB625" s="35"/>
      <c r="AC625" s="35"/>
      <c r="AD625" s="35"/>
      <c r="AE625" s="35"/>
      <c r="AT625" s="18" t="s">
        <v>320</v>
      </c>
      <c r="AU625" s="18" t="s">
        <v>125</v>
      </c>
    </row>
    <row r="626" spans="1:65" s="13" customFormat="1" x14ac:dyDescent="0.2">
      <c r="B626" s="207"/>
      <c r="C626" s="208"/>
      <c r="D626" s="203" t="s">
        <v>332</v>
      </c>
      <c r="E626" s="209" t="s">
        <v>21</v>
      </c>
      <c r="F626" s="210" t="s">
        <v>162</v>
      </c>
      <c r="G626" s="208"/>
      <c r="H626" s="211">
        <v>24.998000000000001</v>
      </c>
      <c r="I626" s="212"/>
      <c r="J626" s="208"/>
      <c r="K626" s="208"/>
      <c r="L626" s="213"/>
      <c r="M626" s="214"/>
      <c r="N626" s="215"/>
      <c r="O626" s="215"/>
      <c r="P626" s="215"/>
      <c r="Q626" s="215"/>
      <c r="R626" s="215"/>
      <c r="S626" s="215"/>
      <c r="T626" s="216"/>
      <c r="AT626" s="217" t="s">
        <v>332</v>
      </c>
      <c r="AU626" s="217" t="s">
        <v>125</v>
      </c>
      <c r="AV626" s="13" t="s">
        <v>86</v>
      </c>
      <c r="AW626" s="13" t="s">
        <v>37</v>
      </c>
      <c r="AX626" s="13" t="s">
        <v>84</v>
      </c>
      <c r="AY626" s="217" t="s">
        <v>311</v>
      </c>
    </row>
    <row r="627" spans="1:65" s="2" customFormat="1" ht="16.5" customHeight="1" x14ac:dyDescent="0.2">
      <c r="A627" s="35"/>
      <c r="B627" s="36"/>
      <c r="C627" s="190" t="s">
        <v>1054</v>
      </c>
      <c r="D627" s="190" t="s">
        <v>313</v>
      </c>
      <c r="E627" s="191" t="s">
        <v>1055</v>
      </c>
      <c r="F627" s="192" t="s">
        <v>1056</v>
      </c>
      <c r="G627" s="193" t="s">
        <v>209</v>
      </c>
      <c r="H627" s="194">
        <v>2</v>
      </c>
      <c r="I627" s="195"/>
      <c r="J627" s="196">
        <f>ROUND(I627*H627,2)</f>
        <v>0</v>
      </c>
      <c r="K627" s="192" t="s">
        <v>317</v>
      </c>
      <c r="L627" s="40"/>
      <c r="M627" s="197" t="s">
        <v>21</v>
      </c>
      <c r="N627" s="198" t="s">
        <v>47</v>
      </c>
      <c r="O627" s="65"/>
      <c r="P627" s="199">
        <f>O627*H627</f>
        <v>0</v>
      </c>
      <c r="Q627" s="199">
        <v>2.45329</v>
      </c>
      <c r="R627" s="199">
        <f>Q627*H627</f>
        <v>4.9065799999999999</v>
      </c>
      <c r="S627" s="199">
        <v>0</v>
      </c>
      <c r="T627" s="200">
        <f>S627*H627</f>
        <v>0</v>
      </c>
      <c r="U627" s="35"/>
      <c r="V627" s="35"/>
      <c r="W627" s="35"/>
      <c r="X627" s="35"/>
      <c r="Y627" s="35"/>
      <c r="Z627" s="35"/>
      <c r="AA627" s="35"/>
      <c r="AB627" s="35"/>
      <c r="AC627" s="35"/>
      <c r="AD627" s="35"/>
      <c r="AE627" s="35"/>
      <c r="AR627" s="201" t="s">
        <v>318</v>
      </c>
      <c r="AT627" s="201" t="s">
        <v>313</v>
      </c>
      <c r="AU627" s="201" t="s">
        <v>125</v>
      </c>
      <c r="AY627" s="18" t="s">
        <v>311</v>
      </c>
      <c r="BE627" s="202">
        <f>IF(N627="základní",J627,0)</f>
        <v>0</v>
      </c>
      <c r="BF627" s="202">
        <f>IF(N627="snížená",J627,0)</f>
        <v>0</v>
      </c>
      <c r="BG627" s="202">
        <f>IF(N627="zákl. přenesená",J627,0)</f>
        <v>0</v>
      </c>
      <c r="BH627" s="202">
        <f>IF(N627="sníž. přenesená",J627,0)</f>
        <v>0</v>
      </c>
      <c r="BI627" s="202">
        <f>IF(N627="nulová",J627,0)</f>
        <v>0</v>
      </c>
      <c r="BJ627" s="18" t="s">
        <v>84</v>
      </c>
      <c r="BK627" s="202">
        <f>ROUND(I627*H627,2)</f>
        <v>0</v>
      </c>
      <c r="BL627" s="18" t="s">
        <v>318</v>
      </c>
      <c r="BM627" s="201" t="s">
        <v>1057</v>
      </c>
    </row>
    <row r="628" spans="1:65" s="2" customFormat="1" ht="146.25" x14ac:dyDescent="0.2">
      <c r="A628" s="35"/>
      <c r="B628" s="36"/>
      <c r="C628" s="37"/>
      <c r="D628" s="203" t="s">
        <v>320</v>
      </c>
      <c r="E628" s="37"/>
      <c r="F628" s="204" t="s">
        <v>1058</v>
      </c>
      <c r="G628" s="37"/>
      <c r="H628" s="37"/>
      <c r="I628" s="110"/>
      <c r="J628" s="37"/>
      <c r="K628" s="37"/>
      <c r="L628" s="40"/>
      <c r="M628" s="205"/>
      <c r="N628" s="206"/>
      <c r="O628" s="65"/>
      <c r="P628" s="65"/>
      <c r="Q628" s="65"/>
      <c r="R628" s="65"/>
      <c r="S628" s="65"/>
      <c r="T628" s="66"/>
      <c r="U628" s="35"/>
      <c r="V628" s="35"/>
      <c r="W628" s="35"/>
      <c r="X628" s="35"/>
      <c r="Y628" s="35"/>
      <c r="Z628" s="35"/>
      <c r="AA628" s="35"/>
      <c r="AB628" s="35"/>
      <c r="AC628" s="35"/>
      <c r="AD628" s="35"/>
      <c r="AE628" s="35"/>
      <c r="AT628" s="18" t="s">
        <v>320</v>
      </c>
      <c r="AU628" s="18" t="s">
        <v>125</v>
      </c>
    </row>
    <row r="629" spans="1:65" s="13" customFormat="1" x14ac:dyDescent="0.2">
      <c r="B629" s="207"/>
      <c r="C629" s="208"/>
      <c r="D629" s="203" t="s">
        <v>332</v>
      </c>
      <c r="E629" s="209" t="s">
        <v>21</v>
      </c>
      <c r="F629" s="210" t="s">
        <v>1059</v>
      </c>
      <c r="G629" s="208"/>
      <c r="H629" s="211">
        <v>2</v>
      </c>
      <c r="I629" s="212"/>
      <c r="J629" s="208"/>
      <c r="K629" s="208"/>
      <c r="L629" s="213"/>
      <c r="M629" s="214"/>
      <c r="N629" s="215"/>
      <c r="O629" s="215"/>
      <c r="P629" s="215"/>
      <c r="Q629" s="215"/>
      <c r="R629" s="215"/>
      <c r="S629" s="215"/>
      <c r="T629" s="216"/>
      <c r="AT629" s="217" t="s">
        <v>332</v>
      </c>
      <c r="AU629" s="217" t="s">
        <v>125</v>
      </c>
      <c r="AV629" s="13" t="s">
        <v>86</v>
      </c>
      <c r="AW629" s="13" t="s">
        <v>37</v>
      </c>
      <c r="AX629" s="13" t="s">
        <v>84</v>
      </c>
      <c r="AY629" s="217" t="s">
        <v>311</v>
      </c>
    </row>
    <row r="630" spans="1:65" s="2" customFormat="1" ht="16.5" customHeight="1" x14ac:dyDescent="0.2">
      <c r="A630" s="35"/>
      <c r="B630" s="36"/>
      <c r="C630" s="190" t="s">
        <v>1060</v>
      </c>
      <c r="D630" s="190" t="s">
        <v>313</v>
      </c>
      <c r="E630" s="191" t="s">
        <v>1061</v>
      </c>
      <c r="F630" s="192" t="s">
        <v>1062</v>
      </c>
      <c r="G630" s="193" t="s">
        <v>209</v>
      </c>
      <c r="H630" s="194">
        <v>2</v>
      </c>
      <c r="I630" s="195"/>
      <c r="J630" s="196">
        <f>ROUND(I630*H630,2)</f>
        <v>0</v>
      </c>
      <c r="K630" s="192" t="s">
        <v>317</v>
      </c>
      <c r="L630" s="40"/>
      <c r="M630" s="197" t="s">
        <v>21</v>
      </c>
      <c r="N630" s="198" t="s">
        <v>47</v>
      </c>
      <c r="O630" s="65"/>
      <c r="P630" s="199">
        <f>O630*H630</f>
        <v>0</v>
      </c>
      <c r="Q630" s="199">
        <v>0</v>
      </c>
      <c r="R630" s="199">
        <f>Q630*H630</f>
        <v>0</v>
      </c>
      <c r="S630" s="199">
        <v>0</v>
      </c>
      <c r="T630" s="200">
        <f>S630*H630</f>
        <v>0</v>
      </c>
      <c r="U630" s="35"/>
      <c r="V630" s="35"/>
      <c r="W630" s="35"/>
      <c r="X630" s="35"/>
      <c r="Y630" s="35"/>
      <c r="Z630" s="35"/>
      <c r="AA630" s="35"/>
      <c r="AB630" s="35"/>
      <c r="AC630" s="35"/>
      <c r="AD630" s="35"/>
      <c r="AE630" s="35"/>
      <c r="AR630" s="201" t="s">
        <v>318</v>
      </c>
      <c r="AT630" s="201" t="s">
        <v>313</v>
      </c>
      <c r="AU630" s="201" t="s">
        <v>125</v>
      </c>
      <c r="AY630" s="18" t="s">
        <v>311</v>
      </c>
      <c r="BE630" s="202">
        <f>IF(N630="základní",J630,0)</f>
        <v>0</v>
      </c>
      <c r="BF630" s="202">
        <f>IF(N630="snížená",J630,0)</f>
        <v>0</v>
      </c>
      <c r="BG630" s="202">
        <f>IF(N630="zákl. přenesená",J630,0)</f>
        <v>0</v>
      </c>
      <c r="BH630" s="202">
        <f>IF(N630="sníž. přenesená",J630,0)</f>
        <v>0</v>
      </c>
      <c r="BI630" s="202">
        <f>IF(N630="nulová",J630,0)</f>
        <v>0</v>
      </c>
      <c r="BJ630" s="18" t="s">
        <v>84</v>
      </c>
      <c r="BK630" s="202">
        <f>ROUND(I630*H630,2)</f>
        <v>0</v>
      </c>
      <c r="BL630" s="18" t="s">
        <v>318</v>
      </c>
      <c r="BM630" s="201" t="s">
        <v>1063</v>
      </c>
    </row>
    <row r="631" spans="1:65" s="2" customFormat="1" ht="58.5" x14ac:dyDescent="0.2">
      <c r="A631" s="35"/>
      <c r="B631" s="36"/>
      <c r="C631" s="37"/>
      <c r="D631" s="203" t="s">
        <v>320</v>
      </c>
      <c r="E631" s="37"/>
      <c r="F631" s="204" t="s">
        <v>1064</v>
      </c>
      <c r="G631" s="37"/>
      <c r="H631" s="37"/>
      <c r="I631" s="110"/>
      <c r="J631" s="37"/>
      <c r="K631" s="37"/>
      <c r="L631" s="40"/>
      <c r="M631" s="205"/>
      <c r="N631" s="206"/>
      <c r="O631" s="65"/>
      <c r="P631" s="65"/>
      <c r="Q631" s="65"/>
      <c r="R631" s="65"/>
      <c r="S631" s="65"/>
      <c r="T631" s="66"/>
      <c r="U631" s="35"/>
      <c r="V631" s="35"/>
      <c r="W631" s="35"/>
      <c r="X631" s="35"/>
      <c r="Y631" s="35"/>
      <c r="Z631" s="35"/>
      <c r="AA631" s="35"/>
      <c r="AB631" s="35"/>
      <c r="AC631" s="35"/>
      <c r="AD631" s="35"/>
      <c r="AE631" s="35"/>
      <c r="AT631" s="18" t="s">
        <v>320</v>
      </c>
      <c r="AU631" s="18" t="s">
        <v>125</v>
      </c>
    </row>
    <row r="632" spans="1:65" s="13" customFormat="1" x14ac:dyDescent="0.2">
      <c r="B632" s="207"/>
      <c r="C632" s="208"/>
      <c r="D632" s="203" t="s">
        <v>332</v>
      </c>
      <c r="E632" s="209" t="s">
        <v>21</v>
      </c>
      <c r="F632" s="210" t="s">
        <v>1059</v>
      </c>
      <c r="G632" s="208"/>
      <c r="H632" s="211">
        <v>2</v>
      </c>
      <c r="I632" s="212"/>
      <c r="J632" s="208"/>
      <c r="K632" s="208"/>
      <c r="L632" s="213"/>
      <c r="M632" s="214"/>
      <c r="N632" s="215"/>
      <c r="O632" s="215"/>
      <c r="P632" s="215"/>
      <c r="Q632" s="215"/>
      <c r="R632" s="215"/>
      <c r="S632" s="215"/>
      <c r="T632" s="216"/>
      <c r="AT632" s="217" t="s">
        <v>332</v>
      </c>
      <c r="AU632" s="217" t="s">
        <v>125</v>
      </c>
      <c r="AV632" s="13" t="s">
        <v>86</v>
      </c>
      <c r="AW632" s="13" t="s">
        <v>37</v>
      </c>
      <c r="AX632" s="13" t="s">
        <v>84</v>
      </c>
      <c r="AY632" s="217" t="s">
        <v>311</v>
      </c>
    </row>
    <row r="633" spans="1:65" s="2" customFormat="1" ht="24" customHeight="1" x14ac:dyDescent="0.2">
      <c r="A633" s="35"/>
      <c r="B633" s="36"/>
      <c r="C633" s="190" t="s">
        <v>1065</v>
      </c>
      <c r="D633" s="190" t="s">
        <v>313</v>
      </c>
      <c r="E633" s="191" t="s">
        <v>1066</v>
      </c>
      <c r="F633" s="192" t="s">
        <v>1067</v>
      </c>
      <c r="G633" s="193" t="s">
        <v>209</v>
      </c>
      <c r="H633" s="194">
        <v>2</v>
      </c>
      <c r="I633" s="195"/>
      <c r="J633" s="196">
        <f>ROUND(I633*H633,2)</f>
        <v>0</v>
      </c>
      <c r="K633" s="192" t="s">
        <v>317</v>
      </c>
      <c r="L633" s="40"/>
      <c r="M633" s="197" t="s">
        <v>21</v>
      </c>
      <c r="N633" s="198" t="s">
        <v>47</v>
      </c>
      <c r="O633" s="65"/>
      <c r="P633" s="199">
        <f>O633*H633</f>
        <v>0</v>
      </c>
      <c r="Q633" s="199">
        <v>0</v>
      </c>
      <c r="R633" s="199">
        <f>Q633*H633</f>
        <v>0</v>
      </c>
      <c r="S633" s="199">
        <v>0</v>
      </c>
      <c r="T633" s="200">
        <f>S633*H633</f>
        <v>0</v>
      </c>
      <c r="U633" s="35"/>
      <c r="V633" s="35"/>
      <c r="W633" s="35"/>
      <c r="X633" s="35"/>
      <c r="Y633" s="35"/>
      <c r="Z633" s="35"/>
      <c r="AA633" s="35"/>
      <c r="AB633" s="35"/>
      <c r="AC633" s="35"/>
      <c r="AD633" s="35"/>
      <c r="AE633" s="35"/>
      <c r="AR633" s="201" t="s">
        <v>318</v>
      </c>
      <c r="AT633" s="201" t="s">
        <v>313</v>
      </c>
      <c r="AU633" s="201" t="s">
        <v>125</v>
      </c>
      <c r="AY633" s="18" t="s">
        <v>311</v>
      </c>
      <c r="BE633" s="202">
        <f>IF(N633="základní",J633,0)</f>
        <v>0</v>
      </c>
      <c r="BF633" s="202">
        <f>IF(N633="snížená",J633,0)</f>
        <v>0</v>
      </c>
      <c r="BG633" s="202">
        <f>IF(N633="zákl. přenesená",J633,0)</f>
        <v>0</v>
      </c>
      <c r="BH633" s="202">
        <f>IF(N633="sníž. přenesená",J633,0)</f>
        <v>0</v>
      </c>
      <c r="BI633" s="202">
        <f>IF(N633="nulová",J633,0)</f>
        <v>0</v>
      </c>
      <c r="BJ633" s="18" t="s">
        <v>84</v>
      </c>
      <c r="BK633" s="202">
        <f>ROUND(I633*H633,2)</f>
        <v>0</v>
      </c>
      <c r="BL633" s="18" t="s">
        <v>318</v>
      </c>
      <c r="BM633" s="201" t="s">
        <v>1068</v>
      </c>
    </row>
    <row r="634" spans="1:65" s="2" customFormat="1" ht="58.5" x14ac:dyDescent="0.2">
      <c r="A634" s="35"/>
      <c r="B634" s="36"/>
      <c r="C634" s="37"/>
      <c r="D634" s="203" t="s">
        <v>320</v>
      </c>
      <c r="E634" s="37"/>
      <c r="F634" s="204" t="s">
        <v>1064</v>
      </c>
      <c r="G634" s="37"/>
      <c r="H634" s="37"/>
      <c r="I634" s="110"/>
      <c r="J634" s="37"/>
      <c r="K634" s="37"/>
      <c r="L634" s="40"/>
      <c r="M634" s="205"/>
      <c r="N634" s="206"/>
      <c r="O634" s="65"/>
      <c r="P634" s="65"/>
      <c r="Q634" s="65"/>
      <c r="R634" s="65"/>
      <c r="S634" s="65"/>
      <c r="T634" s="66"/>
      <c r="U634" s="35"/>
      <c r="V634" s="35"/>
      <c r="W634" s="35"/>
      <c r="X634" s="35"/>
      <c r="Y634" s="35"/>
      <c r="Z634" s="35"/>
      <c r="AA634" s="35"/>
      <c r="AB634" s="35"/>
      <c r="AC634" s="35"/>
      <c r="AD634" s="35"/>
      <c r="AE634" s="35"/>
      <c r="AT634" s="18" t="s">
        <v>320</v>
      </c>
      <c r="AU634" s="18" t="s">
        <v>125</v>
      </c>
    </row>
    <row r="635" spans="1:65" s="13" customFormat="1" x14ac:dyDescent="0.2">
      <c r="B635" s="207"/>
      <c r="C635" s="208"/>
      <c r="D635" s="203" t="s">
        <v>332</v>
      </c>
      <c r="E635" s="209" t="s">
        <v>21</v>
      </c>
      <c r="F635" s="210" t="s">
        <v>1059</v>
      </c>
      <c r="G635" s="208"/>
      <c r="H635" s="211">
        <v>2</v>
      </c>
      <c r="I635" s="212"/>
      <c r="J635" s="208"/>
      <c r="K635" s="208"/>
      <c r="L635" s="213"/>
      <c r="M635" s="214"/>
      <c r="N635" s="215"/>
      <c r="O635" s="215"/>
      <c r="P635" s="215"/>
      <c r="Q635" s="215"/>
      <c r="R635" s="215"/>
      <c r="S635" s="215"/>
      <c r="T635" s="216"/>
      <c r="AT635" s="217" t="s">
        <v>332</v>
      </c>
      <c r="AU635" s="217" t="s">
        <v>125</v>
      </c>
      <c r="AV635" s="13" t="s">
        <v>86</v>
      </c>
      <c r="AW635" s="13" t="s">
        <v>37</v>
      </c>
      <c r="AX635" s="13" t="s">
        <v>84</v>
      </c>
      <c r="AY635" s="217" t="s">
        <v>311</v>
      </c>
    </row>
    <row r="636" spans="1:65" s="2" customFormat="1" ht="16.5" customHeight="1" x14ac:dyDescent="0.2">
      <c r="A636" s="35"/>
      <c r="B636" s="36"/>
      <c r="C636" s="190" t="s">
        <v>1069</v>
      </c>
      <c r="D636" s="190" t="s">
        <v>313</v>
      </c>
      <c r="E636" s="191" t="s">
        <v>1070</v>
      </c>
      <c r="F636" s="192" t="s">
        <v>1071</v>
      </c>
      <c r="G636" s="193" t="s">
        <v>416</v>
      </c>
      <c r="H636" s="194">
        <v>5.2999999999999999E-2</v>
      </c>
      <c r="I636" s="195"/>
      <c r="J636" s="196">
        <f>ROUND(I636*H636,2)</f>
        <v>0</v>
      </c>
      <c r="K636" s="192" t="s">
        <v>317</v>
      </c>
      <c r="L636" s="40"/>
      <c r="M636" s="197" t="s">
        <v>21</v>
      </c>
      <c r="N636" s="198" t="s">
        <v>47</v>
      </c>
      <c r="O636" s="65"/>
      <c r="P636" s="199">
        <f>O636*H636</f>
        <v>0</v>
      </c>
      <c r="Q636" s="199">
        <v>1.06277</v>
      </c>
      <c r="R636" s="199">
        <f>Q636*H636</f>
        <v>5.6326809999999998E-2</v>
      </c>
      <c r="S636" s="199">
        <v>0</v>
      </c>
      <c r="T636" s="200">
        <f>S636*H636</f>
        <v>0</v>
      </c>
      <c r="U636" s="35"/>
      <c r="V636" s="35"/>
      <c r="W636" s="35"/>
      <c r="X636" s="35"/>
      <c r="Y636" s="35"/>
      <c r="Z636" s="35"/>
      <c r="AA636" s="35"/>
      <c r="AB636" s="35"/>
      <c r="AC636" s="35"/>
      <c r="AD636" s="35"/>
      <c r="AE636" s="35"/>
      <c r="AR636" s="201" t="s">
        <v>318</v>
      </c>
      <c r="AT636" s="201" t="s">
        <v>313</v>
      </c>
      <c r="AU636" s="201" t="s">
        <v>125</v>
      </c>
      <c r="AY636" s="18" t="s">
        <v>311</v>
      </c>
      <c r="BE636" s="202">
        <f>IF(N636="základní",J636,0)</f>
        <v>0</v>
      </c>
      <c r="BF636" s="202">
        <f>IF(N636="snížená",J636,0)</f>
        <v>0</v>
      </c>
      <c r="BG636" s="202">
        <f>IF(N636="zákl. přenesená",J636,0)</f>
        <v>0</v>
      </c>
      <c r="BH636" s="202">
        <f>IF(N636="sníž. přenesená",J636,0)</f>
        <v>0</v>
      </c>
      <c r="BI636" s="202">
        <f>IF(N636="nulová",J636,0)</f>
        <v>0</v>
      </c>
      <c r="BJ636" s="18" t="s">
        <v>84</v>
      </c>
      <c r="BK636" s="202">
        <f>ROUND(I636*H636,2)</f>
        <v>0</v>
      </c>
      <c r="BL636" s="18" t="s">
        <v>318</v>
      </c>
      <c r="BM636" s="201" t="s">
        <v>1072</v>
      </c>
    </row>
    <row r="637" spans="1:65" s="2" customFormat="1" ht="29.25" x14ac:dyDescent="0.2">
      <c r="A637" s="35"/>
      <c r="B637" s="36"/>
      <c r="C637" s="37"/>
      <c r="D637" s="203" t="s">
        <v>320</v>
      </c>
      <c r="E637" s="37"/>
      <c r="F637" s="204" t="s">
        <v>1073</v>
      </c>
      <c r="G637" s="37"/>
      <c r="H637" s="37"/>
      <c r="I637" s="110"/>
      <c r="J637" s="37"/>
      <c r="K637" s="37"/>
      <c r="L637" s="40"/>
      <c r="M637" s="205"/>
      <c r="N637" s="206"/>
      <c r="O637" s="65"/>
      <c r="P637" s="65"/>
      <c r="Q637" s="65"/>
      <c r="R637" s="65"/>
      <c r="S637" s="65"/>
      <c r="T637" s="66"/>
      <c r="U637" s="35"/>
      <c r="V637" s="35"/>
      <c r="W637" s="35"/>
      <c r="X637" s="35"/>
      <c r="Y637" s="35"/>
      <c r="Z637" s="35"/>
      <c r="AA637" s="35"/>
      <c r="AB637" s="35"/>
      <c r="AC637" s="35"/>
      <c r="AD637" s="35"/>
      <c r="AE637" s="35"/>
      <c r="AT637" s="18" t="s">
        <v>320</v>
      </c>
      <c r="AU637" s="18" t="s">
        <v>125</v>
      </c>
    </row>
    <row r="638" spans="1:65" s="14" customFormat="1" x14ac:dyDescent="0.2">
      <c r="B638" s="218"/>
      <c r="C638" s="219"/>
      <c r="D638" s="203" t="s">
        <v>332</v>
      </c>
      <c r="E638" s="220" t="s">
        <v>21</v>
      </c>
      <c r="F638" s="221" t="s">
        <v>1074</v>
      </c>
      <c r="G638" s="219"/>
      <c r="H638" s="220" t="s">
        <v>21</v>
      </c>
      <c r="I638" s="222"/>
      <c r="J638" s="219"/>
      <c r="K638" s="219"/>
      <c r="L638" s="223"/>
      <c r="M638" s="224"/>
      <c r="N638" s="225"/>
      <c r="O638" s="225"/>
      <c r="P638" s="225"/>
      <c r="Q638" s="225"/>
      <c r="R638" s="225"/>
      <c r="S638" s="225"/>
      <c r="T638" s="226"/>
      <c r="AT638" s="227" t="s">
        <v>332</v>
      </c>
      <c r="AU638" s="227" t="s">
        <v>125</v>
      </c>
      <c r="AV638" s="14" t="s">
        <v>84</v>
      </c>
      <c r="AW638" s="14" t="s">
        <v>37</v>
      </c>
      <c r="AX638" s="14" t="s">
        <v>76</v>
      </c>
      <c r="AY638" s="227" t="s">
        <v>311</v>
      </c>
    </row>
    <row r="639" spans="1:65" s="13" customFormat="1" x14ac:dyDescent="0.2">
      <c r="B639" s="207"/>
      <c r="C639" s="208"/>
      <c r="D639" s="203" t="s">
        <v>332</v>
      </c>
      <c r="E639" s="209" t="s">
        <v>21</v>
      </c>
      <c r="F639" s="210" t="s">
        <v>1075</v>
      </c>
      <c r="G639" s="208"/>
      <c r="H639" s="211">
        <v>5.2999999999999999E-2</v>
      </c>
      <c r="I639" s="212"/>
      <c r="J639" s="208"/>
      <c r="K639" s="208"/>
      <c r="L639" s="213"/>
      <c r="M639" s="214"/>
      <c r="N639" s="215"/>
      <c r="O639" s="215"/>
      <c r="P639" s="215"/>
      <c r="Q639" s="215"/>
      <c r="R639" s="215"/>
      <c r="S639" s="215"/>
      <c r="T639" s="216"/>
      <c r="AT639" s="217" t="s">
        <v>332</v>
      </c>
      <c r="AU639" s="217" t="s">
        <v>125</v>
      </c>
      <c r="AV639" s="13" t="s">
        <v>86</v>
      </c>
      <c r="AW639" s="13" t="s">
        <v>37</v>
      </c>
      <c r="AX639" s="13" t="s">
        <v>84</v>
      </c>
      <c r="AY639" s="217" t="s">
        <v>311</v>
      </c>
    </row>
    <row r="640" spans="1:65" s="2" customFormat="1" ht="24" customHeight="1" x14ac:dyDescent="0.2">
      <c r="A640" s="35"/>
      <c r="B640" s="36"/>
      <c r="C640" s="190" t="s">
        <v>1076</v>
      </c>
      <c r="D640" s="190" t="s">
        <v>313</v>
      </c>
      <c r="E640" s="191" t="s">
        <v>1077</v>
      </c>
      <c r="F640" s="192" t="s">
        <v>1078</v>
      </c>
      <c r="G640" s="193" t="s">
        <v>123</v>
      </c>
      <c r="H640" s="194">
        <v>24.998000000000001</v>
      </c>
      <c r="I640" s="195"/>
      <c r="J640" s="196">
        <f>ROUND(I640*H640,2)</f>
        <v>0</v>
      </c>
      <c r="K640" s="192" t="s">
        <v>317</v>
      </c>
      <c r="L640" s="40"/>
      <c r="M640" s="197" t="s">
        <v>21</v>
      </c>
      <c r="N640" s="198" t="s">
        <v>47</v>
      </c>
      <c r="O640" s="65"/>
      <c r="P640" s="199">
        <f>O640*H640</f>
        <v>0</v>
      </c>
      <c r="Q640" s="199">
        <v>0</v>
      </c>
      <c r="R640" s="199">
        <f>Q640*H640</f>
        <v>0</v>
      </c>
      <c r="S640" s="199">
        <v>0</v>
      </c>
      <c r="T640" s="200">
        <f>S640*H640</f>
        <v>0</v>
      </c>
      <c r="U640" s="35"/>
      <c r="V640" s="35"/>
      <c r="W640" s="35"/>
      <c r="X640" s="35"/>
      <c r="Y640" s="35"/>
      <c r="Z640" s="35"/>
      <c r="AA640" s="35"/>
      <c r="AB640" s="35"/>
      <c r="AC640" s="35"/>
      <c r="AD640" s="35"/>
      <c r="AE640" s="35"/>
      <c r="AR640" s="201" t="s">
        <v>420</v>
      </c>
      <c r="AT640" s="201" t="s">
        <v>313</v>
      </c>
      <c r="AU640" s="201" t="s">
        <v>125</v>
      </c>
      <c r="AY640" s="18" t="s">
        <v>311</v>
      </c>
      <c r="BE640" s="202">
        <f>IF(N640="základní",J640,0)</f>
        <v>0</v>
      </c>
      <c r="BF640" s="202">
        <f>IF(N640="snížená",J640,0)</f>
        <v>0</v>
      </c>
      <c r="BG640" s="202">
        <f>IF(N640="zákl. přenesená",J640,0)</f>
        <v>0</v>
      </c>
      <c r="BH640" s="202">
        <f>IF(N640="sníž. přenesená",J640,0)</f>
        <v>0</v>
      </c>
      <c r="BI640" s="202">
        <f>IF(N640="nulová",J640,0)</f>
        <v>0</v>
      </c>
      <c r="BJ640" s="18" t="s">
        <v>84</v>
      </c>
      <c r="BK640" s="202">
        <f>ROUND(I640*H640,2)</f>
        <v>0</v>
      </c>
      <c r="BL640" s="18" t="s">
        <v>420</v>
      </c>
      <c r="BM640" s="201" t="s">
        <v>1079</v>
      </c>
    </row>
    <row r="641" spans="1:65" s="2" customFormat="1" ht="39" x14ac:dyDescent="0.2">
      <c r="A641" s="35"/>
      <c r="B641" s="36"/>
      <c r="C641" s="37"/>
      <c r="D641" s="203" t="s">
        <v>320</v>
      </c>
      <c r="E641" s="37"/>
      <c r="F641" s="204" t="s">
        <v>1080</v>
      </c>
      <c r="G641" s="37"/>
      <c r="H641" s="37"/>
      <c r="I641" s="110"/>
      <c r="J641" s="37"/>
      <c r="K641" s="37"/>
      <c r="L641" s="40"/>
      <c r="M641" s="205"/>
      <c r="N641" s="206"/>
      <c r="O641" s="65"/>
      <c r="P641" s="65"/>
      <c r="Q641" s="65"/>
      <c r="R641" s="65"/>
      <c r="S641" s="65"/>
      <c r="T641" s="66"/>
      <c r="U641" s="35"/>
      <c r="V641" s="35"/>
      <c r="W641" s="35"/>
      <c r="X641" s="35"/>
      <c r="Y641" s="35"/>
      <c r="Z641" s="35"/>
      <c r="AA641" s="35"/>
      <c r="AB641" s="35"/>
      <c r="AC641" s="35"/>
      <c r="AD641" s="35"/>
      <c r="AE641" s="35"/>
      <c r="AT641" s="18" t="s">
        <v>320</v>
      </c>
      <c r="AU641" s="18" t="s">
        <v>125</v>
      </c>
    </row>
    <row r="642" spans="1:65" s="13" customFormat="1" x14ac:dyDescent="0.2">
      <c r="B642" s="207"/>
      <c r="C642" s="208"/>
      <c r="D642" s="203" t="s">
        <v>332</v>
      </c>
      <c r="E642" s="209" t="s">
        <v>21</v>
      </c>
      <c r="F642" s="210" t="s">
        <v>162</v>
      </c>
      <c r="G642" s="208"/>
      <c r="H642" s="211">
        <v>24.998000000000001</v>
      </c>
      <c r="I642" s="212"/>
      <c r="J642" s="208"/>
      <c r="K642" s="208"/>
      <c r="L642" s="213"/>
      <c r="M642" s="214"/>
      <c r="N642" s="215"/>
      <c r="O642" s="215"/>
      <c r="P642" s="215"/>
      <c r="Q642" s="215"/>
      <c r="R642" s="215"/>
      <c r="S642" s="215"/>
      <c r="T642" s="216"/>
      <c r="AT642" s="217" t="s">
        <v>332</v>
      </c>
      <c r="AU642" s="217" t="s">
        <v>125</v>
      </c>
      <c r="AV642" s="13" t="s">
        <v>86</v>
      </c>
      <c r="AW642" s="13" t="s">
        <v>37</v>
      </c>
      <c r="AX642" s="13" t="s">
        <v>84</v>
      </c>
      <c r="AY642" s="217" t="s">
        <v>311</v>
      </c>
    </row>
    <row r="643" spans="1:65" s="2" customFormat="1" ht="16.5" customHeight="1" x14ac:dyDescent="0.2">
      <c r="A643" s="35"/>
      <c r="B643" s="36"/>
      <c r="C643" s="239" t="s">
        <v>1081</v>
      </c>
      <c r="D643" s="239" t="s">
        <v>432</v>
      </c>
      <c r="E643" s="240" t="s">
        <v>1082</v>
      </c>
      <c r="F643" s="241" t="s">
        <v>1083</v>
      </c>
      <c r="G643" s="242" t="s">
        <v>123</v>
      </c>
      <c r="H643" s="243">
        <v>24.998000000000001</v>
      </c>
      <c r="I643" s="244"/>
      <c r="J643" s="245">
        <f>ROUND(I643*H643,2)</f>
        <v>0</v>
      </c>
      <c r="K643" s="241" t="s">
        <v>724</v>
      </c>
      <c r="L643" s="246"/>
      <c r="M643" s="247" t="s">
        <v>21</v>
      </c>
      <c r="N643" s="248" t="s">
        <v>47</v>
      </c>
      <c r="O643" s="65"/>
      <c r="P643" s="199">
        <f>O643*H643</f>
        <v>0</v>
      </c>
      <c r="Q643" s="199">
        <v>5.0000000000000001E-3</v>
      </c>
      <c r="R643" s="199">
        <f>Q643*H643</f>
        <v>0.12499</v>
      </c>
      <c r="S643" s="199">
        <v>0</v>
      </c>
      <c r="T643" s="200">
        <f>S643*H643</f>
        <v>0</v>
      </c>
      <c r="U643" s="35"/>
      <c r="V643" s="35"/>
      <c r="W643" s="35"/>
      <c r="X643" s="35"/>
      <c r="Y643" s="35"/>
      <c r="Z643" s="35"/>
      <c r="AA643" s="35"/>
      <c r="AB643" s="35"/>
      <c r="AC643" s="35"/>
      <c r="AD643" s="35"/>
      <c r="AE643" s="35"/>
      <c r="AR643" s="201" t="s">
        <v>523</v>
      </c>
      <c r="AT643" s="201" t="s">
        <v>432</v>
      </c>
      <c r="AU643" s="201" t="s">
        <v>125</v>
      </c>
      <c r="AY643" s="18" t="s">
        <v>311</v>
      </c>
      <c r="BE643" s="202">
        <f>IF(N643="základní",J643,0)</f>
        <v>0</v>
      </c>
      <c r="BF643" s="202">
        <f>IF(N643="snížená",J643,0)</f>
        <v>0</v>
      </c>
      <c r="BG643" s="202">
        <f>IF(N643="zákl. přenesená",J643,0)</f>
        <v>0</v>
      </c>
      <c r="BH643" s="202">
        <f>IF(N643="sníž. přenesená",J643,0)</f>
        <v>0</v>
      </c>
      <c r="BI643" s="202">
        <f>IF(N643="nulová",J643,0)</f>
        <v>0</v>
      </c>
      <c r="BJ643" s="18" t="s">
        <v>84</v>
      </c>
      <c r="BK643" s="202">
        <f>ROUND(I643*H643,2)</f>
        <v>0</v>
      </c>
      <c r="BL643" s="18" t="s">
        <v>420</v>
      </c>
      <c r="BM643" s="201" t="s">
        <v>1084</v>
      </c>
    </row>
    <row r="644" spans="1:65" s="13" customFormat="1" x14ac:dyDescent="0.2">
      <c r="B644" s="207"/>
      <c r="C644" s="208"/>
      <c r="D644" s="203" t="s">
        <v>332</v>
      </c>
      <c r="E644" s="209" t="s">
        <v>21</v>
      </c>
      <c r="F644" s="210" t="s">
        <v>162</v>
      </c>
      <c r="G644" s="208"/>
      <c r="H644" s="211">
        <v>24.998000000000001</v>
      </c>
      <c r="I644" s="212"/>
      <c r="J644" s="208"/>
      <c r="K644" s="208"/>
      <c r="L644" s="213"/>
      <c r="M644" s="214"/>
      <c r="N644" s="215"/>
      <c r="O644" s="215"/>
      <c r="P644" s="215"/>
      <c r="Q644" s="215"/>
      <c r="R644" s="215"/>
      <c r="S644" s="215"/>
      <c r="T644" s="216"/>
      <c r="AT644" s="217" t="s">
        <v>332</v>
      </c>
      <c r="AU644" s="217" t="s">
        <v>125</v>
      </c>
      <c r="AV644" s="13" t="s">
        <v>86</v>
      </c>
      <c r="AW644" s="13" t="s">
        <v>37</v>
      </c>
      <c r="AX644" s="13" t="s">
        <v>84</v>
      </c>
      <c r="AY644" s="217" t="s">
        <v>311</v>
      </c>
    </row>
    <row r="645" spans="1:65" s="12" customFormat="1" ht="20.85" customHeight="1" x14ac:dyDescent="0.2">
      <c r="B645" s="174"/>
      <c r="C645" s="175"/>
      <c r="D645" s="176" t="s">
        <v>75</v>
      </c>
      <c r="E645" s="188" t="s">
        <v>1085</v>
      </c>
      <c r="F645" s="188" t="s">
        <v>1086</v>
      </c>
      <c r="G645" s="175"/>
      <c r="H645" s="175"/>
      <c r="I645" s="178"/>
      <c r="J645" s="189">
        <f>BK645</f>
        <v>0</v>
      </c>
      <c r="K645" s="175"/>
      <c r="L645" s="180"/>
      <c r="M645" s="181"/>
      <c r="N645" s="182"/>
      <c r="O645" s="182"/>
      <c r="P645" s="183">
        <f>SUM(P646:P672)</f>
        <v>0</v>
      </c>
      <c r="Q645" s="182"/>
      <c r="R645" s="183">
        <f>SUM(R646:R672)</f>
        <v>14.085482090000001</v>
      </c>
      <c r="S645" s="182"/>
      <c r="T645" s="184">
        <f>SUM(T646:T672)</f>
        <v>0</v>
      </c>
      <c r="AR645" s="185" t="s">
        <v>84</v>
      </c>
      <c r="AT645" s="186" t="s">
        <v>75</v>
      </c>
      <c r="AU645" s="186" t="s">
        <v>86</v>
      </c>
      <c r="AY645" s="185" t="s">
        <v>311</v>
      </c>
      <c r="BK645" s="187">
        <f>SUM(BK646:BK672)</f>
        <v>0</v>
      </c>
    </row>
    <row r="646" spans="1:65" s="2" customFormat="1" ht="16.5" customHeight="1" x14ac:dyDescent="0.2">
      <c r="A646" s="35"/>
      <c r="B646" s="36"/>
      <c r="C646" s="190" t="s">
        <v>1087</v>
      </c>
      <c r="D646" s="190" t="s">
        <v>313</v>
      </c>
      <c r="E646" s="191" t="s">
        <v>1011</v>
      </c>
      <c r="F646" s="192" t="s">
        <v>1012</v>
      </c>
      <c r="G646" s="193" t="s">
        <v>123</v>
      </c>
      <c r="H646" s="194">
        <v>64.076999999999998</v>
      </c>
      <c r="I646" s="195"/>
      <c r="J646" s="196">
        <f>ROUND(I646*H646,2)</f>
        <v>0</v>
      </c>
      <c r="K646" s="192" t="s">
        <v>317</v>
      </c>
      <c r="L646" s="40"/>
      <c r="M646" s="197" t="s">
        <v>21</v>
      </c>
      <c r="N646" s="198" t="s">
        <v>47</v>
      </c>
      <c r="O646" s="65"/>
      <c r="P646" s="199">
        <f>O646*H646</f>
        <v>0</v>
      </c>
      <c r="Q646" s="199">
        <v>2.9999999999999997E-4</v>
      </c>
      <c r="R646" s="199">
        <f>Q646*H646</f>
        <v>1.9223099999999996E-2</v>
      </c>
      <c r="S646" s="199">
        <v>0</v>
      </c>
      <c r="T646" s="200">
        <f>S646*H646</f>
        <v>0</v>
      </c>
      <c r="U646" s="35"/>
      <c r="V646" s="35"/>
      <c r="W646" s="35"/>
      <c r="X646" s="35"/>
      <c r="Y646" s="35"/>
      <c r="Z646" s="35"/>
      <c r="AA646" s="35"/>
      <c r="AB646" s="35"/>
      <c r="AC646" s="35"/>
      <c r="AD646" s="35"/>
      <c r="AE646" s="35"/>
      <c r="AR646" s="201" t="s">
        <v>420</v>
      </c>
      <c r="AT646" s="201" t="s">
        <v>313</v>
      </c>
      <c r="AU646" s="201" t="s">
        <v>125</v>
      </c>
      <c r="AY646" s="18" t="s">
        <v>311</v>
      </c>
      <c r="BE646" s="202">
        <f>IF(N646="základní",J646,0)</f>
        <v>0</v>
      </c>
      <c r="BF646" s="202">
        <f>IF(N646="snížená",J646,0)</f>
        <v>0</v>
      </c>
      <c r="BG646" s="202">
        <f>IF(N646="zákl. přenesená",J646,0)</f>
        <v>0</v>
      </c>
      <c r="BH646" s="202">
        <f>IF(N646="sníž. přenesená",J646,0)</f>
        <v>0</v>
      </c>
      <c r="BI646" s="202">
        <f>IF(N646="nulová",J646,0)</f>
        <v>0</v>
      </c>
      <c r="BJ646" s="18" t="s">
        <v>84</v>
      </c>
      <c r="BK646" s="202">
        <f>ROUND(I646*H646,2)</f>
        <v>0</v>
      </c>
      <c r="BL646" s="18" t="s">
        <v>420</v>
      </c>
      <c r="BM646" s="201" t="s">
        <v>1088</v>
      </c>
    </row>
    <row r="647" spans="1:65" s="13" customFormat="1" x14ac:dyDescent="0.2">
      <c r="B647" s="207"/>
      <c r="C647" s="208"/>
      <c r="D647" s="203" t="s">
        <v>332</v>
      </c>
      <c r="E647" s="209" t="s">
        <v>21</v>
      </c>
      <c r="F647" s="210" t="s">
        <v>165</v>
      </c>
      <c r="G647" s="208"/>
      <c r="H647" s="211">
        <v>64.076999999999998</v>
      </c>
      <c r="I647" s="212"/>
      <c r="J647" s="208"/>
      <c r="K647" s="208"/>
      <c r="L647" s="213"/>
      <c r="M647" s="214"/>
      <c r="N647" s="215"/>
      <c r="O647" s="215"/>
      <c r="P647" s="215"/>
      <c r="Q647" s="215"/>
      <c r="R647" s="215"/>
      <c r="S647" s="215"/>
      <c r="T647" s="216"/>
      <c r="AT647" s="217" t="s">
        <v>332</v>
      </c>
      <c r="AU647" s="217" t="s">
        <v>125</v>
      </c>
      <c r="AV647" s="13" t="s">
        <v>86</v>
      </c>
      <c r="AW647" s="13" t="s">
        <v>37</v>
      </c>
      <c r="AX647" s="13" t="s">
        <v>84</v>
      </c>
      <c r="AY647" s="217" t="s">
        <v>311</v>
      </c>
    </row>
    <row r="648" spans="1:65" s="2" customFormat="1" ht="72" customHeight="1" x14ac:dyDescent="0.2">
      <c r="A648" s="35"/>
      <c r="B648" s="36"/>
      <c r="C648" s="239" t="s">
        <v>1089</v>
      </c>
      <c r="D648" s="239" t="s">
        <v>432</v>
      </c>
      <c r="E648" s="240" t="s">
        <v>1090</v>
      </c>
      <c r="F648" s="241" t="s">
        <v>921</v>
      </c>
      <c r="G648" s="242" t="s">
        <v>123</v>
      </c>
      <c r="H648" s="243">
        <v>73.688999999999993</v>
      </c>
      <c r="I648" s="244"/>
      <c r="J648" s="245">
        <f>ROUND(I648*H648,2)</f>
        <v>0</v>
      </c>
      <c r="K648" s="241" t="s">
        <v>724</v>
      </c>
      <c r="L648" s="246"/>
      <c r="M648" s="247" t="s">
        <v>21</v>
      </c>
      <c r="N648" s="248" t="s">
        <v>47</v>
      </c>
      <c r="O648" s="65"/>
      <c r="P648" s="199">
        <f>O648*H648</f>
        <v>0</v>
      </c>
      <c r="Q648" s="199">
        <v>3.5000000000000001E-3</v>
      </c>
      <c r="R648" s="199">
        <f>Q648*H648</f>
        <v>0.25791149999999996</v>
      </c>
      <c r="S648" s="199">
        <v>0</v>
      </c>
      <c r="T648" s="200">
        <f>S648*H648</f>
        <v>0</v>
      </c>
      <c r="U648" s="35"/>
      <c r="V648" s="35"/>
      <c r="W648" s="35"/>
      <c r="X648" s="35"/>
      <c r="Y648" s="35"/>
      <c r="Z648" s="35"/>
      <c r="AA648" s="35"/>
      <c r="AB648" s="35"/>
      <c r="AC648" s="35"/>
      <c r="AD648" s="35"/>
      <c r="AE648" s="35"/>
      <c r="AR648" s="201" t="s">
        <v>523</v>
      </c>
      <c r="AT648" s="201" t="s">
        <v>432</v>
      </c>
      <c r="AU648" s="201" t="s">
        <v>125</v>
      </c>
      <c r="AY648" s="18" t="s">
        <v>311</v>
      </c>
      <c r="BE648" s="202">
        <f>IF(N648="základní",J648,0)</f>
        <v>0</v>
      </c>
      <c r="BF648" s="202">
        <f>IF(N648="snížená",J648,0)</f>
        <v>0</v>
      </c>
      <c r="BG648" s="202">
        <f>IF(N648="zákl. přenesená",J648,0)</f>
        <v>0</v>
      </c>
      <c r="BH648" s="202">
        <f>IF(N648="sníž. přenesená",J648,0)</f>
        <v>0</v>
      </c>
      <c r="BI648" s="202">
        <f>IF(N648="nulová",J648,0)</f>
        <v>0</v>
      </c>
      <c r="BJ648" s="18" t="s">
        <v>84</v>
      </c>
      <c r="BK648" s="202">
        <f>ROUND(I648*H648,2)</f>
        <v>0</v>
      </c>
      <c r="BL648" s="18" t="s">
        <v>420</v>
      </c>
      <c r="BM648" s="201" t="s">
        <v>1091</v>
      </c>
    </row>
    <row r="649" spans="1:65" s="2" customFormat="1" ht="19.5" x14ac:dyDescent="0.2">
      <c r="A649" s="35"/>
      <c r="B649" s="36"/>
      <c r="C649" s="37"/>
      <c r="D649" s="203" t="s">
        <v>519</v>
      </c>
      <c r="E649" s="37"/>
      <c r="F649" s="204" t="s">
        <v>923</v>
      </c>
      <c r="G649" s="37"/>
      <c r="H649" s="37"/>
      <c r="I649" s="110"/>
      <c r="J649" s="37"/>
      <c r="K649" s="37"/>
      <c r="L649" s="40"/>
      <c r="M649" s="205"/>
      <c r="N649" s="206"/>
      <c r="O649" s="65"/>
      <c r="P649" s="65"/>
      <c r="Q649" s="65"/>
      <c r="R649" s="65"/>
      <c r="S649" s="65"/>
      <c r="T649" s="66"/>
      <c r="U649" s="35"/>
      <c r="V649" s="35"/>
      <c r="W649" s="35"/>
      <c r="X649" s="35"/>
      <c r="Y649" s="35"/>
      <c r="Z649" s="35"/>
      <c r="AA649" s="35"/>
      <c r="AB649" s="35"/>
      <c r="AC649" s="35"/>
      <c r="AD649" s="35"/>
      <c r="AE649" s="35"/>
      <c r="AT649" s="18" t="s">
        <v>519</v>
      </c>
      <c r="AU649" s="18" t="s">
        <v>125</v>
      </c>
    </row>
    <row r="650" spans="1:65" s="13" customFormat="1" x14ac:dyDescent="0.2">
      <c r="B650" s="207"/>
      <c r="C650" s="208"/>
      <c r="D650" s="203" t="s">
        <v>332</v>
      </c>
      <c r="E650" s="209" t="s">
        <v>21</v>
      </c>
      <c r="F650" s="210" t="s">
        <v>165</v>
      </c>
      <c r="G650" s="208"/>
      <c r="H650" s="211">
        <v>64.076999999999998</v>
      </c>
      <c r="I650" s="212"/>
      <c r="J650" s="208"/>
      <c r="K650" s="208"/>
      <c r="L650" s="213"/>
      <c r="M650" s="214"/>
      <c r="N650" s="215"/>
      <c r="O650" s="215"/>
      <c r="P650" s="215"/>
      <c r="Q650" s="215"/>
      <c r="R650" s="215"/>
      <c r="S650" s="215"/>
      <c r="T650" s="216"/>
      <c r="AT650" s="217" t="s">
        <v>332</v>
      </c>
      <c r="AU650" s="217" t="s">
        <v>125</v>
      </c>
      <c r="AV650" s="13" t="s">
        <v>86</v>
      </c>
      <c r="AW650" s="13" t="s">
        <v>37</v>
      </c>
      <c r="AX650" s="13" t="s">
        <v>84</v>
      </c>
      <c r="AY650" s="217" t="s">
        <v>311</v>
      </c>
    </row>
    <row r="651" spans="1:65" s="13" customFormat="1" x14ac:dyDescent="0.2">
      <c r="B651" s="207"/>
      <c r="C651" s="208"/>
      <c r="D651" s="203" t="s">
        <v>332</v>
      </c>
      <c r="E651" s="208"/>
      <c r="F651" s="210" t="s">
        <v>1092</v>
      </c>
      <c r="G651" s="208"/>
      <c r="H651" s="211">
        <v>73.688999999999993</v>
      </c>
      <c r="I651" s="212"/>
      <c r="J651" s="208"/>
      <c r="K651" s="208"/>
      <c r="L651" s="213"/>
      <c r="M651" s="214"/>
      <c r="N651" s="215"/>
      <c r="O651" s="215"/>
      <c r="P651" s="215"/>
      <c r="Q651" s="215"/>
      <c r="R651" s="215"/>
      <c r="S651" s="215"/>
      <c r="T651" s="216"/>
      <c r="AT651" s="217" t="s">
        <v>332</v>
      </c>
      <c r="AU651" s="217" t="s">
        <v>125</v>
      </c>
      <c r="AV651" s="13" t="s">
        <v>86</v>
      </c>
      <c r="AW651" s="13" t="s">
        <v>4</v>
      </c>
      <c r="AX651" s="13" t="s">
        <v>84</v>
      </c>
      <c r="AY651" s="217" t="s">
        <v>311</v>
      </c>
    </row>
    <row r="652" spans="1:65" s="2" customFormat="1" ht="16.5" customHeight="1" x14ac:dyDescent="0.2">
      <c r="A652" s="35"/>
      <c r="B652" s="36"/>
      <c r="C652" s="190" t="s">
        <v>1093</v>
      </c>
      <c r="D652" s="190" t="s">
        <v>313</v>
      </c>
      <c r="E652" s="191" t="s">
        <v>1094</v>
      </c>
      <c r="F652" s="192" t="s">
        <v>1095</v>
      </c>
      <c r="G652" s="193" t="s">
        <v>123</v>
      </c>
      <c r="H652" s="194">
        <v>64.076999999999998</v>
      </c>
      <c r="I652" s="195"/>
      <c r="J652" s="196">
        <f>ROUND(I652*H652,2)</f>
        <v>0</v>
      </c>
      <c r="K652" s="192" t="s">
        <v>317</v>
      </c>
      <c r="L652" s="40"/>
      <c r="M652" s="197" t="s">
        <v>21</v>
      </c>
      <c r="N652" s="198" t="s">
        <v>47</v>
      </c>
      <c r="O652" s="65"/>
      <c r="P652" s="199">
        <f>O652*H652</f>
        <v>0</v>
      </c>
      <c r="Q652" s="199">
        <v>1.2E-2</v>
      </c>
      <c r="R652" s="199">
        <f>Q652*H652</f>
        <v>0.76892399999999994</v>
      </c>
      <c r="S652" s="199">
        <v>0</v>
      </c>
      <c r="T652" s="200">
        <f>S652*H652</f>
        <v>0</v>
      </c>
      <c r="U652" s="35"/>
      <c r="V652" s="35"/>
      <c r="W652" s="35"/>
      <c r="X652" s="35"/>
      <c r="Y652" s="35"/>
      <c r="Z652" s="35"/>
      <c r="AA652" s="35"/>
      <c r="AB652" s="35"/>
      <c r="AC652" s="35"/>
      <c r="AD652" s="35"/>
      <c r="AE652" s="35"/>
      <c r="AR652" s="201" t="s">
        <v>420</v>
      </c>
      <c r="AT652" s="201" t="s">
        <v>313</v>
      </c>
      <c r="AU652" s="201" t="s">
        <v>125</v>
      </c>
      <c r="AY652" s="18" t="s">
        <v>311</v>
      </c>
      <c r="BE652" s="202">
        <f>IF(N652="základní",J652,0)</f>
        <v>0</v>
      </c>
      <c r="BF652" s="202">
        <f>IF(N652="snížená",J652,0)</f>
        <v>0</v>
      </c>
      <c r="BG652" s="202">
        <f>IF(N652="zákl. přenesená",J652,0)</f>
        <v>0</v>
      </c>
      <c r="BH652" s="202">
        <f>IF(N652="sníž. přenesená",J652,0)</f>
        <v>0</v>
      </c>
      <c r="BI652" s="202">
        <f>IF(N652="nulová",J652,0)</f>
        <v>0</v>
      </c>
      <c r="BJ652" s="18" t="s">
        <v>84</v>
      </c>
      <c r="BK652" s="202">
        <f>ROUND(I652*H652,2)</f>
        <v>0</v>
      </c>
      <c r="BL652" s="18" t="s">
        <v>420</v>
      </c>
      <c r="BM652" s="201" t="s">
        <v>1096</v>
      </c>
    </row>
    <row r="653" spans="1:65" s="2" customFormat="1" ht="48.75" x14ac:dyDescent="0.2">
      <c r="A653" s="35"/>
      <c r="B653" s="36"/>
      <c r="C653" s="37"/>
      <c r="D653" s="203" t="s">
        <v>320</v>
      </c>
      <c r="E653" s="37"/>
      <c r="F653" s="204" t="s">
        <v>1022</v>
      </c>
      <c r="G653" s="37"/>
      <c r="H653" s="37"/>
      <c r="I653" s="110"/>
      <c r="J653" s="37"/>
      <c r="K653" s="37"/>
      <c r="L653" s="40"/>
      <c r="M653" s="205"/>
      <c r="N653" s="206"/>
      <c r="O653" s="65"/>
      <c r="P653" s="65"/>
      <c r="Q653" s="65"/>
      <c r="R653" s="65"/>
      <c r="S653" s="65"/>
      <c r="T653" s="66"/>
      <c r="U653" s="35"/>
      <c r="V653" s="35"/>
      <c r="W653" s="35"/>
      <c r="X653" s="35"/>
      <c r="Y653" s="35"/>
      <c r="Z653" s="35"/>
      <c r="AA653" s="35"/>
      <c r="AB653" s="35"/>
      <c r="AC653" s="35"/>
      <c r="AD653" s="35"/>
      <c r="AE653" s="35"/>
      <c r="AT653" s="18" t="s">
        <v>320</v>
      </c>
      <c r="AU653" s="18" t="s">
        <v>125</v>
      </c>
    </row>
    <row r="654" spans="1:65" s="13" customFormat="1" x14ac:dyDescent="0.2">
      <c r="B654" s="207"/>
      <c r="C654" s="208"/>
      <c r="D654" s="203" t="s">
        <v>332</v>
      </c>
      <c r="E654" s="209" t="s">
        <v>21</v>
      </c>
      <c r="F654" s="210" t="s">
        <v>165</v>
      </c>
      <c r="G654" s="208"/>
      <c r="H654" s="211">
        <v>64.076999999999998</v>
      </c>
      <c r="I654" s="212"/>
      <c r="J654" s="208"/>
      <c r="K654" s="208"/>
      <c r="L654" s="213"/>
      <c r="M654" s="214"/>
      <c r="N654" s="215"/>
      <c r="O654" s="215"/>
      <c r="P654" s="215"/>
      <c r="Q654" s="215"/>
      <c r="R654" s="215"/>
      <c r="S654" s="215"/>
      <c r="T654" s="216"/>
      <c r="AT654" s="217" t="s">
        <v>332</v>
      </c>
      <c r="AU654" s="217" t="s">
        <v>125</v>
      </c>
      <c r="AV654" s="13" t="s">
        <v>86</v>
      </c>
      <c r="AW654" s="13" t="s">
        <v>37</v>
      </c>
      <c r="AX654" s="13" t="s">
        <v>84</v>
      </c>
      <c r="AY654" s="217" t="s">
        <v>311</v>
      </c>
    </row>
    <row r="655" spans="1:65" s="2" customFormat="1" ht="16.5" customHeight="1" x14ac:dyDescent="0.2">
      <c r="A655" s="35"/>
      <c r="B655" s="36"/>
      <c r="C655" s="190" t="s">
        <v>1097</v>
      </c>
      <c r="D655" s="190" t="s">
        <v>313</v>
      </c>
      <c r="E655" s="191" t="s">
        <v>1055</v>
      </c>
      <c r="F655" s="192" t="s">
        <v>1056</v>
      </c>
      <c r="G655" s="193" t="s">
        <v>209</v>
      </c>
      <c r="H655" s="194">
        <v>5.1260000000000003</v>
      </c>
      <c r="I655" s="195"/>
      <c r="J655" s="196">
        <f>ROUND(I655*H655,2)</f>
        <v>0</v>
      </c>
      <c r="K655" s="192" t="s">
        <v>317</v>
      </c>
      <c r="L655" s="40"/>
      <c r="M655" s="197" t="s">
        <v>21</v>
      </c>
      <c r="N655" s="198" t="s">
        <v>47</v>
      </c>
      <c r="O655" s="65"/>
      <c r="P655" s="199">
        <f>O655*H655</f>
        <v>0</v>
      </c>
      <c r="Q655" s="199">
        <v>2.45329</v>
      </c>
      <c r="R655" s="199">
        <f>Q655*H655</f>
        <v>12.57556454</v>
      </c>
      <c r="S655" s="199">
        <v>0</v>
      </c>
      <c r="T655" s="200">
        <f>S655*H655</f>
        <v>0</v>
      </c>
      <c r="U655" s="35"/>
      <c r="V655" s="35"/>
      <c r="W655" s="35"/>
      <c r="X655" s="35"/>
      <c r="Y655" s="35"/>
      <c r="Z655" s="35"/>
      <c r="AA655" s="35"/>
      <c r="AB655" s="35"/>
      <c r="AC655" s="35"/>
      <c r="AD655" s="35"/>
      <c r="AE655" s="35"/>
      <c r="AR655" s="201" t="s">
        <v>318</v>
      </c>
      <c r="AT655" s="201" t="s">
        <v>313</v>
      </c>
      <c r="AU655" s="201" t="s">
        <v>125</v>
      </c>
      <c r="AY655" s="18" t="s">
        <v>311</v>
      </c>
      <c r="BE655" s="202">
        <f>IF(N655="základní",J655,0)</f>
        <v>0</v>
      </c>
      <c r="BF655" s="202">
        <f>IF(N655="snížená",J655,0)</f>
        <v>0</v>
      </c>
      <c r="BG655" s="202">
        <f>IF(N655="zákl. přenesená",J655,0)</f>
        <v>0</v>
      </c>
      <c r="BH655" s="202">
        <f>IF(N655="sníž. přenesená",J655,0)</f>
        <v>0</v>
      </c>
      <c r="BI655" s="202">
        <f>IF(N655="nulová",J655,0)</f>
        <v>0</v>
      </c>
      <c r="BJ655" s="18" t="s">
        <v>84</v>
      </c>
      <c r="BK655" s="202">
        <f>ROUND(I655*H655,2)</f>
        <v>0</v>
      </c>
      <c r="BL655" s="18" t="s">
        <v>318</v>
      </c>
      <c r="BM655" s="201" t="s">
        <v>1098</v>
      </c>
    </row>
    <row r="656" spans="1:65" s="2" customFormat="1" ht="146.25" x14ac:dyDescent="0.2">
      <c r="A656" s="35"/>
      <c r="B656" s="36"/>
      <c r="C656" s="37"/>
      <c r="D656" s="203" t="s">
        <v>320</v>
      </c>
      <c r="E656" s="37"/>
      <c r="F656" s="204" t="s">
        <v>1058</v>
      </c>
      <c r="G656" s="37"/>
      <c r="H656" s="37"/>
      <c r="I656" s="110"/>
      <c r="J656" s="37"/>
      <c r="K656" s="37"/>
      <c r="L656" s="40"/>
      <c r="M656" s="205"/>
      <c r="N656" s="206"/>
      <c r="O656" s="65"/>
      <c r="P656" s="65"/>
      <c r="Q656" s="65"/>
      <c r="R656" s="65"/>
      <c r="S656" s="65"/>
      <c r="T656" s="66"/>
      <c r="U656" s="35"/>
      <c r="V656" s="35"/>
      <c r="W656" s="35"/>
      <c r="X656" s="35"/>
      <c r="Y656" s="35"/>
      <c r="Z656" s="35"/>
      <c r="AA656" s="35"/>
      <c r="AB656" s="35"/>
      <c r="AC656" s="35"/>
      <c r="AD656" s="35"/>
      <c r="AE656" s="35"/>
      <c r="AT656" s="18" t="s">
        <v>320</v>
      </c>
      <c r="AU656" s="18" t="s">
        <v>125</v>
      </c>
    </row>
    <row r="657" spans="1:65" s="13" customFormat="1" x14ac:dyDescent="0.2">
      <c r="B657" s="207"/>
      <c r="C657" s="208"/>
      <c r="D657" s="203" t="s">
        <v>332</v>
      </c>
      <c r="E657" s="209" t="s">
        <v>21</v>
      </c>
      <c r="F657" s="210" t="s">
        <v>1099</v>
      </c>
      <c r="G657" s="208"/>
      <c r="H657" s="211">
        <v>5.1260000000000003</v>
      </c>
      <c r="I657" s="212"/>
      <c r="J657" s="208"/>
      <c r="K657" s="208"/>
      <c r="L657" s="213"/>
      <c r="M657" s="214"/>
      <c r="N657" s="215"/>
      <c r="O657" s="215"/>
      <c r="P657" s="215"/>
      <c r="Q657" s="215"/>
      <c r="R657" s="215"/>
      <c r="S657" s="215"/>
      <c r="T657" s="216"/>
      <c r="AT657" s="217" t="s">
        <v>332</v>
      </c>
      <c r="AU657" s="217" t="s">
        <v>125</v>
      </c>
      <c r="AV657" s="13" t="s">
        <v>86</v>
      </c>
      <c r="AW657" s="13" t="s">
        <v>37</v>
      </c>
      <c r="AX657" s="13" t="s">
        <v>84</v>
      </c>
      <c r="AY657" s="217" t="s">
        <v>311</v>
      </c>
    </row>
    <row r="658" spans="1:65" s="2" customFormat="1" ht="16.5" customHeight="1" x14ac:dyDescent="0.2">
      <c r="A658" s="35"/>
      <c r="B658" s="36"/>
      <c r="C658" s="190" t="s">
        <v>1100</v>
      </c>
      <c r="D658" s="190" t="s">
        <v>313</v>
      </c>
      <c r="E658" s="191" t="s">
        <v>1061</v>
      </c>
      <c r="F658" s="192" t="s">
        <v>1062</v>
      </c>
      <c r="G658" s="193" t="s">
        <v>209</v>
      </c>
      <c r="H658" s="194">
        <v>5.1260000000000003</v>
      </c>
      <c r="I658" s="195"/>
      <c r="J658" s="196">
        <f>ROUND(I658*H658,2)</f>
        <v>0</v>
      </c>
      <c r="K658" s="192" t="s">
        <v>317</v>
      </c>
      <c r="L658" s="40"/>
      <c r="M658" s="197" t="s">
        <v>21</v>
      </c>
      <c r="N658" s="198" t="s">
        <v>47</v>
      </c>
      <c r="O658" s="65"/>
      <c r="P658" s="199">
        <f>O658*H658</f>
        <v>0</v>
      </c>
      <c r="Q658" s="199">
        <v>0</v>
      </c>
      <c r="R658" s="199">
        <f>Q658*H658</f>
        <v>0</v>
      </c>
      <c r="S658" s="199">
        <v>0</v>
      </c>
      <c r="T658" s="200">
        <f>S658*H658</f>
        <v>0</v>
      </c>
      <c r="U658" s="35"/>
      <c r="V658" s="35"/>
      <c r="W658" s="35"/>
      <c r="X658" s="35"/>
      <c r="Y658" s="35"/>
      <c r="Z658" s="35"/>
      <c r="AA658" s="35"/>
      <c r="AB658" s="35"/>
      <c r="AC658" s="35"/>
      <c r="AD658" s="35"/>
      <c r="AE658" s="35"/>
      <c r="AR658" s="201" t="s">
        <v>318</v>
      </c>
      <c r="AT658" s="201" t="s">
        <v>313</v>
      </c>
      <c r="AU658" s="201" t="s">
        <v>125</v>
      </c>
      <c r="AY658" s="18" t="s">
        <v>311</v>
      </c>
      <c r="BE658" s="202">
        <f>IF(N658="základní",J658,0)</f>
        <v>0</v>
      </c>
      <c r="BF658" s="202">
        <f>IF(N658="snížená",J658,0)</f>
        <v>0</v>
      </c>
      <c r="BG658" s="202">
        <f>IF(N658="zákl. přenesená",J658,0)</f>
        <v>0</v>
      </c>
      <c r="BH658" s="202">
        <f>IF(N658="sníž. přenesená",J658,0)</f>
        <v>0</v>
      </c>
      <c r="BI658" s="202">
        <f>IF(N658="nulová",J658,0)</f>
        <v>0</v>
      </c>
      <c r="BJ658" s="18" t="s">
        <v>84</v>
      </c>
      <c r="BK658" s="202">
        <f>ROUND(I658*H658,2)</f>
        <v>0</v>
      </c>
      <c r="BL658" s="18" t="s">
        <v>318</v>
      </c>
      <c r="BM658" s="201" t="s">
        <v>1101</v>
      </c>
    </row>
    <row r="659" spans="1:65" s="2" customFormat="1" ht="58.5" x14ac:dyDescent="0.2">
      <c r="A659" s="35"/>
      <c r="B659" s="36"/>
      <c r="C659" s="37"/>
      <c r="D659" s="203" t="s">
        <v>320</v>
      </c>
      <c r="E659" s="37"/>
      <c r="F659" s="204" t="s">
        <v>1064</v>
      </c>
      <c r="G659" s="37"/>
      <c r="H659" s="37"/>
      <c r="I659" s="110"/>
      <c r="J659" s="37"/>
      <c r="K659" s="37"/>
      <c r="L659" s="40"/>
      <c r="M659" s="205"/>
      <c r="N659" s="206"/>
      <c r="O659" s="65"/>
      <c r="P659" s="65"/>
      <c r="Q659" s="65"/>
      <c r="R659" s="65"/>
      <c r="S659" s="65"/>
      <c r="T659" s="66"/>
      <c r="U659" s="35"/>
      <c r="V659" s="35"/>
      <c r="W659" s="35"/>
      <c r="X659" s="35"/>
      <c r="Y659" s="35"/>
      <c r="Z659" s="35"/>
      <c r="AA659" s="35"/>
      <c r="AB659" s="35"/>
      <c r="AC659" s="35"/>
      <c r="AD659" s="35"/>
      <c r="AE659" s="35"/>
      <c r="AT659" s="18" t="s">
        <v>320</v>
      </c>
      <c r="AU659" s="18" t="s">
        <v>125</v>
      </c>
    </row>
    <row r="660" spans="1:65" s="13" customFormat="1" x14ac:dyDescent="0.2">
      <c r="B660" s="207"/>
      <c r="C660" s="208"/>
      <c r="D660" s="203" t="s">
        <v>332</v>
      </c>
      <c r="E660" s="209" t="s">
        <v>21</v>
      </c>
      <c r="F660" s="210" t="s">
        <v>1099</v>
      </c>
      <c r="G660" s="208"/>
      <c r="H660" s="211">
        <v>5.1260000000000003</v>
      </c>
      <c r="I660" s="212"/>
      <c r="J660" s="208"/>
      <c r="K660" s="208"/>
      <c r="L660" s="213"/>
      <c r="M660" s="214"/>
      <c r="N660" s="215"/>
      <c r="O660" s="215"/>
      <c r="P660" s="215"/>
      <c r="Q660" s="215"/>
      <c r="R660" s="215"/>
      <c r="S660" s="215"/>
      <c r="T660" s="216"/>
      <c r="AT660" s="217" t="s">
        <v>332</v>
      </c>
      <c r="AU660" s="217" t="s">
        <v>125</v>
      </c>
      <c r="AV660" s="13" t="s">
        <v>86</v>
      </c>
      <c r="AW660" s="13" t="s">
        <v>37</v>
      </c>
      <c r="AX660" s="13" t="s">
        <v>84</v>
      </c>
      <c r="AY660" s="217" t="s">
        <v>311</v>
      </c>
    </row>
    <row r="661" spans="1:65" s="2" customFormat="1" ht="24" customHeight="1" x14ac:dyDescent="0.2">
      <c r="A661" s="35"/>
      <c r="B661" s="36"/>
      <c r="C661" s="190" t="s">
        <v>1102</v>
      </c>
      <c r="D661" s="190" t="s">
        <v>313</v>
      </c>
      <c r="E661" s="191" t="s">
        <v>1066</v>
      </c>
      <c r="F661" s="192" t="s">
        <v>1067</v>
      </c>
      <c r="G661" s="193" t="s">
        <v>209</v>
      </c>
      <c r="H661" s="194">
        <v>5.1260000000000003</v>
      </c>
      <c r="I661" s="195"/>
      <c r="J661" s="196">
        <f>ROUND(I661*H661,2)</f>
        <v>0</v>
      </c>
      <c r="K661" s="192" t="s">
        <v>317</v>
      </c>
      <c r="L661" s="40"/>
      <c r="M661" s="197" t="s">
        <v>21</v>
      </c>
      <c r="N661" s="198" t="s">
        <v>47</v>
      </c>
      <c r="O661" s="65"/>
      <c r="P661" s="199">
        <f>O661*H661</f>
        <v>0</v>
      </c>
      <c r="Q661" s="199">
        <v>0</v>
      </c>
      <c r="R661" s="199">
        <f>Q661*H661</f>
        <v>0</v>
      </c>
      <c r="S661" s="199">
        <v>0</v>
      </c>
      <c r="T661" s="200">
        <f>S661*H661</f>
        <v>0</v>
      </c>
      <c r="U661" s="35"/>
      <c r="V661" s="35"/>
      <c r="W661" s="35"/>
      <c r="X661" s="35"/>
      <c r="Y661" s="35"/>
      <c r="Z661" s="35"/>
      <c r="AA661" s="35"/>
      <c r="AB661" s="35"/>
      <c r="AC661" s="35"/>
      <c r="AD661" s="35"/>
      <c r="AE661" s="35"/>
      <c r="AR661" s="201" t="s">
        <v>318</v>
      </c>
      <c r="AT661" s="201" t="s">
        <v>313</v>
      </c>
      <c r="AU661" s="201" t="s">
        <v>125</v>
      </c>
      <c r="AY661" s="18" t="s">
        <v>311</v>
      </c>
      <c r="BE661" s="202">
        <f>IF(N661="základní",J661,0)</f>
        <v>0</v>
      </c>
      <c r="BF661" s="202">
        <f>IF(N661="snížená",J661,0)</f>
        <v>0</v>
      </c>
      <c r="BG661" s="202">
        <f>IF(N661="zákl. přenesená",J661,0)</f>
        <v>0</v>
      </c>
      <c r="BH661" s="202">
        <f>IF(N661="sníž. přenesená",J661,0)</f>
        <v>0</v>
      </c>
      <c r="BI661" s="202">
        <f>IF(N661="nulová",J661,0)</f>
        <v>0</v>
      </c>
      <c r="BJ661" s="18" t="s">
        <v>84</v>
      </c>
      <c r="BK661" s="202">
        <f>ROUND(I661*H661,2)</f>
        <v>0</v>
      </c>
      <c r="BL661" s="18" t="s">
        <v>318</v>
      </c>
      <c r="BM661" s="201" t="s">
        <v>1103</v>
      </c>
    </row>
    <row r="662" spans="1:65" s="2" customFormat="1" ht="58.5" x14ac:dyDescent="0.2">
      <c r="A662" s="35"/>
      <c r="B662" s="36"/>
      <c r="C662" s="37"/>
      <c r="D662" s="203" t="s">
        <v>320</v>
      </c>
      <c r="E662" s="37"/>
      <c r="F662" s="204" t="s">
        <v>1064</v>
      </c>
      <c r="G662" s="37"/>
      <c r="H662" s="37"/>
      <c r="I662" s="110"/>
      <c r="J662" s="37"/>
      <c r="K662" s="37"/>
      <c r="L662" s="40"/>
      <c r="M662" s="205"/>
      <c r="N662" s="206"/>
      <c r="O662" s="65"/>
      <c r="P662" s="65"/>
      <c r="Q662" s="65"/>
      <c r="R662" s="65"/>
      <c r="S662" s="65"/>
      <c r="T662" s="66"/>
      <c r="U662" s="35"/>
      <c r="V662" s="35"/>
      <c r="W662" s="35"/>
      <c r="X662" s="35"/>
      <c r="Y662" s="35"/>
      <c r="Z662" s="35"/>
      <c r="AA662" s="35"/>
      <c r="AB662" s="35"/>
      <c r="AC662" s="35"/>
      <c r="AD662" s="35"/>
      <c r="AE662" s="35"/>
      <c r="AT662" s="18" t="s">
        <v>320</v>
      </c>
      <c r="AU662" s="18" t="s">
        <v>125</v>
      </c>
    </row>
    <row r="663" spans="1:65" s="13" customFormat="1" x14ac:dyDescent="0.2">
      <c r="B663" s="207"/>
      <c r="C663" s="208"/>
      <c r="D663" s="203" t="s">
        <v>332</v>
      </c>
      <c r="E663" s="209" t="s">
        <v>21</v>
      </c>
      <c r="F663" s="210" t="s">
        <v>1099</v>
      </c>
      <c r="G663" s="208"/>
      <c r="H663" s="211">
        <v>5.1260000000000003</v>
      </c>
      <c r="I663" s="212"/>
      <c r="J663" s="208"/>
      <c r="K663" s="208"/>
      <c r="L663" s="213"/>
      <c r="M663" s="214"/>
      <c r="N663" s="215"/>
      <c r="O663" s="215"/>
      <c r="P663" s="215"/>
      <c r="Q663" s="215"/>
      <c r="R663" s="215"/>
      <c r="S663" s="215"/>
      <c r="T663" s="216"/>
      <c r="AT663" s="217" t="s">
        <v>332</v>
      </c>
      <c r="AU663" s="217" t="s">
        <v>125</v>
      </c>
      <c r="AV663" s="13" t="s">
        <v>86</v>
      </c>
      <c r="AW663" s="13" t="s">
        <v>37</v>
      </c>
      <c r="AX663" s="13" t="s">
        <v>84</v>
      </c>
      <c r="AY663" s="217" t="s">
        <v>311</v>
      </c>
    </row>
    <row r="664" spans="1:65" s="2" customFormat="1" ht="16.5" customHeight="1" x14ac:dyDescent="0.2">
      <c r="A664" s="35"/>
      <c r="B664" s="36"/>
      <c r="C664" s="190" t="s">
        <v>1104</v>
      </c>
      <c r="D664" s="190" t="s">
        <v>313</v>
      </c>
      <c r="E664" s="191" t="s">
        <v>1070</v>
      </c>
      <c r="F664" s="192" t="s">
        <v>1071</v>
      </c>
      <c r="G664" s="193" t="s">
        <v>416</v>
      </c>
      <c r="H664" s="194">
        <v>0.13500000000000001</v>
      </c>
      <c r="I664" s="195"/>
      <c r="J664" s="196">
        <f>ROUND(I664*H664,2)</f>
        <v>0</v>
      </c>
      <c r="K664" s="192" t="s">
        <v>317</v>
      </c>
      <c r="L664" s="40"/>
      <c r="M664" s="197" t="s">
        <v>21</v>
      </c>
      <c r="N664" s="198" t="s">
        <v>47</v>
      </c>
      <c r="O664" s="65"/>
      <c r="P664" s="199">
        <f>O664*H664</f>
        <v>0</v>
      </c>
      <c r="Q664" s="199">
        <v>1.06277</v>
      </c>
      <c r="R664" s="199">
        <f>Q664*H664</f>
        <v>0.14347395000000002</v>
      </c>
      <c r="S664" s="199">
        <v>0</v>
      </c>
      <c r="T664" s="200">
        <f>S664*H664</f>
        <v>0</v>
      </c>
      <c r="U664" s="35"/>
      <c r="V664" s="35"/>
      <c r="W664" s="35"/>
      <c r="X664" s="35"/>
      <c r="Y664" s="35"/>
      <c r="Z664" s="35"/>
      <c r="AA664" s="35"/>
      <c r="AB664" s="35"/>
      <c r="AC664" s="35"/>
      <c r="AD664" s="35"/>
      <c r="AE664" s="35"/>
      <c r="AR664" s="201" t="s">
        <v>318</v>
      </c>
      <c r="AT664" s="201" t="s">
        <v>313</v>
      </c>
      <c r="AU664" s="201" t="s">
        <v>125</v>
      </c>
      <c r="AY664" s="18" t="s">
        <v>311</v>
      </c>
      <c r="BE664" s="202">
        <f>IF(N664="základní",J664,0)</f>
        <v>0</v>
      </c>
      <c r="BF664" s="202">
        <f>IF(N664="snížená",J664,0)</f>
        <v>0</v>
      </c>
      <c r="BG664" s="202">
        <f>IF(N664="zákl. přenesená",J664,0)</f>
        <v>0</v>
      </c>
      <c r="BH664" s="202">
        <f>IF(N664="sníž. přenesená",J664,0)</f>
        <v>0</v>
      </c>
      <c r="BI664" s="202">
        <f>IF(N664="nulová",J664,0)</f>
        <v>0</v>
      </c>
      <c r="BJ664" s="18" t="s">
        <v>84</v>
      </c>
      <c r="BK664" s="202">
        <f>ROUND(I664*H664,2)</f>
        <v>0</v>
      </c>
      <c r="BL664" s="18" t="s">
        <v>318</v>
      </c>
      <c r="BM664" s="201" t="s">
        <v>1105</v>
      </c>
    </row>
    <row r="665" spans="1:65" s="2" customFormat="1" ht="29.25" x14ac:dyDescent="0.2">
      <c r="A665" s="35"/>
      <c r="B665" s="36"/>
      <c r="C665" s="37"/>
      <c r="D665" s="203" t="s">
        <v>320</v>
      </c>
      <c r="E665" s="37"/>
      <c r="F665" s="204" t="s">
        <v>1073</v>
      </c>
      <c r="G665" s="37"/>
      <c r="H665" s="37"/>
      <c r="I665" s="110"/>
      <c r="J665" s="37"/>
      <c r="K665" s="37"/>
      <c r="L665" s="40"/>
      <c r="M665" s="205"/>
      <c r="N665" s="206"/>
      <c r="O665" s="65"/>
      <c r="P665" s="65"/>
      <c r="Q665" s="65"/>
      <c r="R665" s="65"/>
      <c r="S665" s="65"/>
      <c r="T665" s="66"/>
      <c r="U665" s="35"/>
      <c r="V665" s="35"/>
      <c r="W665" s="35"/>
      <c r="X665" s="35"/>
      <c r="Y665" s="35"/>
      <c r="Z665" s="35"/>
      <c r="AA665" s="35"/>
      <c r="AB665" s="35"/>
      <c r="AC665" s="35"/>
      <c r="AD665" s="35"/>
      <c r="AE665" s="35"/>
      <c r="AT665" s="18" t="s">
        <v>320</v>
      </c>
      <c r="AU665" s="18" t="s">
        <v>125</v>
      </c>
    </row>
    <row r="666" spans="1:65" s="14" customFormat="1" x14ac:dyDescent="0.2">
      <c r="B666" s="218"/>
      <c r="C666" s="219"/>
      <c r="D666" s="203" t="s">
        <v>332</v>
      </c>
      <c r="E666" s="220" t="s">
        <v>21</v>
      </c>
      <c r="F666" s="221" t="s">
        <v>1074</v>
      </c>
      <c r="G666" s="219"/>
      <c r="H666" s="220" t="s">
        <v>21</v>
      </c>
      <c r="I666" s="222"/>
      <c r="J666" s="219"/>
      <c r="K666" s="219"/>
      <c r="L666" s="223"/>
      <c r="M666" s="224"/>
      <c r="N666" s="225"/>
      <c r="O666" s="225"/>
      <c r="P666" s="225"/>
      <c r="Q666" s="225"/>
      <c r="R666" s="225"/>
      <c r="S666" s="225"/>
      <c r="T666" s="226"/>
      <c r="AT666" s="227" t="s">
        <v>332</v>
      </c>
      <c r="AU666" s="227" t="s">
        <v>125</v>
      </c>
      <c r="AV666" s="14" t="s">
        <v>84</v>
      </c>
      <c r="AW666" s="14" t="s">
        <v>37</v>
      </c>
      <c r="AX666" s="14" t="s">
        <v>76</v>
      </c>
      <c r="AY666" s="227" t="s">
        <v>311</v>
      </c>
    </row>
    <row r="667" spans="1:65" s="13" customFormat="1" x14ac:dyDescent="0.2">
      <c r="B667" s="207"/>
      <c r="C667" s="208"/>
      <c r="D667" s="203" t="s">
        <v>332</v>
      </c>
      <c r="E667" s="209" t="s">
        <v>21</v>
      </c>
      <c r="F667" s="210" t="s">
        <v>1106</v>
      </c>
      <c r="G667" s="208"/>
      <c r="H667" s="211">
        <v>0.13500000000000001</v>
      </c>
      <c r="I667" s="212"/>
      <c r="J667" s="208"/>
      <c r="K667" s="208"/>
      <c r="L667" s="213"/>
      <c r="M667" s="214"/>
      <c r="N667" s="215"/>
      <c r="O667" s="215"/>
      <c r="P667" s="215"/>
      <c r="Q667" s="215"/>
      <c r="R667" s="215"/>
      <c r="S667" s="215"/>
      <c r="T667" s="216"/>
      <c r="AT667" s="217" t="s">
        <v>332</v>
      </c>
      <c r="AU667" s="217" t="s">
        <v>125</v>
      </c>
      <c r="AV667" s="13" t="s">
        <v>86</v>
      </c>
      <c r="AW667" s="13" t="s">
        <v>37</v>
      </c>
      <c r="AX667" s="13" t="s">
        <v>84</v>
      </c>
      <c r="AY667" s="217" t="s">
        <v>311</v>
      </c>
    </row>
    <row r="668" spans="1:65" s="2" customFormat="1" ht="24" customHeight="1" x14ac:dyDescent="0.2">
      <c r="A668" s="35"/>
      <c r="B668" s="36"/>
      <c r="C668" s="190" t="s">
        <v>1107</v>
      </c>
      <c r="D668" s="190" t="s">
        <v>313</v>
      </c>
      <c r="E668" s="191" t="s">
        <v>1077</v>
      </c>
      <c r="F668" s="192" t="s">
        <v>1078</v>
      </c>
      <c r="G668" s="193" t="s">
        <v>123</v>
      </c>
      <c r="H668" s="194">
        <v>64.076999999999998</v>
      </c>
      <c r="I668" s="195"/>
      <c r="J668" s="196">
        <f>ROUND(I668*H668,2)</f>
        <v>0</v>
      </c>
      <c r="K668" s="192" t="s">
        <v>317</v>
      </c>
      <c r="L668" s="40"/>
      <c r="M668" s="197" t="s">
        <v>21</v>
      </c>
      <c r="N668" s="198" t="s">
        <v>47</v>
      </c>
      <c r="O668" s="65"/>
      <c r="P668" s="199">
        <f>O668*H668</f>
        <v>0</v>
      </c>
      <c r="Q668" s="199">
        <v>0</v>
      </c>
      <c r="R668" s="199">
        <f>Q668*H668</f>
        <v>0</v>
      </c>
      <c r="S668" s="199">
        <v>0</v>
      </c>
      <c r="T668" s="200">
        <f>S668*H668</f>
        <v>0</v>
      </c>
      <c r="U668" s="35"/>
      <c r="V668" s="35"/>
      <c r="W668" s="35"/>
      <c r="X668" s="35"/>
      <c r="Y668" s="35"/>
      <c r="Z668" s="35"/>
      <c r="AA668" s="35"/>
      <c r="AB668" s="35"/>
      <c r="AC668" s="35"/>
      <c r="AD668" s="35"/>
      <c r="AE668" s="35"/>
      <c r="AR668" s="201" t="s">
        <v>420</v>
      </c>
      <c r="AT668" s="201" t="s">
        <v>313</v>
      </c>
      <c r="AU668" s="201" t="s">
        <v>125</v>
      </c>
      <c r="AY668" s="18" t="s">
        <v>311</v>
      </c>
      <c r="BE668" s="202">
        <f>IF(N668="základní",J668,0)</f>
        <v>0</v>
      </c>
      <c r="BF668" s="202">
        <f>IF(N668="snížená",J668,0)</f>
        <v>0</v>
      </c>
      <c r="BG668" s="202">
        <f>IF(N668="zákl. přenesená",J668,0)</f>
        <v>0</v>
      </c>
      <c r="BH668" s="202">
        <f>IF(N668="sníž. přenesená",J668,0)</f>
        <v>0</v>
      </c>
      <c r="BI668" s="202">
        <f>IF(N668="nulová",J668,0)</f>
        <v>0</v>
      </c>
      <c r="BJ668" s="18" t="s">
        <v>84</v>
      </c>
      <c r="BK668" s="202">
        <f>ROUND(I668*H668,2)</f>
        <v>0</v>
      </c>
      <c r="BL668" s="18" t="s">
        <v>420</v>
      </c>
      <c r="BM668" s="201" t="s">
        <v>1108</v>
      </c>
    </row>
    <row r="669" spans="1:65" s="2" customFormat="1" ht="39" x14ac:dyDescent="0.2">
      <c r="A669" s="35"/>
      <c r="B669" s="36"/>
      <c r="C669" s="37"/>
      <c r="D669" s="203" t="s">
        <v>320</v>
      </c>
      <c r="E669" s="37"/>
      <c r="F669" s="204" t="s">
        <v>1080</v>
      </c>
      <c r="G669" s="37"/>
      <c r="H669" s="37"/>
      <c r="I669" s="110"/>
      <c r="J669" s="37"/>
      <c r="K669" s="37"/>
      <c r="L669" s="40"/>
      <c r="M669" s="205"/>
      <c r="N669" s="206"/>
      <c r="O669" s="65"/>
      <c r="P669" s="65"/>
      <c r="Q669" s="65"/>
      <c r="R669" s="65"/>
      <c r="S669" s="65"/>
      <c r="T669" s="66"/>
      <c r="U669" s="35"/>
      <c r="V669" s="35"/>
      <c r="W669" s="35"/>
      <c r="X669" s="35"/>
      <c r="Y669" s="35"/>
      <c r="Z669" s="35"/>
      <c r="AA669" s="35"/>
      <c r="AB669" s="35"/>
      <c r="AC669" s="35"/>
      <c r="AD669" s="35"/>
      <c r="AE669" s="35"/>
      <c r="AT669" s="18" t="s">
        <v>320</v>
      </c>
      <c r="AU669" s="18" t="s">
        <v>125</v>
      </c>
    </row>
    <row r="670" spans="1:65" s="13" customFormat="1" x14ac:dyDescent="0.2">
      <c r="B670" s="207"/>
      <c r="C670" s="208"/>
      <c r="D670" s="203" t="s">
        <v>332</v>
      </c>
      <c r="E670" s="209" t="s">
        <v>21</v>
      </c>
      <c r="F670" s="210" t="s">
        <v>165</v>
      </c>
      <c r="G670" s="208"/>
      <c r="H670" s="211">
        <v>64.076999999999998</v>
      </c>
      <c r="I670" s="212"/>
      <c r="J670" s="208"/>
      <c r="K670" s="208"/>
      <c r="L670" s="213"/>
      <c r="M670" s="214"/>
      <c r="N670" s="215"/>
      <c r="O670" s="215"/>
      <c r="P670" s="215"/>
      <c r="Q670" s="215"/>
      <c r="R670" s="215"/>
      <c r="S670" s="215"/>
      <c r="T670" s="216"/>
      <c r="AT670" s="217" t="s">
        <v>332</v>
      </c>
      <c r="AU670" s="217" t="s">
        <v>125</v>
      </c>
      <c r="AV670" s="13" t="s">
        <v>86</v>
      </c>
      <c r="AW670" s="13" t="s">
        <v>37</v>
      </c>
      <c r="AX670" s="13" t="s">
        <v>84</v>
      </c>
      <c r="AY670" s="217" t="s">
        <v>311</v>
      </c>
    </row>
    <row r="671" spans="1:65" s="2" customFormat="1" ht="16.5" customHeight="1" x14ac:dyDescent="0.2">
      <c r="A671" s="35"/>
      <c r="B671" s="36"/>
      <c r="C671" s="239" t="s">
        <v>1109</v>
      </c>
      <c r="D671" s="239" t="s">
        <v>432</v>
      </c>
      <c r="E671" s="240" t="s">
        <v>1082</v>
      </c>
      <c r="F671" s="241" t="s">
        <v>1083</v>
      </c>
      <c r="G671" s="242" t="s">
        <v>123</v>
      </c>
      <c r="H671" s="243">
        <v>64.076999999999998</v>
      </c>
      <c r="I671" s="244"/>
      <c r="J671" s="245">
        <f>ROUND(I671*H671,2)</f>
        <v>0</v>
      </c>
      <c r="K671" s="241" t="s">
        <v>724</v>
      </c>
      <c r="L671" s="246"/>
      <c r="M671" s="247" t="s">
        <v>21</v>
      </c>
      <c r="N671" s="248" t="s">
        <v>47</v>
      </c>
      <c r="O671" s="65"/>
      <c r="P671" s="199">
        <f>O671*H671</f>
        <v>0</v>
      </c>
      <c r="Q671" s="199">
        <v>5.0000000000000001E-3</v>
      </c>
      <c r="R671" s="199">
        <f>Q671*H671</f>
        <v>0.32038499999999998</v>
      </c>
      <c r="S671" s="199">
        <v>0</v>
      </c>
      <c r="T671" s="200">
        <f>S671*H671</f>
        <v>0</v>
      </c>
      <c r="U671" s="35"/>
      <c r="V671" s="35"/>
      <c r="W671" s="35"/>
      <c r="X671" s="35"/>
      <c r="Y671" s="35"/>
      <c r="Z671" s="35"/>
      <c r="AA671" s="35"/>
      <c r="AB671" s="35"/>
      <c r="AC671" s="35"/>
      <c r="AD671" s="35"/>
      <c r="AE671" s="35"/>
      <c r="AR671" s="201" t="s">
        <v>523</v>
      </c>
      <c r="AT671" s="201" t="s">
        <v>432</v>
      </c>
      <c r="AU671" s="201" t="s">
        <v>125</v>
      </c>
      <c r="AY671" s="18" t="s">
        <v>311</v>
      </c>
      <c r="BE671" s="202">
        <f>IF(N671="základní",J671,0)</f>
        <v>0</v>
      </c>
      <c r="BF671" s="202">
        <f>IF(N671="snížená",J671,0)</f>
        <v>0</v>
      </c>
      <c r="BG671" s="202">
        <f>IF(N671="zákl. přenesená",J671,0)</f>
        <v>0</v>
      </c>
      <c r="BH671" s="202">
        <f>IF(N671="sníž. přenesená",J671,0)</f>
        <v>0</v>
      </c>
      <c r="BI671" s="202">
        <f>IF(N671="nulová",J671,0)</f>
        <v>0</v>
      </c>
      <c r="BJ671" s="18" t="s">
        <v>84</v>
      </c>
      <c r="BK671" s="202">
        <f>ROUND(I671*H671,2)</f>
        <v>0</v>
      </c>
      <c r="BL671" s="18" t="s">
        <v>420</v>
      </c>
      <c r="BM671" s="201" t="s">
        <v>1110</v>
      </c>
    </row>
    <row r="672" spans="1:65" s="13" customFormat="1" x14ac:dyDescent="0.2">
      <c r="B672" s="207"/>
      <c r="C672" s="208"/>
      <c r="D672" s="203" t="s">
        <v>332</v>
      </c>
      <c r="E672" s="209" t="s">
        <v>21</v>
      </c>
      <c r="F672" s="210" t="s">
        <v>165</v>
      </c>
      <c r="G672" s="208"/>
      <c r="H672" s="211">
        <v>64.076999999999998</v>
      </c>
      <c r="I672" s="212"/>
      <c r="J672" s="208"/>
      <c r="K672" s="208"/>
      <c r="L672" s="213"/>
      <c r="M672" s="214"/>
      <c r="N672" s="215"/>
      <c r="O672" s="215"/>
      <c r="P672" s="215"/>
      <c r="Q672" s="215"/>
      <c r="R672" s="215"/>
      <c r="S672" s="215"/>
      <c r="T672" s="216"/>
      <c r="AT672" s="217" t="s">
        <v>332</v>
      </c>
      <c r="AU672" s="217" t="s">
        <v>125</v>
      </c>
      <c r="AV672" s="13" t="s">
        <v>86</v>
      </c>
      <c r="AW672" s="13" t="s">
        <v>37</v>
      </c>
      <c r="AX672" s="13" t="s">
        <v>84</v>
      </c>
      <c r="AY672" s="217" t="s">
        <v>311</v>
      </c>
    </row>
    <row r="673" spans="1:65" s="12" customFormat="1" ht="20.85" customHeight="1" x14ac:dyDescent="0.2">
      <c r="B673" s="174"/>
      <c r="C673" s="175"/>
      <c r="D673" s="176" t="s">
        <v>75</v>
      </c>
      <c r="E673" s="188" t="s">
        <v>1111</v>
      </c>
      <c r="F673" s="188" t="s">
        <v>169</v>
      </c>
      <c r="G673" s="175"/>
      <c r="H673" s="175"/>
      <c r="I673" s="178"/>
      <c r="J673" s="189">
        <f>BK673</f>
        <v>0</v>
      </c>
      <c r="K673" s="175"/>
      <c r="L673" s="180"/>
      <c r="M673" s="181"/>
      <c r="N673" s="182"/>
      <c r="O673" s="182"/>
      <c r="P673" s="183">
        <f>SUM(P674:P682)</f>
        <v>0</v>
      </c>
      <c r="Q673" s="182"/>
      <c r="R673" s="183">
        <f>SUM(R674:R682)</f>
        <v>1.4115954999999998</v>
      </c>
      <c r="S673" s="182"/>
      <c r="T673" s="184">
        <f>SUM(T674:T682)</f>
        <v>0</v>
      </c>
      <c r="AR673" s="185" t="s">
        <v>84</v>
      </c>
      <c r="AT673" s="186" t="s">
        <v>75</v>
      </c>
      <c r="AU673" s="186" t="s">
        <v>86</v>
      </c>
      <c r="AY673" s="185" t="s">
        <v>311</v>
      </c>
      <c r="BK673" s="187">
        <f>SUM(BK674:BK682)</f>
        <v>0</v>
      </c>
    </row>
    <row r="674" spans="1:65" s="2" customFormat="1" ht="16.5" customHeight="1" x14ac:dyDescent="0.2">
      <c r="A674" s="35"/>
      <c r="B674" s="36"/>
      <c r="C674" s="190" t="s">
        <v>1112</v>
      </c>
      <c r="D674" s="190" t="s">
        <v>313</v>
      </c>
      <c r="E674" s="191" t="s">
        <v>1011</v>
      </c>
      <c r="F674" s="192" t="s">
        <v>1012</v>
      </c>
      <c r="G674" s="193" t="s">
        <v>123</v>
      </c>
      <c r="H674" s="194">
        <v>73.045000000000002</v>
      </c>
      <c r="I674" s="195"/>
      <c r="J674" s="196">
        <f>ROUND(I674*H674,2)</f>
        <v>0</v>
      </c>
      <c r="K674" s="192" t="s">
        <v>317</v>
      </c>
      <c r="L674" s="40"/>
      <c r="M674" s="197" t="s">
        <v>21</v>
      </c>
      <c r="N674" s="198" t="s">
        <v>47</v>
      </c>
      <c r="O674" s="65"/>
      <c r="P674" s="199">
        <f>O674*H674</f>
        <v>0</v>
      </c>
      <c r="Q674" s="199">
        <v>2.9999999999999997E-4</v>
      </c>
      <c r="R674" s="199">
        <f>Q674*H674</f>
        <v>2.1913499999999999E-2</v>
      </c>
      <c r="S674" s="199">
        <v>0</v>
      </c>
      <c r="T674" s="200">
        <f>S674*H674</f>
        <v>0</v>
      </c>
      <c r="U674" s="35"/>
      <c r="V674" s="35"/>
      <c r="W674" s="35"/>
      <c r="X674" s="35"/>
      <c r="Y674" s="35"/>
      <c r="Z674" s="35"/>
      <c r="AA674" s="35"/>
      <c r="AB674" s="35"/>
      <c r="AC674" s="35"/>
      <c r="AD674" s="35"/>
      <c r="AE674" s="35"/>
      <c r="AR674" s="201" t="s">
        <v>420</v>
      </c>
      <c r="AT674" s="201" t="s">
        <v>313</v>
      </c>
      <c r="AU674" s="201" t="s">
        <v>125</v>
      </c>
      <c r="AY674" s="18" t="s">
        <v>311</v>
      </c>
      <c r="BE674" s="202">
        <f>IF(N674="základní",J674,0)</f>
        <v>0</v>
      </c>
      <c r="BF674" s="202">
        <f>IF(N674="snížená",J674,0)</f>
        <v>0</v>
      </c>
      <c r="BG674" s="202">
        <f>IF(N674="zákl. přenesená",J674,0)</f>
        <v>0</v>
      </c>
      <c r="BH674" s="202">
        <f>IF(N674="sníž. přenesená",J674,0)</f>
        <v>0</v>
      </c>
      <c r="BI674" s="202">
        <f>IF(N674="nulová",J674,0)</f>
        <v>0</v>
      </c>
      <c r="BJ674" s="18" t="s">
        <v>84</v>
      </c>
      <c r="BK674" s="202">
        <f>ROUND(I674*H674,2)</f>
        <v>0</v>
      </c>
      <c r="BL674" s="18" t="s">
        <v>420</v>
      </c>
      <c r="BM674" s="201" t="s">
        <v>1113</v>
      </c>
    </row>
    <row r="675" spans="1:65" s="13" customFormat="1" x14ac:dyDescent="0.2">
      <c r="B675" s="207"/>
      <c r="C675" s="208"/>
      <c r="D675" s="203" t="s">
        <v>332</v>
      </c>
      <c r="E675" s="209" t="s">
        <v>21</v>
      </c>
      <c r="F675" s="210" t="s">
        <v>168</v>
      </c>
      <c r="G675" s="208"/>
      <c r="H675" s="211">
        <v>73.045000000000002</v>
      </c>
      <c r="I675" s="212"/>
      <c r="J675" s="208"/>
      <c r="K675" s="208"/>
      <c r="L675" s="213"/>
      <c r="M675" s="214"/>
      <c r="N675" s="215"/>
      <c r="O675" s="215"/>
      <c r="P675" s="215"/>
      <c r="Q675" s="215"/>
      <c r="R675" s="215"/>
      <c r="S675" s="215"/>
      <c r="T675" s="216"/>
      <c r="AT675" s="217" t="s">
        <v>332</v>
      </c>
      <c r="AU675" s="217" t="s">
        <v>125</v>
      </c>
      <c r="AV675" s="13" t="s">
        <v>86</v>
      </c>
      <c r="AW675" s="13" t="s">
        <v>37</v>
      </c>
      <c r="AX675" s="13" t="s">
        <v>84</v>
      </c>
      <c r="AY675" s="217" t="s">
        <v>311</v>
      </c>
    </row>
    <row r="676" spans="1:65" s="2" customFormat="1" ht="84" customHeight="1" x14ac:dyDescent="0.2">
      <c r="A676" s="35"/>
      <c r="B676" s="36"/>
      <c r="C676" s="239" t="s">
        <v>1114</v>
      </c>
      <c r="D676" s="239" t="s">
        <v>432</v>
      </c>
      <c r="E676" s="240" t="s">
        <v>1115</v>
      </c>
      <c r="F676" s="241" t="s">
        <v>929</v>
      </c>
      <c r="G676" s="242" t="s">
        <v>123</v>
      </c>
      <c r="H676" s="243">
        <v>84.001999999999995</v>
      </c>
      <c r="I676" s="244"/>
      <c r="J676" s="245">
        <f>ROUND(I676*H676,2)</f>
        <v>0</v>
      </c>
      <c r="K676" s="241" t="s">
        <v>724</v>
      </c>
      <c r="L676" s="246"/>
      <c r="M676" s="247" t="s">
        <v>21</v>
      </c>
      <c r="N676" s="248" t="s">
        <v>47</v>
      </c>
      <c r="O676" s="65"/>
      <c r="P676" s="199">
        <f>O676*H676</f>
        <v>0</v>
      </c>
      <c r="Q676" s="199">
        <v>3.5000000000000001E-3</v>
      </c>
      <c r="R676" s="199">
        <f>Q676*H676</f>
        <v>0.29400699999999996</v>
      </c>
      <c r="S676" s="199">
        <v>0</v>
      </c>
      <c r="T676" s="200">
        <f>S676*H676</f>
        <v>0</v>
      </c>
      <c r="U676" s="35"/>
      <c r="V676" s="35"/>
      <c r="W676" s="35"/>
      <c r="X676" s="35"/>
      <c r="Y676" s="35"/>
      <c r="Z676" s="35"/>
      <c r="AA676" s="35"/>
      <c r="AB676" s="35"/>
      <c r="AC676" s="35"/>
      <c r="AD676" s="35"/>
      <c r="AE676" s="35"/>
      <c r="AR676" s="201" t="s">
        <v>523</v>
      </c>
      <c r="AT676" s="201" t="s">
        <v>432</v>
      </c>
      <c r="AU676" s="201" t="s">
        <v>125</v>
      </c>
      <c r="AY676" s="18" t="s">
        <v>311</v>
      </c>
      <c r="BE676" s="202">
        <f>IF(N676="základní",J676,0)</f>
        <v>0</v>
      </c>
      <c r="BF676" s="202">
        <f>IF(N676="snížená",J676,0)</f>
        <v>0</v>
      </c>
      <c r="BG676" s="202">
        <f>IF(N676="zákl. přenesená",J676,0)</f>
        <v>0</v>
      </c>
      <c r="BH676" s="202">
        <f>IF(N676="sníž. přenesená",J676,0)</f>
        <v>0</v>
      </c>
      <c r="BI676" s="202">
        <f>IF(N676="nulová",J676,0)</f>
        <v>0</v>
      </c>
      <c r="BJ676" s="18" t="s">
        <v>84</v>
      </c>
      <c r="BK676" s="202">
        <f>ROUND(I676*H676,2)</f>
        <v>0</v>
      </c>
      <c r="BL676" s="18" t="s">
        <v>420</v>
      </c>
      <c r="BM676" s="201" t="s">
        <v>1116</v>
      </c>
    </row>
    <row r="677" spans="1:65" s="2" customFormat="1" ht="19.5" x14ac:dyDescent="0.2">
      <c r="A677" s="35"/>
      <c r="B677" s="36"/>
      <c r="C677" s="37"/>
      <c r="D677" s="203" t="s">
        <v>519</v>
      </c>
      <c r="E677" s="37"/>
      <c r="F677" s="204" t="s">
        <v>923</v>
      </c>
      <c r="G677" s="37"/>
      <c r="H677" s="37"/>
      <c r="I677" s="110"/>
      <c r="J677" s="37"/>
      <c r="K677" s="37"/>
      <c r="L677" s="40"/>
      <c r="M677" s="205"/>
      <c r="N677" s="206"/>
      <c r="O677" s="65"/>
      <c r="P677" s="65"/>
      <c r="Q677" s="65"/>
      <c r="R677" s="65"/>
      <c r="S677" s="65"/>
      <c r="T677" s="66"/>
      <c r="U677" s="35"/>
      <c r="V677" s="35"/>
      <c r="W677" s="35"/>
      <c r="X677" s="35"/>
      <c r="Y677" s="35"/>
      <c r="Z677" s="35"/>
      <c r="AA677" s="35"/>
      <c r="AB677" s="35"/>
      <c r="AC677" s="35"/>
      <c r="AD677" s="35"/>
      <c r="AE677" s="35"/>
      <c r="AT677" s="18" t="s">
        <v>519</v>
      </c>
      <c r="AU677" s="18" t="s">
        <v>125</v>
      </c>
    </row>
    <row r="678" spans="1:65" s="13" customFormat="1" x14ac:dyDescent="0.2">
      <c r="B678" s="207"/>
      <c r="C678" s="208"/>
      <c r="D678" s="203" t="s">
        <v>332</v>
      </c>
      <c r="E678" s="209" t="s">
        <v>21</v>
      </c>
      <c r="F678" s="210" t="s">
        <v>168</v>
      </c>
      <c r="G678" s="208"/>
      <c r="H678" s="211">
        <v>73.045000000000002</v>
      </c>
      <c r="I678" s="212"/>
      <c r="J678" s="208"/>
      <c r="K678" s="208"/>
      <c r="L678" s="213"/>
      <c r="M678" s="214"/>
      <c r="N678" s="215"/>
      <c r="O678" s="215"/>
      <c r="P678" s="215"/>
      <c r="Q678" s="215"/>
      <c r="R678" s="215"/>
      <c r="S678" s="215"/>
      <c r="T678" s="216"/>
      <c r="AT678" s="217" t="s">
        <v>332</v>
      </c>
      <c r="AU678" s="217" t="s">
        <v>125</v>
      </c>
      <c r="AV678" s="13" t="s">
        <v>86</v>
      </c>
      <c r="AW678" s="13" t="s">
        <v>37</v>
      </c>
      <c r="AX678" s="13" t="s">
        <v>84</v>
      </c>
      <c r="AY678" s="217" t="s">
        <v>311</v>
      </c>
    </row>
    <row r="679" spans="1:65" s="13" customFormat="1" x14ac:dyDescent="0.2">
      <c r="B679" s="207"/>
      <c r="C679" s="208"/>
      <c r="D679" s="203" t="s">
        <v>332</v>
      </c>
      <c r="E679" s="208"/>
      <c r="F679" s="210" t="s">
        <v>1117</v>
      </c>
      <c r="G679" s="208"/>
      <c r="H679" s="211">
        <v>84.001999999999995</v>
      </c>
      <c r="I679" s="212"/>
      <c r="J679" s="208"/>
      <c r="K679" s="208"/>
      <c r="L679" s="213"/>
      <c r="M679" s="214"/>
      <c r="N679" s="215"/>
      <c r="O679" s="215"/>
      <c r="P679" s="215"/>
      <c r="Q679" s="215"/>
      <c r="R679" s="215"/>
      <c r="S679" s="215"/>
      <c r="T679" s="216"/>
      <c r="AT679" s="217" t="s">
        <v>332</v>
      </c>
      <c r="AU679" s="217" t="s">
        <v>125</v>
      </c>
      <c r="AV679" s="13" t="s">
        <v>86</v>
      </c>
      <c r="AW679" s="13" t="s">
        <v>4</v>
      </c>
      <c r="AX679" s="13" t="s">
        <v>84</v>
      </c>
      <c r="AY679" s="217" t="s">
        <v>311</v>
      </c>
    </row>
    <row r="680" spans="1:65" s="2" customFormat="1" ht="16.5" customHeight="1" x14ac:dyDescent="0.2">
      <c r="A680" s="35"/>
      <c r="B680" s="36"/>
      <c r="C680" s="190" t="s">
        <v>1118</v>
      </c>
      <c r="D680" s="190" t="s">
        <v>313</v>
      </c>
      <c r="E680" s="191" t="s">
        <v>1119</v>
      </c>
      <c r="F680" s="192" t="s">
        <v>1120</v>
      </c>
      <c r="G680" s="193" t="s">
        <v>123</v>
      </c>
      <c r="H680" s="194">
        <v>73.045000000000002</v>
      </c>
      <c r="I680" s="195"/>
      <c r="J680" s="196">
        <f>ROUND(I680*H680,2)</f>
        <v>0</v>
      </c>
      <c r="K680" s="192" t="s">
        <v>317</v>
      </c>
      <c r="L680" s="40"/>
      <c r="M680" s="197" t="s">
        <v>21</v>
      </c>
      <c r="N680" s="198" t="s">
        <v>47</v>
      </c>
      <c r="O680" s="65"/>
      <c r="P680" s="199">
        <f>O680*H680</f>
        <v>0</v>
      </c>
      <c r="Q680" s="199">
        <v>1.4999999999999999E-2</v>
      </c>
      <c r="R680" s="199">
        <f>Q680*H680</f>
        <v>1.095675</v>
      </c>
      <c r="S680" s="199">
        <v>0</v>
      </c>
      <c r="T680" s="200">
        <f>S680*H680</f>
        <v>0</v>
      </c>
      <c r="U680" s="35"/>
      <c r="V680" s="35"/>
      <c r="W680" s="35"/>
      <c r="X680" s="35"/>
      <c r="Y680" s="35"/>
      <c r="Z680" s="35"/>
      <c r="AA680" s="35"/>
      <c r="AB680" s="35"/>
      <c r="AC680" s="35"/>
      <c r="AD680" s="35"/>
      <c r="AE680" s="35"/>
      <c r="AR680" s="201" t="s">
        <v>420</v>
      </c>
      <c r="AT680" s="201" t="s">
        <v>313</v>
      </c>
      <c r="AU680" s="201" t="s">
        <v>125</v>
      </c>
      <c r="AY680" s="18" t="s">
        <v>311</v>
      </c>
      <c r="BE680" s="202">
        <f>IF(N680="základní",J680,0)</f>
        <v>0</v>
      </c>
      <c r="BF680" s="202">
        <f>IF(N680="snížená",J680,0)</f>
        <v>0</v>
      </c>
      <c r="BG680" s="202">
        <f>IF(N680="zákl. přenesená",J680,0)</f>
        <v>0</v>
      </c>
      <c r="BH680" s="202">
        <f>IF(N680="sníž. přenesená",J680,0)</f>
        <v>0</v>
      </c>
      <c r="BI680" s="202">
        <f>IF(N680="nulová",J680,0)</f>
        <v>0</v>
      </c>
      <c r="BJ680" s="18" t="s">
        <v>84</v>
      </c>
      <c r="BK680" s="202">
        <f>ROUND(I680*H680,2)</f>
        <v>0</v>
      </c>
      <c r="BL680" s="18" t="s">
        <v>420</v>
      </c>
      <c r="BM680" s="201" t="s">
        <v>1121</v>
      </c>
    </row>
    <row r="681" spans="1:65" s="2" customFormat="1" ht="48.75" x14ac:dyDescent="0.2">
      <c r="A681" s="35"/>
      <c r="B681" s="36"/>
      <c r="C681" s="37"/>
      <c r="D681" s="203" t="s">
        <v>320</v>
      </c>
      <c r="E681" s="37"/>
      <c r="F681" s="204" t="s">
        <v>1022</v>
      </c>
      <c r="G681" s="37"/>
      <c r="H681" s="37"/>
      <c r="I681" s="110"/>
      <c r="J681" s="37"/>
      <c r="K681" s="37"/>
      <c r="L681" s="40"/>
      <c r="M681" s="205"/>
      <c r="N681" s="206"/>
      <c r="O681" s="65"/>
      <c r="P681" s="65"/>
      <c r="Q681" s="65"/>
      <c r="R681" s="65"/>
      <c r="S681" s="65"/>
      <c r="T681" s="66"/>
      <c r="U681" s="35"/>
      <c r="V681" s="35"/>
      <c r="W681" s="35"/>
      <c r="X681" s="35"/>
      <c r="Y681" s="35"/>
      <c r="Z681" s="35"/>
      <c r="AA681" s="35"/>
      <c r="AB681" s="35"/>
      <c r="AC681" s="35"/>
      <c r="AD681" s="35"/>
      <c r="AE681" s="35"/>
      <c r="AT681" s="18" t="s">
        <v>320</v>
      </c>
      <c r="AU681" s="18" t="s">
        <v>125</v>
      </c>
    </row>
    <row r="682" spans="1:65" s="13" customFormat="1" x14ac:dyDescent="0.2">
      <c r="B682" s="207"/>
      <c r="C682" s="208"/>
      <c r="D682" s="203" t="s">
        <v>332</v>
      </c>
      <c r="E682" s="209" t="s">
        <v>21</v>
      </c>
      <c r="F682" s="210" t="s">
        <v>168</v>
      </c>
      <c r="G682" s="208"/>
      <c r="H682" s="211">
        <v>73.045000000000002</v>
      </c>
      <c r="I682" s="212"/>
      <c r="J682" s="208"/>
      <c r="K682" s="208"/>
      <c r="L682" s="213"/>
      <c r="M682" s="214"/>
      <c r="N682" s="215"/>
      <c r="O682" s="215"/>
      <c r="P682" s="215"/>
      <c r="Q682" s="215"/>
      <c r="R682" s="215"/>
      <c r="S682" s="215"/>
      <c r="T682" s="216"/>
      <c r="AT682" s="217" t="s">
        <v>332</v>
      </c>
      <c r="AU682" s="217" t="s">
        <v>125</v>
      </c>
      <c r="AV682" s="13" t="s">
        <v>86</v>
      </c>
      <c r="AW682" s="13" t="s">
        <v>37</v>
      </c>
      <c r="AX682" s="13" t="s">
        <v>84</v>
      </c>
      <c r="AY682" s="217" t="s">
        <v>311</v>
      </c>
    </row>
    <row r="683" spans="1:65" s="12" customFormat="1" ht="20.85" customHeight="1" x14ac:dyDescent="0.2">
      <c r="B683" s="174"/>
      <c r="C683" s="175"/>
      <c r="D683" s="176" t="s">
        <v>75</v>
      </c>
      <c r="E683" s="188" t="s">
        <v>1122</v>
      </c>
      <c r="F683" s="188" t="s">
        <v>172</v>
      </c>
      <c r="G683" s="175"/>
      <c r="H683" s="175"/>
      <c r="I683" s="178"/>
      <c r="J683" s="189">
        <f>BK683</f>
        <v>0</v>
      </c>
      <c r="K683" s="175"/>
      <c r="L683" s="180"/>
      <c r="M683" s="181"/>
      <c r="N683" s="182"/>
      <c r="O683" s="182"/>
      <c r="P683" s="183">
        <f>SUM(P684:P692)</f>
        <v>0</v>
      </c>
      <c r="Q683" s="182"/>
      <c r="R683" s="183">
        <f>SUM(R684:R692)</f>
        <v>0.31884479999999998</v>
      </c>
      <c r="S683" s="182"/>
      <c r="T683" s="184">
        <f>SUM(T684:T692)</f>
        <v>0</v>
      </c>
      <c r="AR683" s="185" t="s">
        <v>84</v>
      </c>
      <c r="AT683" s="186" t="s">
        <v>75</v>
      </c>
      <c r="AU683" s="186" t="s">
        <v>86</v>
      </c>
      <c r="AY683" s="185" t="s">
        <v>311</v>
      </c>
      <c r="BK683" s="187">
        <f>SUM(BK684:BK692)</f>
        <v>0</v>
      </c>
    </row>
    <row r="684" spans="1:65" s="2" customFormat="1" ht="16.5" customHeight="1" x14ac:dyDescent="0.2">
      <c r="A684" s="35"/>
      <c r="B684" s="36"/>
      <c r="C684" s="190" t="s">
        <v>1123</v>
      </c>
      <c r="D684" s="190" t="s">
        <v>313</v>
      </c>
      <c r="E684" s="191" t="s">
        <v>1011</v>
      </c>
      <c r="F684" s="192" t="s">
        <v>1012</v>
      </c>
      <c r="G684" s="193" t="s">
        <v>123</v>
      </c>
      <c r="H684" s="194">
        <v>19.530999999999999</v>
      </c>
      <c r="I684" s="195"/>
      <c r="J684" s="196">
        <f>ROUND(I684*H684,2)</f>
        <v>0</v>
      </c>
      <c r="K684" s="192" t="s">
        <v>317</v>
      </c>
      <c r="L684" s="40"/>
      <c r="M684" s="197" t="s">
        <v>21</v>
      </c>
      <c r="N684" s="198" t="s">
        <v>47</v>
      </c>
      <c r="O684" s="65"/>
      <c r="P684" s="199">
        <f>O684*H684</f>
        <v>0</v>
      </c>
      <c r="Q684" s="199">
        <v>2.9999999999999997E-4</v>
      </c>
      <c r="R684" s="199">
        <f>Q684*H684</f>
        <v>5.8592999999999987E-3</v>
      </c>
      <c r="S684" s="199">
        <v>0</v>
      </c>
      <c r="T684" s="200">
        <f>S684*H684</f>
        <v>0</v>
      </c>
      <c r="U684" s="35"/>
      <c r="V684" s="35"/>
      <c r="W684" s="35"/>
      <c r="X684" s="35"/>
      <c r="Y684" s="35"/>
      <c r="Z684" s="35"/>
      <c r="AA684" s="35"/>
      <c r="AB684" s="35"/>
      <c r="AC684" s="35"/>
      <c r="AD684" s="35"/>
      <c r="AE684" s="35"/>
      <c r="AR684" s="201" t="s">
        <v>420</v>
      </c>
      <c r="AT684" s="201" t="s">
        <v>313</v>
      </c>
      <c r="AU684" s="201" t="s">
        <v>125</v>
      </c>
      <c r="AY684" s="18" t="s">
        <v>311</v>
      </c>
      <c r="BE684" s="202">
        <f>IF(N684="základní",J684,0)</f>
        <v>0</v>
      </c>
      <c r="BF684" s="202">
        <f>IF(N684="snížená",J684,0)</f>
        <v>0</v>
      </c>
      <c r="BG684" s="202">
        <f>IF(N684="zákl. přenesená",J684,0)</f>
        <v>0</v>
      </c>
      <c r="BH684" s="202">
        <f>IF(N684="sníž. přenesená",J684,0)</f>
        <v>0</v>
      </c>
      <c r="BI684" s="202">
        <f>IF(N684="nulová",J684,0)</f>
        <v>0</v>
      </c>
      <c r="BJ684" s="18" t="s">
        <v>84</v>
      </c>
      <c r="BK684" s="202">
        <f>ROUND(I684*H684,2)</f>
        <v>0</v>
      </c>
      <c r="BL684" s="18" t="s">
        <v>420</v>
      </c>
      <c r="BM684" s="201" t="s">
        <v>1124</v>
      </c>
    </row>
    <row r="685" spans="1:65" s="13" customFormat="1" x14ac:dyDescent="0.2">
      <c r="B685" s="207"/>
      <c r="C685" s="208"/>
      <c r="D685" s="203" t="s">
        <v>332</v>
      </c>
      <c r="E685" s="209" t="s">
        <v>21</v>
      </c>
      <c r="F685" s="210" t="s">
        <v>171</v>
      </c>
      <c r="G685" s="208"/>
      <c r="H685" s="211">
        <v>19.530999999999999</v>
      </c>
      <c r="I685" s="212"/>
      <c r="J685" s="208"/>
      <c r="K685" s="208"/>
      <c r="L685" s="213"/>
      <c r="M685" s="214"/>
      <c r="N685" s="215"/>
      <c r="O685" s="215"/>
      <c r="P685" s="215"/>
      <c r="Q685" s="215"/>
      <c r="R685" s="215"/>
      <c r="S685" s="215"/>
      <c r="T685" s="216"/>
      <c r="AT685" s="217" t="s">
        <v>332</v>
      </c>
      <c r="AU685" s="217" t="s">
        <v>125</v>
      </c>
      <c r="AV685" s="13" t="s">
        <v>86</v>
      </c>
      <c r="AW685" s="13" t="s">
        <v>37</v>
      </c>
      <c r="AX685" s="13" t="s">
        <v>84</v>
      </c>
      <c r="AY685" s="217" t="s">
        <v>311</v>
      </c>
    </row>
    <row r="686" spans="1:65" s="2" customFormat="1" ht="72" customHeight="1" x14ac:dyDescent="0.2">
      <c r="A686" s="35"/>
      <c r="B686" s="36"/>
      <c r="C686" s="239" t="s">
        <v>1125</v>
      </c>
      <c r="D686" s="239" t="s">
        <v>432</v>
      </c>
      <c r="E686" s="240" t="s">
        <v>920</v>
      </c>
      <c r="F686" s="241" t="s">
        <v>921</v>
      </c>
      <c r="G686" s="242" t="s">
        <v>123</v>
      </c>
      <c r="H686" s="243">
        <v>22.460999999999999</v>
      </c>
      <c r="I686" s="244"/>
      <c r="J686" s="245">
        <f>ROUND(I686*H686,2)</f>
        <v>0</v>
      </c>
      <c r="K686" s="241" t="s">
        <v>724</v>
      </c>
      <c r="L686" s="246"/>
      <c r="M686" s="247" t="s">
        <v>21</v>
      </c>
      <c r="N686" s="248" t="s">
        <v>47</v>
      </c>
      <c r="O686" s="65"/>
      <c r="P686" s="199">
        <f>O686*H686</f>
        <v>0</v>
      </c>
      <c r="Q686" s="199">
        <v>3.5000000000000001E-3</v>
      </c>
      <c r="R686" s="199">
        <f>Q686*H686</f>
        <v>7.8613500000000003E-2</v>
      </c>
      <c r="S686" s="199">
        <v>0</v>
      </c>
      <c r="T686" s="200">
        <f>S686*H686</f>
        <v>0</v>
      </c>
      <c r="U686" s="35"/>
      <c r="V686" s="35"/>
      <c r="W686" s="35"/>
      <c r="X686" s="35"/>
      <c r="Y686" s="35"/>
      <c r="Z686" s="35"/>
      <c r="AA686" s="35"/>
      <c r="AB686" s="35"/>
      <c r="AC686" s="35"/>
      <c r="AD686" s="35"/>
      <c r="AE686" s="35"/>
      <c r="AR686" s="201" t="s">
        <v>523</v>
      </c>
      <c r="AT686" s="201" t="s">
        <v>432</v>
      </c>
      <c r="AU686" s="201" t="s">
        <v>125</v>
      </c>
      <c r="AY686" s="18" t="s">
        <v>311</v>
      </c>
      <c r="BE686" s="202">
        <f>IF(N686="základní",J686,0)</f>
        <v>0</v>
      </c>
      <c r="BF686" s="202">
        <f>IF(N686="snížená",J686,0)</f>
        <v>0</v>
      </c>
      <c r="BG686" s="202">
        <f>IF(N686="zákl. přenesená",J686,0)</f>
        <v>0</v>
      </c>
      <c r="BH686" s="202">
        <f>IF(N686="sníž. přenesená",J686,0)</f>
        <v>0</v>
      </c>
      <c r="BI686" s="202">
        <f>IF(N686="nulová",J686,0)</f>
        <v>0</v>
      </c>
      <c r="BJ686" s="18" t="s">
        <v>84</v>
      </c>
      <c r="BK686" s="202">
        <f>ROUND(I686*H686,2)</f>
        <v>0</v>
      </c>
      <c r="BL686" s="18" t="s">
        <v>420</v>
      </c>
      <c r="BM686" s="201" t="s">
        <v>1126</v>
      </c>
    </row>
    <row r="687" spans="1:65" s="2" customFormat="1" ht="19.5" x14ac:dyDescent="0.2">
      <c r="A687" s="35"/>
      <c r="B687" s="36"/>
      <c r="C687" s="37"/>
      <c r="D687" s="203" t="s">
        <v>519</v>
      </c>
      <c r="E687" s="37"/>
      <c r="F687" s="204" t="s">
        <v>923</v>
      </c>
      <c r="G687" s="37"/>
      <c r="H687" s="37"/>
      <c r="I687" s="110"/>
      <c r="J687" s="37"/>
      <c r="K687" s="37"/>
      <c r="L687" s="40"/>
      <c r="M687" s="205"/>
      <c r="N687" s="206"/>
      <c r="O687" s="65"/>
      <c r="P687" s="65"/>
      <c r="Q687" s="65"/>
      <c r="R687" s="65"/>
      <c r="S687" s="65"/>
      <c r="T687" s="66"/>
      <c r="U687" s="35"/>
      <c r="V687" s="35"/>
      <c r="W687" s="35"/>
      <c r="X687" s="35"/>
      <c r="Y687" s="35"/>
      <c r="Z687" s="35"/>
      <c r="AA687" s="35"/>
      <c r="AB687" s="35"/>
      <c r="AC687" s="35"/>
      <c r="AD687" s="35"/>
      <c r="AE687" s="35"/>
      <c r="AT687" s="18" t="s">
        <v>519</v>
      </c>
      <c r="AU687" s="18" t="s">
        <v>125</v>
      </c>
    </row>
    <row r="688" spans="1:65" s="13" customFormat="1" x14ac:dyDescent="0.2">
      <c r="B688" s="207"/>
      <c r="C688" s="208"/>
      <c r="D688" s="203" t="s">
        <v>332</v>
      </c>
      <c r="E688" s="209" t="s">
        <v>21</v>
      </c>
      <c r="F688" s="210" t="s">
        <v>171</v>
      </c>
      <c r="G688" s="208"/>
      <c r="H688" s="211">
        <v>19.530999999999999</v>
      </c>
      <c r="I688" s="212"/>
      <c r="J688" s="208"/>
      <c r="K688" s="208"/>
      <c r="L688" s="213"/>
      <c r="M688" s="214"/>
      <c r="N688" s="215"/>
      <c r="O688" s="215"/>
      <c r="P688" s="215"/>
      <c r="Q688" s="215"/>
      <c r="R688" s="215"/>
      <c r="S688" s="215"/>
      <c r="T688" s="216"/>
      <c r="AT688" s="217" t="s">
        <v>332</v>
      </c>
      <c r="AU688" s="217" t="s">
        <v>125</v>
      </c>
      <c r="AV688" s="13" t="s">
        <v>86</v>
      </c>
      <c r="AW688" s="13" t="s">
        <v>37</v>
      </c>
      <c r="AX688" s="13" t="s">
        <v>84</v>
      </c>
      <c r="AY688" s="217" t="s">
        <v>311</v>
      </c>
    </row>
    <row r="689" spans="1:65" s="13" customFormat="1" x14ac:dyDescent="0.2">
      <c r="B689" s="207"/>
      <c r="C689" s="208"/>
      <c r="D689" s="203" t="s">
        <v>332</v>
      </c>
      <c r="E689" s="208"/>
      <c r="F689" s="210" t="s">
        <v>1127</v>
      </c>
      <c r="G689" s="208"/>
      <c r="H689" s="211">
        <v>22.460999999999999</v>
      </c>
      <c r="I689" s="212"/>
      <c r="J689" s="208"/>
      <c r="K689" s="208"/>
      <c r="L689" s="213"/>
      <c r="M689" s="214"/>
      <c r="N689" s="215"/>
      <c r="O689" s="215"/>
      <c r="P689" s="215"/>
      <c r="Q689" s="215"/>
      <c r="R689" s="215"/>
      <c r="S689" s="215"/>
      <c r="T689" s="216"/>
      <c r="AT689" s="217" t="s">
        <v>332</v>
      </c>
      <c r="AU689" s="217" t="s">
        <v>125</v>
      </c>
      <c r="AV689" s="13" t="s">
        <v>86</v>
      </c>
      <c r="AW689" s="13" t="s">
        <v>4</v>
      </c>
      <c r="AX689" s="13" t="s">
        <v>84</v>
      </c>
      <c r="AY689" s="217" t="s">
        <v>311</v>
      </c>
    </row>
    <row r="690" spans="1:65" s="2" customFormat="1" ht="16.5" customHeight="1" x14ac:dyDescent="0.2">
      <c r="A690" s="35"/>
      <c r="B690" s="36"/>
      <c r="C690" s="190" t="s">
        <v>1128</v>
      </c>
      <c r="D690" s="190" t="s">
        <v>313</v>
      </c>
      <c r="E690" s="191" t="s">
        <v>1094</v>
      </c>
      <c r="F690" s="192" t="s">
        <v>1095</v>
      </c>
      <c r="G690" s="193" t="s">
        <v>123</v>
      </c>
      <c r="H690" s="194">
        <v>19.530999999999999</v>
      </c>
      <c r="I690" s="195"/>
      <c r="J690" s="196">
        <f>ROUND(I690*H690,2)</f>
        <v>0</v>
      </c>
      <c r="K690" s="192" t="s">
        <v>317</v>
      </c>
      <c r="L690" s="40"/>
      <c r="M690" s="197" t="s">
        <v>21</v>
      </c>
      <c r="N690" s="198" t="s">
        <v>47</v>
      </c>
      <c r="O690" s="65"/>
      <c r="P690" s="199">
        <f>O690*H690</f>
        <v>0</v>
      </c>
      <c r="Q690" s="199">
        <v>1.2E-2</v>
      </c>
      <c r="R690" s="199">
        <f>Q690*H690</f>
        <v>0.234372</v>
      </c>
      <c r="S690" s="199">
        <v>0</v>
      </c>
      <c r="T690" s="200">
        <f>S690*H690</f>
        <v>0</v>
      </c>
      <c r="U690" s="35"/>
      <c r="V690" s="35"/>
      <c r="W690" s="35"/>
      <c r="X690" s="35"/>
      <c r="Y690" s="35"/>
      <c r="Z690" s="35"/>
      <c r="AA690" s="35"/>
      <c r="AB690" s="35"/>
      <c r="AC690" s="35"/>
      <c r="AD690" s="35"/>
      <c r="AE690" s="35"/>
      <c r="AR690" s="201" t="s">
        <v>318</v>
      </c>
      <c r="AT690" s="201" t="s">
        <v>313</v>
      </c>
      <c r="AU690" s="201" t="s">
        <v>125</v>
      </c>
      <c r="AY690" s="18" t="s">
        <v>311</v>
      </c>
      <c r="BE690" s="202">
        <f>IF(N690="základní",J690,0)</f>
        <v>0</v>
      </c>
      <c r="BF690" s="202">
        <f>IF(N690="snížená",J690,0)</f>
        <v>0</v>
      </c>
      <c r="BG690" s="202">
        <f>IF(N690="zákl. přenesená",J690,0)</f>
        <v>0</v>
      </c>
      <c r="BH690" s="202">
        <f>IF(N690="sníž. přenesená",J690,0)</f>
        <v>0</v>
      </c>
      <c r="BI690" s="202">
        <f>IF(N690="nulová",J690,0)</f>
        <v>0</v>
      </c>
      <c r="BJ690" s="18" t="s">
        <v>84</v>
      </c>
      <c r="BK690" s="202">
        <f>ROUND(I690*H690,2)</f>
        <v>0</v>
      </c>
      <c r="BL690" s="18" t="s">
        <v>318</v>
      </c>
      <c r="BM690" s="201" t="s">
        <v>1129</v>
      </c>
    </row>
    <row r="691" spans="1:65" s="2" customFormat="1" ht="48.75" x14ac:dyDescent="0.2">
      <c r="A691" s="35"/>
      <c r="B691" s="36"/>
      <c r="C691" s="37"/>
      <c r="D691" s="203" t="s">
        <v>320</v>
      </c>
      <c r="E691" s="37"/>
      <c r="F691" s="204" t="s">
        <v>1022</v>
      </c>
      <c r="G691" s="37"/>
      <c r="H691" s="37"/>
      <c r="I691" s="110"/>
      <c r="J691" s="37"/>
      <c r="K691" s="37"/>
      <c r="L691" s="40"/>
      <c r="M691" s="205"/>
      <c r="N691" s="206"/>
      <c r="O691" s="65"/>
      <c r="P691" s="65"/>
      <c r="Q691" s="65"/>
      <c r="R691" s="65"/>
      <c r="S691" s="65"/>
      <c r="T691" s="66"/>
      <c r="U691" s="35"/>
      <c r="V691" s="35"/>
      <c r="W691" s="35"/>
      <c r="X691" s="35"/>
      <c r="Y691" s="35"/>
      <c r="Z691" s="35"/>
      <c r="AA691" s="35"/>
      <c r="AB691" s="35"/>
      <c r="AC691" s="35"/>
      <c r="AD691" s="35"/>
      <c r="AE691" s="35"/>
      <c r="AT691" s="18" t="s">
        <v>320</v>
      </c>
      <c r="AU691" s="18" t="s">
        <v>125</v>
      </c>
    </row>
    <row r="692" spans="1:65" s="13" customFormat="1" x14ac:dyDescent="0.2">
      <c r="B692" s="207"/>
      <c r="C692" s="208"/>
      <c r="D692" s="203" t="s">
        <v>332</v>
      </c>
      <c r="E692" s="209" t="s">
        <v>21</v>
      </c>
      <c r="F692" s="210" t="s">
        <v>171</v>
      </c>
      <c r="G692" s="208"/>
      <c r="H692" s="211">
        <v>19.530999999999999</v>
      </c>
      <c r="I692" s="212"/>
      <c r="J692" s="208"/>
      <c r="K692" s="208"/>
      <c r="L692" s="213"/>
      <c r="M692" s="214"/>
      <c r="N692" s="215"/>
      <c r="O692" s="215"/>
      <c r="P692" s="215"/>
      <c r="Q692" s="215"/>
      <c r="R692" s="215"/>
      <c r="S692" s="215"/>
      <c r="T692" s="216"/>
      <c r="AT692" s="217" t="s">
        <v>332</v>
      </c>
      <c r="AU692" s="217" t="s">
        <v>125</v>
      </c>
      <c r="AV692" s="13" t="s">
        <v>86</v>
      </c>
      <c r="AW692" s="13" t="s">
        <v>37</v>
      </c>
      <c r="AX692" s="13" t="s">
        <v>84</v>
      </c>
      <c r="AY692" s="217" t="s">
        <v>311</v>
      </c>
    </row>
    <row r="693" spans="1:65" s="12" customFormat="1" ht="22.9" customHeight="1" x14ac:dyDescent="0.2">
      <c r="B693" s="174"/>
      <c r="C693" s="175"/>
      <c r="D693" s="176" t="s">
        <v>75</v>
      </c>
      <c r="E693" s="188" t="s">
        <v>1130</v>
      </c>
      <c r="F693" s="188" t="s">
        <v>1131</v>
      </c>
      <c r="G693" s="175"/>
      <c r="H693" s="175"/>
      <c r="I693" s="178"/>
      <c r="J693" s="189">
        <f>BK693</f>
        <v>0</v>
      </c>
      <c r="K693" s="175"/>
      <c r="L693" s="180"/>
      <c r="M693" s="181"/>
      <c r="N693" s="182"/>
      <c r="O693" s="182"/>
      <c r="P693" s="183">
        <f>P694</f>
        <v>0</v>
      </c>
      <c r="Q693" s="182"/>
      <c r="R693" s="183">
        <f>R694</f>
        <v>0</v>
      </c>
      <c r="S693" s="182"/>
      <c r="T693" s="184">
        <f>T694</f>
        <v>6.1015039999999994</v>
      </c>
      <c r="AR693" s="185" t="s">
        <v>84</v>
      </c>
      <c r="AT693" s="186" t="s">
        <v>75</v>
      </c>
      <c r="AU693" s="186" t="s">
        <v>84</v>
      </c>
      <c r="AY693" s="185" t="s">
        <v>311</v>
      </c>
      <c r="BK693" s="187">
        <f>BK694</f>
        <v>0</v>
      </c>
    </row>
    <row r="694" spans="1:65" s="12" customFormat="1" ht="20.85" customHeight="1" x14ac:dyDescent="0.2">
      <c r="B694" s="174"/>
      <c r="C694" s="175"/>
      <c r="D694" s="176" t="s">
        <v>75</v>
      </c>
      <c r="E694" s="188" t="s">
        <v>1132</v>
      </c>
      <c r="F694" s="188" t="s">
        <v>1133</v>
      </c>
      <c r="G694" s="175"/>
      <c r="H694" s="175"/>
      <c r="I694" s="178"/>
      <c r="J694" s="189">
        <f>BK694</f>
        <v>0</v>
      </c>
      <c r="K694" s="175"/>
      <c r="L694" s="180"/>
      <c r="M694" s="181"/>
      <c r="N694" s="182"/>
      <c r="O694" s="182"/>
      <c r="P694" s="183">
        <f>SUM(P695:P702)</f>
        <v>0</v>
      </c>
      <c r="Q694" s="182"/>
      <c r="R694" s="183">
        <f>SUM(R695:R702)</f>
        <v>0</v>
      </c>
      <c r="S694" s="182"/>
      <c r="T694" s="184">
        <f>SUM(T695:T702)</f>
        <v>6.1015039999999994</v>
      </c>
      <c r="AR694" s="185" t="s">
        <v>84</v>
      </c>
      <c r="AT694" s="186" t="s">
        <v>75</v>
      </c>
      <c r="AU694" s="186" t="s">
        <v>86</v>
      </c>
      <c r="AY694" s="185" t="s">
        <v>311</v>
      </c>
      <c r="BK694" s="187">
        <f>SUM(BK695:BK702)</f>
        <v>0</v>
      </c>
    </row>
    <row r="695" spans="1:65" s="2" customFormat="1" ht="16.5" customHeight="1" x14ac:dyDescent="0.2">
      <c r="A695" s="35"/>
      <c r="B695" s="36"/>
      <c r="C695" s="190" t="s">
        <v>1134</v>
      </c>
      <c r="D695" s="190" t="s">
        <v>313</v>
      </c>
      <c r="E695" s="191" t="s">
        <v>1135</v>
      </c>
      <c r="F695" s="192" t="s">
        <v>1136</v>
      </c>
      <c r="G695" s="193" t="s">
        <v>123</v>
      </c>
      <c r="H695" s="194">
        <v>224.32</v>
      </c>
      <c r="I695" s="195"/>
      <c r="J695" s="196">
        <f>ROUND(I695*H695,2)</f>
        <v>0</v>
      </c>
      <c r="K695" s="192" t="s">
        <v>317</v>
      </c>
      <c r="L695" s="40"/>
      <c r="M695" s="197" t="s">
        <v>21</v>
      </c>
      <c r="N695" s="198" t="s">
        <v>47</v>
      </c>
      <c r="O695" s="65"/>
      <c r="P695" s="199">
        <f>O695*H695</f>
        <v>0</v>
      </c>
      <c r="Q695" s="199">
        <v>0</v>
      </c>
      <c r="R695" s="199">
        <f>Q695*H695</f>
        <v>0</v>
      </c>
      <c r="S695" s="199">
        <v>2.7199999999999998E-2</v>
      </c>
      <c r="T695" s="200">
        <f>S695*H695</f>
        <v>6.1015039999999994</v>
      </c>
      <c r="U695" s="35"/>
      <c r="V695" s="35"/>
      <c r="W695" s="35"/>
      <c r="X695" s="35"/>
      <c r="Y695" s="35"/>
      <c r="Z695" s="35"/>
      <c r="AA695" s="35"/>
      <c r="AB695" s="35"/>
      <c r="AC695" s="35"/>
      <c r="AD695" s="35"/>
      <c r="AE695" s="35"/>
      <c r="AR695" s="201" t="s">
        <v>318</v>
      </c>
      <c r="AT695" s="201" t="s">
        <v>313</v>
      </c>
      <c r="AU695" s="201" t="s">
        <v>125</v>
      </c>
      <c r="AY695" s="18" t="s">
        <v>311</v>
      </c>
      <c r="BE695" s="202">
        <f>IF(N695="základní",J695,0)</f>
        <v>0</v>
      </c>
      <c r="BF695" s="202">
        <f>IF(N695="snížená",J695,0)</f>
        <v>0</v>
      </c>
      <c r="BG695" s="202">
        <f>IF(N695="zákl. přenesená",J695,0)</f>
        <v>0</v>
      </c>
      <c r="BH695" s="202">
        <f>IF(N695="sníž. přenesená",J695,0)</f>
        <v>0</v>
      </c>
      <c r="BI695" s="202">
        <f>IF(N695="nulová",J695,0)</f>
        <v>0</v>
      </c>
      <c r="BJ695" s="18" t="s">
        <v>84</v>
      </c>
      <c r="BK695" s="202">
        <f>ROUND(I695*H695,2)</f>
        <v>0</v>
      </c>
      <c r="BL695" s="18" t="s">
        <v>318</v>
      </c>
      <c r="BM695" s="201" t="s">
        <v>1137</v>
      </c>
    </row>
    <row r="696" spans="1:65" s="2" customFormat="1" ht="19.5" x14ac:dyDescent="0.2">
      <c r="A696" s="35"/>
      <c r="B696" s="36"/>
      <c r="C696" s="37"/>
      <c r="D696" s="203" t="s">
        <v>519</v>
      </c>
      <c r="E696" s="37"/>
      <c r="F696" s="204" t="s">
        <v>1138</v>
      </c>
      <c r="G696" s="37"/>
      <c r="H696" s="37"/>
      <c r="I696" s="110"/>
      <c r="J696" s="37"/>
      <c r="K696" s="37"/>
      <c r="L696" s="40"/>
      <c r="M696" s="205"/>
      <c r="N696" s="206"/>
      <c r="O696" s="65"/>
      <c r="P696" s="65"/>
      <c r="Q696" s="65"/>
      <c r="R696" s="65"/>
      <c r="S696" s="65"/>
      <c r="T696" s="66"/>
      <c r="U696" s="35"/>
      <c r="V696" s="35"/>
      <c r="W696" s="35"/>
      <c r="X696" s="35"/>
      <c r="Y696" s="35"/>
      <c r="Z696" s="35"/>
      <c r="AA696" s="35"/>
      <c r="AB696" s="35"/>
      <c r="AC696" s="35"/>
      <c r="AD696" s="35"/>
      <c r="AE696" s="35"/>
      <c r="AT696" s="18" t="s">
        <v>519</v>
      </c>
      <c r="AU696" s="18" t="s">
        <v>125</v>
      </c>
    </row>
    <row r="697" spans="1:65" s="14" customFormat="1" x14ac:dyDescent="0.2">
      <c r="B697" s="218"/>
      <c r="C697" s="219"/>
      <c r="D697" s="203" t="s">
        <v>332</v>
      </c>
      <c r="E697" s="220" t="s">
        <v>21</v>
      </c>
      <c r="F697" s="221" t="s">
        <v>1139</v>
      </c>
      <c r="G697" s="219"/>
      <c r="H697" s="220" t="s">
        <v>21</v>
      </c>
      <c r="I697" s="222"/>
      <c r="J697" s="219"/>
      <c r="K697" s="219"/>
      <c r="L697" s="223"/>
      <c r="M697" s="224"/>
      <c r="N697" s="225"/>
      <c r="O697" s="225"/>
      <c r="P697" s="225"/>
      <c r="Q697" s="225"/>
      <c r="R697" s="225"/>
      <c r="S697" s="225"/>
      <c r="T697" s="226"/>
      <c r="AT697" s="227" t="s">
        <v>332</v>
      </c>
      <c r="AU697" s="227" t="s">
        <v>125</v>
      </c>
      <c r="AV697" s="14" t="s">
        <v>84</v>
      </c>
      <c r="AW697" s="14" t="s">
        <v>37</v>
      </c>
      <c r="AX697" s="14" t="s">
        <v>76</v>
      </c>
      <c r="AY697" s="227" t="s">
        <v>311</v>
      </c>
    </row>
    <row r="698" spans="1:65" s="14" customFormat="1" x14ac:dyDescent="0.2">
      <c r="B698" s="218"/>
      <c r="C698" s="219"/>
      <c r="D698" s="203" t="s">
        <v>332</v>
      </c>
      <c r="E698" s="220" t="s">
        <v>21</v>
      </c>
      <c r="F698" s="221" t="s">
        <v>1140</v>
      </c>
      <c r="G698" s="219"/>
      <c r="H698" s="220" t="s">
        <v>21</v>
      </c>
      <c r="I698" s="222"/>
      <c r="J698" s="219"/>
      <c r="K698" s="219"/>
      <c r="L698" s="223"/>
      <c r="M698" s="224"/>
      <c r="N698" s="225"/>
      <c r="O698" s="225"/>
      <c r="P698" s="225"/>
      <c r="Q698" s="225"/>
      <c r="R698" s="225"/>
      <c r="S698" s="225"/>
      <c r="T698" s="226"/>
      <c r="AT698" s="227" t="s">
        <v>332</v>
      </c>
      <c r="AU698" s="227" t="s">
        <v>125</v>
      </c>
      <c r="AV698" s="14" t="s">
        <v>84</v>
      </c>
      <c r="AW698" s="14" t="s">
        <v>37</v>
      </c>
      <c r="AX698" s="14" t="s">
        <v>76</v>
      </c>
      <c r="AY698" s="227" t="s">
        <v>311</v>
      </c>
    </row>
    <row r="699" spans="1:65" s="13" customFormat="1" ht="22.5" x14ac:dyDescent="0.2">
      <c r="B699" s="207"/>
      <c r="C699" s="208"/>
      <c r="D699" s="203" t="s">
        <v>332</v>
      </c>
      <c r="E699" s="209" t="s">
        <v>21</v>
      </c>
      <c r="F699" s="210" t="s">
        <v>1141</v>
      </c>
      <c r="G699" s="208"/>
      <c r="H699" s="211">
        <v>99.119</v>
      </c>
      <c r="I699" s="212"/>
      <c r="J699" s="208"/>
      <c r="K699" s="208"/>
      <c r="L699" s="213"/>
      <c r="M699" s="214"/>
      <c r="N699" s="215"/>
      <c r="O699" s="215"/>
      <c r="P699" s="215"/>
      <c r="Q699" s="215"/>
      <c r="R699" s="215"/>
      <c r="S699" s="215"/>
      <c r="T699" s="216"/>
      <c r="AT699" s="217" t="s">
        <v>332</v>
      </c>
      <c r="AU699" s="217" t="s">
        <v>125</v>
      </c>
      <c r="AV699" s="13" t="s">
        <v>86</v>
      </c>
      <c r="AW699" s="13" t="s">
        <v>37</v>
      </c>
      <c r="AX699" s="13" t="s">
        <v>76</v>
      </c>
      <c r="AY699" s="217" t="s">
        <v>311</v>
      </c>
    </row>
    <row r="700" spans="1:65" s="13" customFormat="1" ht="22.5" x14ac:dyDescent="0.2">
      <c r="B700" s="207"/>
      <c r="C700" s="208"/>
      <c r="D700" s="203" t="s">
        <v>332</v>
      </c>
      <c r="E700" s="209" t="s">
        <v>21</v>
      </c>
      <c r="F700" s="210" t="s">
        <v>1142</v>
      </c>
      <c r="G700" s="208"/>
      <c r="H700" s="211">
        <v>97.5</v>
      </c>
      <c r="I700" s="212"/>
      <c r="J700" s="208"/>
      <c r="K700" s="208"/>
      <c r="L700" s="213"/>
      <c r="M700" s="214"/>
      <c r="N700" s="215"/>
      <c r="O700" s="215"/>
      <c r="P700" s="215"/>
      <c r="Q700" s="215"/>
      <c r="R700" s="215"/>
      <c r="S700" s="215"/>
      <c r="T700" s="216"/>
      <c r="AT700" s="217" t="s">
        <v>332</v>
      </c>
      <c r="AU700" s="217" t="s">
        <v>125</v>
      </c>
      <c r="AV700" s="13" t="s">
        <v>86</v>
      </c>
      <c r="AW700" s="13" t="s">
        <v>37</v>
      </c>
      <c r="AX700" s="13" t="s">
        <v>76</v>
      </c>
      <c r="AY700" s="217" t="s">
        <v>311</v>
      </c>
    </row>
    <row r="701" spans="1:65" s="13" customFormat="1" x14ac:dyDescent="0.2">
      <c r="B701" s="207"/>
      <c r="C701" s="208"/>
      <c r="D701" s="203" t="s">
        <v>332</v>
      </c>
      <c r="E701" s="209" t="s">
        <v>21</v>
      </c>
      <c r="F701" s="210" t="s">
        <v>1143</v>
      </c>
      <c r="G701" s="208"/>
      <c r="H701" s="211">
        <v>27.701000000000001</v>
      </c>
      <c r="I701" s="212"/>
      <c r="J701" s="208"/>
      <c r="K701" s="208"/>
      <c r="L701" s="213"/>
      <c r="M701" s="214"/>
      <c r="N701" s="215"/>
      <c r="O701" s="215"/>
      <c r="P701" s="215"/>
      <c r="Q701" s="215"/>
      <c r="R701" s="215"/>
      <c r="S701" s="215"/>
      <c r="T701" s="216"/>
      <c r="AT701" s="217" t="s">
        <v>332</v>
      </c>
      <c r="AU701" s="217" t="s">
        <v>125</v>
      </c>
      <c r="AV701" s="13" t="s">
        <v>86</v>
      </c>
      <c r="AW701" s="13" t="s">
        <v>37</v>
      </c>
      <c r="AX701" s="13" t="s">
        <v>76</v>
      </c>
      <c r="AY701" s="217" t="s">
        <v>311</v>
      </c>
    </row>
    <row r="702" spans="1:65" s="15" customFormat="1" x14ac:dyDescent="0.2">
      <c r="B702" s="228"/>
      <c r="C702" s="229"/>
      <c r="D702" s="203" t="s">
        <v>332</v>
      </c>
      <c r="E702" s="230" t="s">
        <v>21</v>
      </c>
      <c r="F702" s="231" t="s">
        <v>347</v>
      </c>
      <c r="G702" s="229"/>
      <c r="H702" s="232">
        <v>224.32</v>
      </c>
      <c r="I702" s="233"/>
      <c r="J702" s="229"/>
      <c r="K702" s="229"/>
      <c r="L702" s="234"/>
      <c r="M702" s="235"/>
      <c r="N702" s="236"/>
      <c r="O702" s="236"/>
      <c r="P702" s="236"/>
      <c r="Q702" s="236"/>
      <c r="R702" s="236"/>
      <c r="S702" s="236"/>
      <c r="T702" s="237"/>
      <c r="AT702" s="238" t="s">
        <v>332</v>
      </c>
      <c r="AU702" s="238" t="s">
        <v>125</v>
      </c>
      <c r="AV702" s="15" t="s">
        <v>318</v>
      </c>
      <c r="AW702" s="15" t="s">
        <v>37</v>
      </c>
      <c r="AX702" s="15" t="s">
        <v>84</v>
      </c>
      <c r="AY702" s="238" t="s">
        <v>311</v>
      </c>
    </row>
    <row r="703" spans="1:65" s="12" customFormat="1" ht="22.9" customHeight="1" x14ac:dyDescent="0.2">
      <c r="B703" s="174"/>
      <c r="C703" s="175"/>
      <c r="D703" s="176" t="s">
        <v>75</v>
      </c>
      <c r="E703" s="188" t="s">
        <v>1144</v>
      </c>
      <c r="F703" s="188" t="s">
        <v>1145</v>
      </c>
      <c r="G703" s="175"/>
      <c r="H703" s="175"/>
      <c r="I703" s="178"/>
      <c r="J703" s="189">
        <f>BK703</f>
        <v>0</v>
      </c>
      <c r="K703" s="175"/>
      <c r="L703" s="180"/>
      <c r="M703" s="181"/>
      <c r="N703" s="182"/>
      <c r="O703" s="182"/>
      <c r="P703" s="183">
        <f>P704+P715+P730+P736</f>
        <v>0</v>
      </c>
      <c r="Q703" s="182"/>
      <c r="R703" s="183">
        <f>R704+R715+R730+R736</f>
        <v>5.1060488500000005</v>
      </c>
      <c r="S703" s="182"/>
      <c r="T703" s="184">
        <f>T704+T715+T730+T736</f>
        <v>0</v>
      </c>
      <c r="AR703" s="185" t="s">
        <v>84</v>
      </c>
      <c r="AT703" s="186" t="s">
        <v>75</v>
      </c>
      <c r="AU703" s="186" t="s">
        <v>84</v>
      </c>
      <c r="AY703" s="185" t="s">
        <v>311</v>
      </c>
      <c r="BK703" s="187">
        <f>BK704+BK715+BK730+BK736</f>
        <v>0</v>
      </c>
    </row>
    <row r="704" spans="1:65" s="12" customFormat="1" ht="20.85" customHeight="1" x14ac:dyDescent="0.2">
      <c r="B704" s="174"/>
      <c r="C704" s="175"/>
      <c r="D704" s="176" t="s">
        <v>75</v>
      </c>
      <c r="E704" s="188" t="s">
        <v>1146</v>
      </c>
      <c r="F704" s="188" t="s">
        <v>184</v>
      </c>
      <c r="G704" s="175"/>
      <c r="H704" s="175"/>
      <c r="I704" s="178"/>
      <c r="J704" s="189">
        <f>BK704</f>
        <v>0</v>
      </c>
      <c r="K704" s="175"/>
      <c r="L704" s="180"/>
      <c r="M704" s="181"/>
      <c r="N704" s="182"/>
      <c r="O704" s="182"/>
      <c r="P704" s="183">
        <f>SUM(P705:P714)</f>
        <v>0</v>
      </c>
      <c r="Q704" s="182"/>
      <c r="R704" s="183">
        <f>SUM(R705:R714)</f>
        <v>1.3847102500000001</v>
      </c>
      <c r="S704" s="182"/>
      <c r="T704" s="184">
        <f>SUM(T705:T714)</f>
        <v>0</v>
      </c>
      <c r="AR704" s="185" t="s">
        <v>84</v>
      </c>
      <c r="AT704" s="186" t="s">
        <v>75</v>
      </c>
      <c r="AU704" s="186" t="s">
        <v>86</v>
      </c>
      <c r="AY704" s="185" t="s">
        <v>311</v>
      </c>
      <c r="BK704" s="187">
        <f>SUM(BK705:BK714)</f>
        <v>0</v>
      </c>
    </row>
    <row r="705" spans="1:65" s="2" customFormat="1" ht="24" customHeight="1" x14ac:dyDescent="0.2">
      <c r="A705" s="35"/>
      <c r="B705" s="36"/>
      <c r="C705" s="190" t="s">
        <v>1147</v>
      </c>
      <c r="D705" s="190" t="s">
        <v>313</v>
      </c>
      <c r="E705" s="191" t="s">
        <v>1148</v>
      </c>
      <c r="F705" s="192" t="s">
        <v>1149</v>
      </c>
      <c r="G705" s="193" t="s">
        <v>123</v>
      </c>
      <c r="H705" s="194">
        <v>71.933000000000007</v>
      </c>
      <c r="I705" s="195"/>
      <c r="J705" s="196">
        <f>ROUND(I705*H705,2)</f>
        <v>0</v>
      </c>
      <c r="K705" s="192" t="s">
        <v>317</v>
      </c>
      <c r="L705" s="40"/>
      <c r="M705" s="197" t="s">
        <v>21</v>
      </c>
      <c r="N705" s="198" t="s">
        <v>47</v>
      </c>
      <c r="O705" s="65"/>
      <c r="P705" s="199">
        <f>O705*H705</f>
        <v>0</v>
      </c>
      <c r="Q705" s="199">
        <v>4.9500000000000004E-3</v>
      </c>
      <c r="R705" s="199">
        <f>Q705*H705</f>
        <v>0.35606835000000009</v>
      </c>
      <c r="S705" s="199">
        <v>0</v>
      </c>
      <c r="T705" s="200">
        <f>S705*H705</f>
        <v>0</v>
      </c>
      <c r="U705" s="35"/>
      <c r="V705" s="35"/>
      <c r="W705" s="35"/>
      <c r="X705" s="35"/>
      <c r="Y705" s="35"/>
      <c r="Z705" s="35"/>
      <c r="AA705" s="35"/>
      <c r="AB705" s="35"/>
      <c r="AC705" s="35"/>
      <c r="AD705" s="35"/>
      <c r="AE705" s="35"/>
      <c r="AR705" s="201" t="s">
        <v>420</v>
      </c>
      <c r="AT705" s="201" t="s">
        <v>313</v>
      </c>
      <c r="AU705" s="201" t="s">
        <v>125</v>
      </c>
      <c r="AY705" s="18" t="s">
        <v>311</v>
      </c>
      <c r="BE705" s="202">
        <f>IF(N705="základní",J705,0)</f>
        <v>0</v>
      </c>
      <c r="BF705" s="202">
        <f>IF(N705="snížená",J705,0)</f>
        <v>0</v>
      </c>
      <c r="BG705" s="202">
        <f>IF(N705="zákl. přenesená",J705,0)</f>
        <v>0</v>
      </c>
      <c r="BH705" s="202">
        <f>IF(N705="sníž. přenesená",J705,0)</f>
        <v>0</v>
      </c>
      <c r="BI705" s="202">
        <f>IF(N705="nulová",J705,0)</f>
        <v>0</v>
      </c>
      <c r="BJ705" s="18" t="s">
        <v>84</v>
      </c>
      <c r="BK705" s="202">
        <f>ROUND(I705*H705,2)</f>
        <v>0</v>
      </c>
      <c r="BL705" s="18" t="s">
        <v>420</v>
      </c>
      <c r="BM705" s="201" t="s">
        <v>1150</v>
      </c>
    </row>
    <row r="706" spans="1:65" s="2" customFormat="1" ht="29.25" x14ac:dyDescent="0.2">
      <c r="A706" s="35"/>
      <c r="B706" s="36"/>
      <c r="C706" s="37"/>
      <c r="D706" s="203" t="s">
        <v>320</v>
      </c>
      <c r="E706" s="37"/>
      <c r="F706" s="204" t="s">
        <v>1028</v>
      </c>
      <c r="G706" s="37"/>
      <c r="H706" s="37"/>
      <c r="I706" s="110"/>
      <c r="J706" s="37"/>
      <c r="K706" s="37"/>
      <c r="L706" s="40"/>
      <c r="M706" s="205"/>
      <c r="N706" s="206"/>
      <c r="O706" s="65"/>
      <c r="P706" s="65"/>
      <c r="Q706" s="65"/>
      <c r="R706" s="65"/>
      <c r="S706" s="65"/>
      <c r="T706" s="66"/>
      <c r="U706" s="35"/>
      <c r="V706" s="35"/>
      <c r="W706" s="35"/>
      <c r="X706" s="35"/>
      <c r="Y706" s="35"/>
      <c r="Z706" s="35"/>
      <c r="AA706" s="35"/>
      <c r="AB706" s="35"/>
      <c r="AC706" s="35"/>
      <c r="AD706" s="35"/>
      <c r="AE706" s="35"/>
      <c r="AT706" s="18" t="s">
        <v>320</v>
      </c>
      <c r="AU706" s="18" t="s">
        <v>125</v>
      </c>
    </row>
    <row r="707" spans="1:65" s="13" customFormat="1" x14ac:dyDescent="0.2">
      <c r="B707" s="207"/>
      <c r="C707" s="208"/>
      <c r="D707" s="203" t="s">
        <v>332</v>
      </c>
      <c r="E707" s="209" t="s">
        <v>21</v>
      </c>
      <c r="F707" s="210" t="s">
        <v>183</v>
      </c>
      <c r="G707" s="208"/>
      <c r="H707" s="211">
        <v>71.933000000000007</v>
      </c>
      <c r="I707" s="212"/>
      <c r="J707" s="208"/>
      <c r="K707" s="208"/>
      <c r="L707" s="213"/>
      <c r="M707" s="214"/>
      <c r="N707" s="215"/>
      <c r="O707" s="215"/>
      <c r="P707" s="215"/>
      <c r="Q707" s="215"/>
      <c r="R707" s="215"/>
      <c r="S707" s="215"/>
      <c r="T707" s="216"/>
      <c r="AT707" s="217" t="s">
        <v>332</v>
      </c>
      <c r="AU707" s="217" t="s">
        <v>125</v>
      </c>
      <c r="AV707" s="13" t="s">
        <v>86</v>
      </c>
      <c r="AW707" s="13" t="s">
        <v>37</v>
      </c>
      <c r="AX707" s="13" t="s">
        <v>84</v>
      </c>
      <c r="AY707" s="217" t="s">
        <v>311</v>
      </c>
    </row>
    <row r="708" spans="1:65" s="2" customFormat="1" ht="16.5" customHeight="1" x14ac:dyDescent="0.2">
      <c r="A708" s="35"/>
      <c r="B708" s="36"/>
      <c r="C708" s="239" t="s">
        <v>1151</v>
      </c>
      <c r="D708" s="239" t="s">
        <v>432</v>
      </c>
      <c r="E708" s="240" t="s">
        <v>1152</v>
      </c>
      <c r="F708" s="241" t="s">
        <v>1153</v>
      </c>
      <c r="G708" s="242" t="s">
        <v>123</v>
      </c>
      <c r="H708" s="243">
        <v>71.933000000000007</v>
      </c>
      <c r="I708" s="244"/>
      <c r="J708" s="245">
        <f>ROUND(I708*H708,2)</f>
        <v>0</v>
      </c>
      <c r="K708" s="241" t="s">
        <v>317</v>
      </c>
      <c r="L708" s="246"/>
      <c r="M708" s="247" t="s">
        <v>21</v>
      </c>
      <c r="N708" s="248" t="s">
        <v>47</v>
      </c>
      <c r="O708" s="65"/>
      <c r="P708" s="199">
        <f>O708*H708</f>
        <v>0</v>
      </c>
      <c r="Q708" s="199">
        <v>1.26E-2</v>
      </c>
      <c r="R708" s="199">
        <f>Q708*H708</f>
        <v>0.90635580000000004</v>
      </c>
      <c r="S708" s="199">
        <v>0</v>
      </c>
      <c r="T708" s="200">
        <f>S708*H708</f>
        <v>0</v>
      </c>
      <c r="U708" s="35"/>
      <c r="V708" s="35"/>
      <c r="W708" s="35"/>
      <c r="X708" s="35"/>
      <c r="Y708" s="35"/>
      <c r="Z708" s="35"/>
      <c r="AA708" s="35"/>
      <c r="AB708" s="35"/>
      <c r="AC708" s="35"/>
      <c r="AD708" s="35"/>
      <c r="AE708" s="35"/>
      <c r="AR708" s="201" t="s">
        <v>523</v>
      </c>
      <c r="AT708" s="201" t="s">
        <v>432</v>
      </c>
      <c r="AU708" s="201" t="s">
        <v>125</v>
      </c>
      <c r="AY708" s="18" t="s">
        <v>311</v>
      </c>
      <c r="BE708" s="202">
        <f>IF(N708="základní",J708,0)</f>
        <v>0</v>
      </c>
      <c r="BF708" s="202">
        <f>IF(N708="snížená",J708,0)</f>
        <v>0</v>
      </c>
      <c r="BG708" s="202">
        <f>IF(N708="zákl. přenesená",J708,0)</f>
        <v>0</v>
      </c>
      <c r="BH708" s="202">
        <f>IF(N708="sníž. přenesená",J708,0)</f>
        <v>0</v>
      </c>
      <c r="BI708" s="202">
        <f>IF(N708="nulová",J708,0)</f>
        <v>0</v>
      </c>
      <c r="BJ708" s="18" t="s">
        <v>84</v>
      </c>
      <c r="BK708" s="202">
        <f>ROUND(I708*H708,2)</f>
        <v>0</v>
      </c>
      <c r="BL708" s="18" t="s">
        <v>420</v>
      </c>
      <c r="BM708" s="201" t="s">
        <v>1154</v>
      </c>
    </row>
    <row r="709" spans="1:65" s="13" customFormat="1" x14ac:dyDescent="0.2">
      <c r="B709" s="207"/>
      <c r="C709" s="208"/>
      <c r="D709" s="203" t="s">
        <v>332</v>
      </c>
      <c r="E709" s="209" t="s">
        <v>21</v>
      </c>
      <c r="F709" s="210" t="s">
        <v>183</v>
      </c>
      <c r="G709" s="208"/>
      <c r="H709" s="211">
        <v>71.933000000000007</v>
      </c>
      <c r="I709" s="212"/>
      <c r="J709" s="208"/>
      <c r="K709" s="208"/>
      <c r="L709" s="213"/>
      <c r="M709" s="214"/>
      <c r="N709" s="215"/>
      <c r="O709" s="215"/>
      <c r="P709" s="215"/>
      <c r="Q709" s="215"/>
      <c r="R709" s="215"/>
      <c r="S709" s="215"/>
      <c r="T709" s="216"/>
      <c r="AT709" s="217" t="s">
        <v>332</v>
      </c>
      <c r="AU709" s="217" t="s">
        <v>125</v>
      </c>
      <c r="AV709" s="13" t="s">
        <v>86</v>
      </c>
      <c r="AW709" s="13" t="s">
        <v>37</v>
      </c>
      <c r="AX709" s="13" t="s">
        <v>84</v>
      </c>
      <c r="AY709" s="217" t="s">
        <v>311</v>
      </c>
    </row>
    <row r="710" spans="1:65" s="2" customFormat="1" ht="16.5" customHeight="1" x14ac:dyDescent="0.2">
      <c r="A710" s="35"/>
      <c r="B710" s="36"/>
      <c r="C710" s="190" t="s">
        <v>1155</v>
      </c>
      <c r="D710" s="190" t="s">
        <v>313</v>
      </c>
      <c r="E710" s="191" t="s">
        <v>1156</v>
      </c>
      <c r="F710" s="192" t="s">
        <v>1157</v>
      </c>
      <c r="G710" s="193" t="s">
        <v>123</v>
      </c>
      <c r="H710" s="194">
        <v>71.933000000000007</v>
      </c>
      <c r="I710" s="195"/>
      <c r="J710" s="196">
        <f>ROUND(I710*H710,2)</f>
        <v>0</v>
      </c>
      <c r="K710" s="192" t="s">
        <v>317</v>
      </c>
      <c r="L710" s="40"/>
      <c r="M710" s="197" t="s">
        <v>21</v>
      </c>
      <c r="N710" s="198" t="s">
        <v>47</v>
      </c>
      <c r="O710" s="65"/>
      <c r="P710" s="199">
        <f>O710*H710</f>
        <v>0</v>
      </c>
      <c r="Q710" s="199">
        <v>1.5E-3</v>
      </c>
      <c r="R710" s="199">
        <f>Q710*H710</f>
        <v>0.10789950000000001</v>
      </c>
      <c r="S710" s="199">
        <v>0</v>
      </c>
      <c r="T710" s="200">
        <f>S710*H710</f>
        <v>0</v>
      </c>
      <c r="U710" s="35"/>
      <c r="V710" s="35"/>
      <c r="W710" s="35"/>
      <c r="X710" s="35"/>
      <c r="Y710" s="35"/>
      <c r="Z710" s="35"/>
      <c r="AA710" s="35"/>
      <c r="AB710" s="35"/>
      <c r="AC710" s="35"/>
      <c r="AD710" s="35"/>
      <c r="AE710" s="35"/>
      <c r="AR710" s="201" t="s">
        <v>420</v>
      </c>
      <c r="AT710" s="201" t="s">
        <v>313</v>
      </c>
      <c r="AU710" s="201" t="s">
        <v>125</v>
      </c>
      <c r="AY710" s="18" t="s">
        <v>311</v>
      </c>
      <c r="BE710" s="202">
        <f>IF(N710="základní",J710,0)</f>
        <v>0</v>
      </c>
      <c r="BF710" s="202">
        <f>IF(N710="snížená",J710,0)</f>
        <v>0</v>
      </c>
      <c r="BG710" s="202">
        <f>IF(N710="zákl. přenesená",J710,0)</f>
        <v>0</v>
      </c>
      <c r="BH710" s="202">
        <f>IF(N710="sníž. přenesená",J710,0)</f>
        <v>0</v>
      </c>
      <c r="BI710" s="202">
        <f>IF(N710="nulová",J710,0)</f>
        <v>0</v>
      </c>
      <c r="BJ710" s="18" t="s">
        <v>84</v>
      </c>
      <c r="BK710" s="202">
        <f>ROUND(I710*H710,2)</f>
        <v>0</v>
      </c>
      <c r="BL710" s="18" t="s">
        <v>420</v>
      </c>
      <c r="BM710" s="201" t="s">
        <v>1158</v>
      </c>
    </row>
    <row r="711" spans="1:65" s="2" customFormat="1" ht="58.5" x14ac:dyDescent="0.2">
      <c r="A711" s="35"/>
      <c r="B711" s="36"/>
      <c r="C711" s="37"/>
      <c r="D711" s="203" t="s">
        <v>320</v>
      </c>
      <c r="E711" s="37"/>
      <c r="F711" s="204" t="s">
        <v>1159</v>
      </c>
      <c r="G711" s="37"/>
      <c r="H711" s="37"/>
      <c r="I711" s="110"/>
      <c r="J711" s="37"/>
      <c r="K711" s="37"/>
      <c r="L711" s="40"/>
      <c r="M711" s="205"/>
      <c r="N711" s="206"/>
      <c r="O711" s="65"/>
      <c r="P711" s="65"/>
      <c r="Q711" s="65"/>
      <c r="R711" s="65"/>
      <c r="S711" s="65"/>
      <c r="T711" s="66"/>
      <c r="U711" s="35"/>
      <c r="V711" s="35"/>
      <c r="W711" s="35"/>
      <c r="X711" s="35"/>
      <c r="Y711" s="35"/>
      <c r="Z711" s="35"/>
      <c r="AA711" s="35"/>
      <c r="AB711" s="35"/>
      <c r="AC711" s="35"/>
      <c r="AD711" s="35"/>
      <c r="AE711" s="35"/>
      <c r="AT711" s="18" t="s">
        <v>320</v>
      </c>
      <c r="AU711" s="18" t="s">
        <v>125</v>
      </c>
    </row>
    <row r="712" spans="1:65" s="13" customFormat="1" x14ac:dyDescent="0.2">
      <c r="B712" s="207"/>
      <c r="C712" s="208"/>
      <c r="D712" s="203" t="s">
        <v>332</v>
      </c>
      <c r="E712" s="209" t="s">
        <v>21</v>
      </c>
      <c r="F712" s="210" t="s">
        <v>183</v>
      </c>
      <c r="G712" s="208"/>
      <c r="H712" s="211">
        <v>71.933000000000007</v>
      </c>
      <c r="I712" s="212"/>
      <c r="J712" s="208"/>
      <c r="K712" s="208"/>
      <c r="L712" s="213"/>
      <c r="M712" s="214"/>
      <c r="N712" s="215"/>
      <c r="O712" s="215"/>
      <c r="P712" s="215"/>
      <c r="Q712" s="215"/>
      <c r="R712" s="215"/>
      <c r="S712" s="215"/>
      <c r="T712" s="216"/>
      <c r="AT712" s="217" t="s">
        <v>332</v>
      </c>
      <c r="AU712" s="217" t="s">
        <v>125</v>
      </c>
      <c r="AV712" s="13" t="s">
        <v>86</v>
      </c>
      <c r="AW712" s="13" t="s">
        <v>37</v>
      </c>
      <c r="AX712" s="13" t="s">
        <v>84</v>
      </c>
      <c r="AY712" s="217" t="s">
        <v>311</v>
      </c>
    </row>
    <row r="713" spans="1:65" s="2" customFormat="1" ht="16.5" customHeight="1" x14ac:dyDescent="0.2">
      <c r="A713" s="35"/>
      <c r="B713" s="36"/>
      <c r="C713" s="190" t="s">
        <v>1160</v>
      </c>
      <c r="D713" s="190" t="s">
        <v>313</v>
      </c>
      <c r="E713" s="191" t="s">
        <v>1161</v>
      </c>
      <c r="F713" s="192" t="s">
        <v>1162</v>
      </c>
      <c r="G713" s="193" t="s">
        <v>123</v>
      </c>
      <c r="H713" s="194">
        <v>71.933000000000007</v>
      </c>
      <c r="I713" s="195"/>
      <c r="J713" s="196">
        <f>ROUND(I713*H713,2)</f>
        <v>0</v>
      </c>
      <c r="K713" s="192" t="s">
        <v>317</v>
      </c>
      <c r="L713" s="40"/>
      <c r="M713" s="197" t="s">
        <v>21</v>
      </c>
      <c r="N713" s="198" t="s">
        <v>47</v>
      </c>
      <c r="O713" s="65"/>
      <c r="P713" s="199">
        <f>O713*H713</f>
        <v>0</v>
      </c>
      <c r="Q713" s="199">
        <v>2.0000000000000001E-4</v>
      </c>
      <c r="R713" s="199">
        <f>Q713*H713</f>
        <v>1.4386600000000003E-2</v>
      </c>
      <c r="S713" s="199">
        <v>0</v>
      </c>
      <c r="T713" s="200">
        <f>S713*H713</f>
        <v>0</v>
      </c>
      <c r="U713" s="35"/>
      <c r="V713" s="35"/>
      <c r="W713" s="35"/>
      <c r="X713" s="35"/>
      <c r="Y713" s="35"/>
      <c r="Z713" s="35"/>
      <c r="AA713" s="35"/>
      <c r="AB713" s="35"/>
      <c r="AC713" s="35"/>
      <c r="AD713" s="35"/>
      <c r="AE713" s="35"/>
      <c r="AR713" s="201" t="s">
        <v>420</v>
      </c>
      <c r="AT713" s="201" t="s">
        <v>313</v>
      </c>
      <c r="AU713" s="201" t="s">
        <v>125</v>
      </c>
      <c r="AY713" s="18" t="s">
        <v>311</v>
      </c>
      <c r="BE713" s="202">
        <f>IF(N713="základní",J713,0)</f>
        <v>0</v>
      </c>
      <c r="BF713" s="202">
        <f>IF(N713="snížená",J713,0)</f>
        <v>0</v>
      </c>
      <c r="BG713" s="202">
        <f>IF(N713="zákl. přenesená",J713,0)</f>
        <v>0</v>
      </c>
      <c r="BH713" s="202">
        <f>IF(N713="sníž. přenesená",J713,0)</f>
        <v>0</v>
      </c>
      <c r="BI713" s="202">
        <f>IF(N713="nulová",J713,0)</f>
        <v>0</v>
      </c>
      <c r="BJ713" s="18" t="s">
        <v>84</v>
      </c>
      <c r="BK713" s="202">
        <f>ROUND(I713*H713,2)</f>
        <v>0</v>
      </c>
      <c r="BL713" s="18" t="s">
        <v>420</v>
      </c>
      <c r="BM713" s="201" t="s">
        <v>1163</v>
      </c>
    </row>
    <row r="714" spans="1:65" s="13" customFormat="1" x14ac:dyDescent="0.2">
      <c r="B714" s="207"/>
      <c r="C714" s="208"/>
      <c r="D714" s="203" t="s">
        <v>332</v>
      </c>
      <c r="E714" s="209" t="s">
        <v>21</v>
      </c>
      <c r="F714" s="210" t="s">
        <v>183</v>
      </c>
      <c r="G714" s="208"/>
      <c r="H714" s="211">
        <v>71.933000000000007</v>
      </c>
      <c r="I714" s="212"/>
      <c r="J714" s="208"/>
      <c r="K714" s="208"/>
      <c r="L714" s="213"/>
      <c r="M714" s="214"/>
      <c r="N714" s="215"/>
      <c r="O714" s="215"/>
      <c r="P714" s="215"/>
      <c r="Q714" s="215"/>
      <c r="R714" s="215"/>
      <c r="S714" s="215"/>
      <c r="T714" s="216"/>
      <c r="AT714" s="217" t="s">
        <v>332</v>
      </c>
      <c r="AU714" s="217" t="s">
        <v>125</v>
      </c>
      <c r="AV714" s="13" t="s">
        <v>86</v>
      </c>
      <c r="AW714" s="13" t="s">
        <v>37</v>
      </c>
      <c r="AX714" s="13" t="s">
        <v>84</v>
      </c>
      <c r="AY714" s="217" t="s">
        <v>311</v>
      </c>
    </row>
    <row r="715" spans="1:65" s="12" customFormat="1" ht="20.85" customHeight="1" x14ac:dyDescent="0.2">
      <c r="B715" s="174"/>
      <c r="C715" s="175"/>
      <c r="D715" s="176" t="s">
        <v>75</v>
      </c>
      <c r="E715" s="188" t="s">
        <v>1164</v>
      </c>
      <c r="F715" s="188" t="s">
        <v>1165</v>
      </c>
      <c r="G715" s="175"/>
      <c r="H715" s="175"/>
      <c r="I715" s="178"/>
      <c r="J715" s="189">
        <f>BK715</f>
        <v>0</v>
      </c>
      <c r="K715" s="175"/>
      <c r="L715" s="180"/>
      <c r="M715" s="181"/>
      <c r="N715" s="182"/>
      <c r="O715" s="182"/>
      <c r="P715" s="183">
        <f>SUM(P716:P729)</f>
        <v>0</v>
      </c>
      <c r="Q715" s="182"/>
      <c r="R715" s="183">
        <f>SUM(R716:R729)</f>
        <v>1.7701896000000001</v>
      </c>
      <c r="S715" s="182"/>
      <c r="T715" s="184">
        <f>SUM(T716:T729)</f>
        <v>0</v>
      </c>
      <c r="AR715" s="185" t="s">
        <v>84</v>
      </c>
      <c r="AT715" s="186" t="s">
        <v>75</v>
      </c>
      <c r="AU715" s="186" t="s">
        <v>86</v>
      </c>
      <c r="AY715" s="185" t="s">
        <v>311</v>
      </c>
      <c r="BK715" s="187">
        <f>SUM(BK716:BK729)</f>
        <v>0</v>
      </c>
    </row>
    <row r="716" spans="1:65" s="2" customFormat="1" ht="24" customHeight="1" x14ac:dyDescent="0.2">
      <c r="A716" s="35"/>
      <c r="B716" s="36"/>
      <c r="C716" s="190" t="s">
        <v>1166</v>
      </c>
      <c r="D716" s="190" t="s">
        <v>313</v>
      </c>
      <c r="E716" s="191" t="s">
        <v>1148</v>
      </c>
      <c r="F716" s="192" t="s">
        <v>1149</v>
      </c>
      <c r="G716" s="193" t="s">
        <v>123</v>
      </c>
      <c r="H716" s="194">
        <v>80.72</v>
      </c>
      <c r="I716" s="195"/>
      <c r="J716" s="196">
        <f>ROUND(I716*H716,2)</f>
        <v>0</v>
      </c>
      <c r="K716" s="192" t="s">
        <v>317</v>
      </c>
      <c r="L716" s="40"/>
      <c r="M716" s="197" t="s">
        <v>21</v>
      </c>
      <c r="N716" s="198" t="s">
        <v>47</v>
      </c>
      <c r="O716" s="65"/>
      <c r="P716" s="199">
        <f>O716*H716</f>
        <v>0</v>
      </c>
      <c r="Q716" s="199">
        <v>4.9500000000000004E-3</v>
      </c>
      <c r="R716" s="199">
        <f>Q716*H716</f>
        <v>0.39956400000000003</v>
      </c>
      <c r="S716" s="199">
        <v>0</v>
      </c>
      <c r="T716" s="200">
        <f>S716*H716</f>
        <v>0</v>
      </c>
      <c r="U716" s="35"/>
      <c r="V716" s="35"/>
      <c r="W716" s="35"/>
      <c r="X716" s="35"/>
      <c r="Y716" s="35"/>
      <c r="Z716" s="35"/>
      <c r="AA716" s="35"/>
      <c r="AB716" s="35"/>
      <c r="AC716" s="35"/>
      <c r="AD716" s="35"/>
      <c r="AE716" s="35"/>
      <c r="AR716" s="201" t="s">
        <v>420</v>
      </c>
      <c r="AT716" s="201" t="s">
        <v>313</v>
      </c>
      <c r="AU716" s="201" t="s">
        <v>125</v>
      </c>
      <c r="AY716" s="18" t="s">
        <v>311</v>
      </c>
      <c r="BE716" s="202">
        <f>IF(N716="základní",J716,0)</f>
        <v>0</v>
      </c>
      <c r="BF716" s="202">
        <f>IF(N716="snížená",J716,0)</f>
        <v>0</v>
      </c>
      <c r="BG716" s="202">
        <f>IF(N716="zákl. přenesená",J716,0)</f>
        <v>0</v>
      </c>
      <c r="BH716" s="202">
        <f>IF(N716="sníž. přenesená",J716,0)</f>
        <v>0</v>
      </c>
      <c r="BI716" s="202">
        <f>IF(N716="nulová",J716,0)</f>
        <v>0</v>
      </c>
      <c r="BJ716" s="18" t="s">
        <v>84</v>
      </c>
      <c r="BK716" s="202">
        <f>ROUND(I716*H716,2)</f>
        <v>0</v>
      </c>
      <c r="BL716" s="18" t="s">
        <v>420</v>
      </c>
      <c r="BM716" s="201" t="s">
        <v>1167</v>
      </c>
    </row>
    <row r="717" spans="1:65" s="2" customFormat="1" ht="29.25" x14ac:dyDescent="0.2">
      <c r="A717" s="35"/>
      <c r="B717" s="36"/>
      <c r="C717" s="37"/>
      <c r="D717" s="203" t="s">
        <v>320</v>
      </c>
      <c r="E717" s="37"/>
      <c r="F717" s="204" t="s">
        <v>1028</v>
      </c>
      <c r="G717" s="37"/>
      <c r="H717" s="37"/>
      <c r="I717" s="110"/>
      <c r="J717" s="37"/>
      <c r="K717" s="37"/>
      <c r="L717" s="40"/>
      <c r="M717" s="205"/>
      <c r="N717" s="206"/>
      <c r="O717" s="65"/>
      <c r="P717" s="65"/>
      <c r="Q717" s="65"/>
      <c r="R717" s="65"/>
      <c r="S717" s="65"/>
      <c r="T717" s="66"/>
      <c r="U717" s="35"/>
      <c r="V717" s="35"/>
      <c r="W717" s="35"/>
      <c r="X717" s="35"/>
      <c r="Y717" s="35"/>
      <c r="Z717" s="35"/>
      <c r="AA717" s="35"/>
      <c r="AB717" s="35"/>
      <c r="AC717" s="35"/>
      <c r="AD717" s="35"/>
      <c r="AE717" s="35"/>
      <c r="AT717" s="18" t="s">
        <v>320</v>
      </c>
      <c r="AU717" s="18" t="s">
        <v>125</v>
      </c>
    </row>
    <row r="718" spans="1:65" s="13" customFormat="1" x14ac:dyDescent="0.2">
      <c r="B718" s="207"/>
      <c r="C718" s="208"/>
      <c r="D718" s="203" t="s">
        <v>332</v>
      </c>
      <c r="E718" s="209" t="s">
        <v>21</v>
      </c>
      <c r="F718" s="210" t="s">
        <v>186</v>
      </c>
      <c r="G718" s="208"/>
      <c r="H718" s="211">
        <v>80.72</v>
      </c>
      <c r="I718" s="212"/>
      <c r="J718" s="208"/>
      <c r="K718" s="208"/>
      <c r="L718" s="213"/>
      <c r="M718" s="214"/>
      <c r="N718" s="215"/>
      <c r="O718" s="215"/>
      <c r="P718" s="215"/>
      <c r="Q718" s="215"/>
      <c r="R718" s="215"/>
      <c r="S718" s="215"/>
      <c r="T718" s="216"/>
      <c r="AT718" s="217" t="s">
        <v>332</v>
      </c>
      <c r="AU718" s="217" t="s">
        <v>125</v>
      </c>
      <c r="AV718" s="13" t="s">
        <v>86</v>
      </c>
      <c r="AW718" s="13" t="s">
        <v>37</v>
      </c>
      <c r="AX718" s="13" t="s">
        <v>84</v>
      </c>
      <c r="AY718" s="217" t="s">
        <v>311</v>
      </c>
    </row>
    <row r="719" spans="1:65" s="2" customFormat="1" ht="16.5" customHeight="1" x14ac:dyDescent="0.2">
      <c r="A719" s="35"/>
      <c r="B719" s="36"/>
      <c r="C719" s="239" t="s">
        <v>1168</v>
      </c>
      <c r="D719" s="239" t="s">
        <v>432</v>
      </c>
      <c r="E719" s="240" t="s">
        <v>1169</v>
      </c>
      <c r="F719" s="241" t="s">
        <v>1170</v>
      </c>
      <c r="G719" s="242" t="s">
        <v>123</v>
      </c>
      <c r="H719" s="243">
        <v>88.792000000000002</v>
      </c>
      <c r="I719" s="244"/>
      <c r="J719" s="245">
        <f>ROUND(I719*H719,2)</f>
        <v>0</v>
      </c>
      <c r="K719" s="241" t="s">
        <v>317</v>
      </c>
      <c r="L719" s="246"/>
      <c r="M719" s="247" t="s">
        <v>21</v>
      </c>
      <c r="N719" s="248" t="s">
        <v>47</v>
      </c>
      <c r="O719" s="65"/>
      <c r="P719" s="199">
        <f>O719*H719</f>
        <v>0</v>
      </c>
      <c r="Q719" s="199">
        <v>9.7999999999999997E-3</v>
      </c>
      <c r="R719" s="199">
        <f>Q719*H719</f>
        <v>0.87016159999999998</v>
      </c>
      <c r="S719" s="199">
        <v>0</v>
      </c>
      <c r="T719" s="200">
        <f>S719*H719</f>
        <v>0</v>
      </c>
      <c r="U719" s="35"/>
      <c r="V719" s="35"/>
      <c r="W719" s="35"/>
      <c r="X719" s="35"/>
      <c r="Y719" s="35"/>
      <c r="Z719" s="35"/>
      <c r="AA719" s="35"/>
      <c r="AB719" s="35"/>
      <c r="AC719" s="35"/>
      <c r="AD719" s="35"/>
      <c r="AE719" s="35"/>
      <c r="AR719" s="201" t="s">
        <v>523</v>
      </c>
      <c r="AT719" s="201" t="s">
        <v>432</v>
      </c>
      <c r="AU719" s="201" t="s">
        <v>125</v>
      </c>
      <c r="AY719" s="18" t="s">
        <v>311</v>
      </c>
      <c r="BE719" s="202">
        <f>IF(N719="základní",J719,0)</f>
        <v>0</v>
      </c>
      <c r="BF719" s="202">
        <f>IF(N719="snížená",J719,0)</f>
        <v>0</v>
      </c>
      <c r="BG719" s="202">
        <f>IF(N719="zákl. přenesená",J719,0)</f>
        <v>0</v>
      </c>
      <c r="BH719" s="202">
        <f>IF(N719="sníž. přenesená",J719,0)</f>
        <v>0</v>
      </c>
      <c r="BI719" s="202">
        <f>IF(N719="nulová",J719,0)</f>
        <v>0</v>
      </c>
      <c r="BJ719" s="18" t="s">
        <v>84</v>
      </c>
      <c r="BK719" s="202">
        <f>ROUND(I719*H719,2)</f>
        <v>0</v>
      </c>
      <c r="BL719" s="18" t="s">
        <v>420</v>
      </c>
      <c r="BM719" s="201" t="s">
        <v>1171</v>
      </c>
    </row>
    <row r="720" spans="1:65" s="13" customFormat="1" x14ac:dyDescent="0.2">
      <c r="B720" s="207"/>
      <c r="C720" s="208"/>
      <c r="D720" s="203" t="s">
        <v>332</v>
      </c>
      <c r="E720" s="209" t="s">
        <v>21</v>
      </c>
      <c r="F720" s="210" t="s">
        <v>186</v>
      </c>
      <c r="G720" s="208"/>
      <c r="H720" s="211">
        <v>80.72</v>
      </c>
      <c r="I720" s="212"/>
      <c r="J720" s="208"/>
      <c r="K720" s="208"/>
      <c r="L720" s="213"/>
      <c r="M720" s="214"/>
      <c r="N720" s="215"/>
      <c r="O720" s="215"/>
      <c r="P720" s="215"/>
      <c r="Q720" s="215"/>
      <c r="R720" s="215"/>
      <c r="S720" s="215"/>
      <c r="T720" s="216"/>
      <c r="AT720" s="217" t="s">
        <v>332</v>
      </c>
      <c r="AU720" s="217" t="s">
        <v>125</v>
      </c>
      <c r="AV720" s="13" t="s">
        <v>86</v>
      </c>
      <c r="AW720" s="13" t="s">
        <v>37</v>
      </c>
      <c r="AX720" s="13" t="s">
        <v>84</v>
      </c>
      <c r="AY720" s="217" t="s">
        <v>311</v>
      </c>
    </row>
    <row r="721" spans="1:65" s="13" customFormat="1" x14ac:dyDescent="0.2">
      <c r="B721" s="207"/>
      <c r="C721" s="208"/>
      <c r="D721" s="203" t="s">
        <v>332</v>
      </c>
      <c r="E721" s="208"/>
      <c r="F721" s="210" t="s">
        <v>1172</v>
      </c>
      <c r="G721" s="208"/>
      <c r="H721" s="211">
        <v>88.792000000000002</v>
      </c>
      <c r="I721" s="212"/>
      <c r="J721" s="208"/>
      <c r="K721" s="208"/>
      <c r="L721" s="213"/>
      <c r="M721" s="214"/>
      <c r="N721" s="215"/>
      <c r="O721" s="215"/>
      <c r="P721" s="215"/>
      <c r="Q721" s="215"/>
      <c r="R721" s="215"/>
      <c r="S721" s="215"/>
      <c r="T721" s="216"/>
      <c r="AT721" s="217" t="s">
        <v>332</v>
      </c>
      <c r="AU721" s="217" t="s">
        <v>125</v>
      </c>
      <c r="AV721" s="13" t="s">
        <v>86</v>
      </c>
      <c r="AW721" s="13" t="s">
        <v>4</v>
      </c>
      <c r="AX721" s="13" t="s">
        <v>84</v>
      </c>
      <c r="AY721" s="217" t="s">
        <v>311</v>
      </c>
    </row>
    <row r="722" spans="1:65" s="2" customFormat="1" ht="16.5" customHeight="1" x14ac:dyDescent="0.2">
      <c r="A722" s="35"/>
      <c r="B722" s="36"/>
      <c r="C722" s="190" t="s">
        <v>1173</v>
      </c>
      <c r="D722" s="190" t="s">
        <v>313</v>
      </c>
      <c r="E722" s="191" t="s">
        <v>1156</v>
      </c>
      <c r="F722" s="192" t="s">
        <v>1157</v>
      </c>
      <c r="G722" s="193" t="s">
        <v>123</v>
      </c>
      <c r="H722" s="194">
        <v>80.72</v>
      </c>
      <c r="I722" s="195"/>
      <c r="J722" s="196">
        <f>ROUND(I722*H722,2)</f>
        <v>0</v>
      </c>
      <c r="K722" s="192" t="s">
        <v>317</v>
      </c>
      <c r="L722" s="40"/>
      <c r="M722" s="197" t="s">
        <v>21</v>
      </c>
      <c r="N722" s="198" t="s">
        <v>47</v>
      </c>
      <c r="O722" s="65"/>
      <c r="P722" s="199">
        <f>O722*H722</f>
        <v>0</v>
      </c>
      <c r="Q722" s="199">
        <v>1.5E-3</v>
      </c>
      <c r="R722" s="199">
        <f>Q722*H722</f>
        <v>0.12108000000000001</v>
      </c>
      <c r="S722" s="199">
        <v>0</v>
      </c>
      <c r="T722" s="200">
        <f>S722*H722</f>
        <v>0</v>
      </c>
      <c r="U722" s="35"/>
      <c r="V722" s="35"/>
      <c r="W722" s="35"/>
      <c r="X722" s="35"/>
      <c r="Y722" s="35"/>
      <c r="Z722" s="35"/>
      <c r="AA722" s="35"/>
      <c r="AB722" s="35"/>
      <c r="AC722" s="35"/>
      <c r="AD722" s="35"/>
      <c r="AE722" s="35"/>
      <c r="AR722" s="201" t="s">
        <v>420</v>
      </c>
      <c r="AT722" s="201" t="s">
        <v>313</v>
      </c>
      <c r="AU722" s="201" t="s">
        <v>125</v>
      </c>
      <c r="AY722" s="18" t="s">
        <v>311</v>
      </c>
      <c r="BE722" s="202">
        <f>IF(N722="základní",J722,0)</f>
        <v>0</v>
      </c>
      <c r="BF722" s="202">
        <f>IF(N722="snížená",J722,0)</f>
        <v>0</v>
      </c>
      <c r="BG722" s="202">
        <f>IF(N722="zákl. přenesená",J722,0)</f>
        <v>0</v>
      </c>
      <c r="BH722" s="202">
        <f>IF(N722="sníž. přenesená",J722,0)</f>
        <v>0</v>
      </c>
      <c r="BI722" s="202">
        <f>IF(N722="nulová",J722,0)</f>
        <v>0</v>
      </c>
      <c r="BJ722" s="18" t="s">
        <v>84</v>
      </c>
      <c r="BK722" s="202">
        <f>ROUND(I722*H722,2)</f>
        <v>0</v>
      </c>
      <c r="BL722" s="18" t="s">
        <v>420</v>
      </c>
      <c r="BM722" s="201" t="s">
        <v>1174</v>
      </c>
    </row>
    <row r="723" spans="1:65" s="2" customFormat="1" ht="58.5" x14ac:dyDescent="0.2">
      <c r="A723" s="35"/>
      <c r="B723" s="36"/>
      <c r="C723" s="37"/>
      <c r="D723" s="203" t="s">
        <v>320</v>
      </c>
      <c r="E723" s="37"/>
      <c r="F723" s="204" t="s">
        <v>1159</v>
      </c>
      <c r="G723" s="37"/>
      <c r="H723" s="37"/>
      <c r="I723" s="110"/>
      <c r="J723" s="37"/>
      <c r="K723" s="37"/>
      <c r="L723" s="40"/>
      <c r="M723" s="205"/>
      <c r="N723" s="206"/>
      <c r="O723" s="65"/>
      <c r="P723" s="65"/>
      <c r="Q723" s="65"/>
      <c r="R723" s="65"/>
      <c r="S723" s="65"/>
      <c r="T723" s="66"/>
      <c r="U723" s="35"/>
      <c r="V723" s="35"/>
      <c r="W723" s="35"/>
      <c r="X723" s="35"/>
      <c r="Y723" s="35"/>
      <c r="Z723" s="35"/>
      <c r="AA723" s="35"/>
      <c r="AB723" s="35"/>
      <c r="AC723" s="35"/>
      <c r="AD723" s="35"/>
      <c r="AE723" s="35"/>
      <c r="AT723" s="18" t="s">
        <v>320</v>
      </c>
      <c r="AU723" s="18" t="s">
        <v>125</v>
      </c>
    </row>
    <row r="724" spans="1:65" s="13" customFormat="1" x14ac:dyDescent="0.2">
      <c r="B724" s="207"/>
      <c r="C724" s="208"/>
      <c r="D724" s="203" t="s">
        <v>332</v>
      </c>
      <c r="E724" s="209" t="s">
        <v>21</v>
      </c>
      <c r="F724" s="210" t="s">
        <v>186</v>
      </c>
      <c r="G724" s="208"/>
      <c r="H724" s="211">
        <v>80.72</v>
      </c>
      <c r="I724" s="212"/>
      <c r="J724" s="208"/>
      <c r="K724" s="208"/>
      <c r="L724" s="213"/>
      <c r="M724" s="214"/>
      <c r="N724" s="215"/>
      <c r="O724" s="215"/>
      <c r="P724" s="215"/>
      <c r="Q724" s="215"/>
      <c r="R724" s="215"/>
      <c r="S724" s="215"/>
      <c r="T724" s="216"/>
      <c r="AT724" s="217" t="s">
        <v>332</v>
      </c>
      <c r="AU724" s="217" t="s">
        <v>125</v>
      </c>
      <c r="AV724" s="13" t="s">
        <v>86</v>
      </c>
      <c r="AW724" s="13" t="s">
        <v>37</v>
      </c>
      <c r="AX724" s="13" t="s">
        <v>84</v>
      </c>
      <c r="AY724" s="217" t="s">
        <v>311</v>
      </c>
    </row>
    <row r="725" spans="1:65" s="2" customFormat="1" ht="16.5" customHeight="1" x14ac:dyDescent="0.2">
      <c r="A725" s="35"/>
      <c r="B725" s="36"/>
      <c r="C725" s="190" t="s">
        <v>1175</v>
      </c>
      <c r="D725" s="190" t="s">
        <v>313</v>
      </c>
      <c r="E725" s="191" t="s">
        <v>1161</v>
      </c>
      <c r="F725" s="192" t="s">
        <v>1162</v>
      </c>
      <c r="G725" s="193" t="s">
        <v>123</v>
      </c>
      <c r="H725" s="194">
        <v>80.72</v>
      </c>
      <c r="I725" s="195"/>
      <c r="J725" s="196">
        <f>ROUND(I725*H725,2)</f>
        <v>0</v>
      </c>
      <c r="K725" s="192" t="s">
        <v>317</v>
      </c>
      <c r="L725" s="40"/>
      <c r="M725" s="197" t="s">
        <v>21</v>
      </c>
      <c r="N725" s="198" t="s">
        <v>47</v>
      </c>
      <c r="O725" s="65"/>
      <c r="P725" s="199">
        <f>O725*H725</f>
        <v>0</v>
      </c>
      <c r="Q725" s="199">
        <v>2.0000000000000001E-4</v>
      </c>
      <c r="R725" s="199">
        <f>Q725*H725</f>
        <v>1.6144000000000002E-2</v>
      </c>
      <c r="S725" s="199">
        <v>0</v>
      </c>
      <c r="T725" s="200">
        <f>S725*H725</f>
        <v>0</v>
      </c>
      <c r="U725" s="35"/>
      <c r="V725" s="35"/>
      <c r="W725" s="35"/>
      <c r="X725" s="35"/>
      <c r="Y725" s="35"/>
      <c r="Z725" s="35"/>
      <c r="AA725" s="35"/>
      <c r="AB725" s="35"/>
      <c r="AC725" s="35"/>
      <c r="AD725" s="35"/>
      <c r="AE725" s="35"/>
      <c r="AR725" s="201" t="s">
        <v>420</v>
      </c>
      <c r="AT725" s="201" t="s">
        <v>313</v>
      </c>
      <c r="AU725" s="201" t="s">
        <v>125</v>
      </c>
      <c r="AY725" s="18" t="s">
        <v>311</v>
      </c>
      <c r="BE725" s="202">
        <f>IF(N725="základní",J725,0)</f>
        <v>0</v>
      </c>
      <c r="BF725" s="202">
        <f>IF(N725="snížená",J725,0)</f>
        <v>0</v>
      </c>
      <c r="BG725" s="202">
        <f>IF(N725="zákl. přenesená",J725,0)</f>
        <v>0</v>
      </c>
      <c r="BH725" s="202">
        <f>IF(N725="sníž. přenesená",J725,0)</f>
        <v>0</v>
      </c>
      <c r="BI725" s="202">
        <f>IF(N725="nulová",J725,0)</f>
        <v>0</v>
      </c>
      <c r="BJ725" s="18" t="s">
        <v>84</v>
      </c>
      <c r="BK725" s="202">
        <f>ROUND(I725*H725,2)</f>
        <v>0</v>
      </c>
      <c r="BL725" s="18" t="s">
        <v>420</v>
      </c>
      <c r="BM725" s="201" t="s">
        <v>1176</v>
      </c>
    </row>
    <row r="726" spans="1:65" s="13" customFormat="1" x14ac:dyDescent="0.2">
      <c r="B726" s="207"/>
      <c r="C726" s="208"/>
      <c r="D726" s="203" t="s">
        <v>332</v>
      </c>
      <c r="E726" s="209" t="s">
        <v>21</v>
      </c>
      <c r="F726" s="210" t="s">
        <v>186</v>
      </c>
      <c r="G726" s="208"/>
      <c r="H726" s="211">
        <v>80.72</v>
      </c>
      <c r="I726" s="212"/>
      <c r="J726" s="208"/>
      <c r="K726" s="208"/>
      <c r="L726" s="213"/>
      <c r="M726" s="214"/>
      <c r="N726" s="215"/>
      <c r="O726" s="215"/>
      <c r="P726" s="215"/>
      <c r="Q726" s="215"/>
      <c r="R726" s="215"/>
      <c r="S726" s="215"/>
      <c r="T726" s="216"/>
      <c r="AT726" s="217" t="s">
        <v>332</v>
      </c>
      <c r="AU726" s="217" t="s">
        <v>125</v>
      </c>
      <c r="AV726" s="13" t="s">
        <v>86</v>
      </c>
      <c r="AW726" s="13" t="s">
        <v>37</v>
      </c>
      <c r="AX726" s="13" t="s">
        <v>84</v>
      </c>
      <c r="AY726" s="217" t="s">
        <v>311</v>
      </c>
    </row>
    <row r="727" spans="1:65" s="2" customFormat="1" ht="16.5" customHeight="1" x14ac:dyDescent="0.2">
      <c r="A727" s="35"/>
      <c r="B727" s="36"/>
      <c r="C727" s="190" t="s">
        <v>1177</v>
      </c>
      <c r="D727" s="190" t="s">
        <v>313</v>
      </c>
      <c r="E727" s="191" t="s">
        <v>1178</v>
      </c>
      <c r="F727" s="192" t="s">
        <v>1179</v>
      </c>
      <c r="G727" s="193" t="s">
        <v>123</v>
      </c>
      <c r="H727" s="194">
        <v>80.72</v>
      </c>
      <c r="I727" s="195"/>
      <c r="J727" s="196">
        <f>ROUND(I727*H727,2)</f>
        <v>0</v>
      </c>
      <c r="K727" s="192" t="s">
        <v>317</v>
      </c>
      <c r="L727" s="40"/>
      <c r="M727" s="197" t="s">
        <v>21</v>
      </c>
      <c r="N727" s="198" t="s">
        <v>47</v>
      </c>
      <c r="O727" s="65"/>
      <c r="P727" s="199">
        <f>O727*H727</f>
        <v>0</v>
      </c>
      <c r="Q727" s="199">
        <v>4.4999999999999997E-3</v>
      </c>
      <c r="R727" s="199">
        <f>Q727*H727</f>
        <v>0.36323999999999995</v>
      </c>
      <c r="S727" s="199">
        <v>0</v>
      </c>
      <c r="T727" s="200">
        <f>S727*H727</f>
        <v>0</v>
      </c>
      <c r="U727" s="35"/>
      <c r="V727" s="35"/>
      <c r="W727" s="35"/>
      <c r="X727" s="35"/>
      <c r="Y727" s="35"/>
      <c r="Z727" s="35"/>
      <c r="AA727" s="35"/>
      <c r="AB727" s="35"/>
      <c r="AC727" s="35"/>
      <c r="AD727" s="35"/>
      <c r="AE727" s="35"/>
      <c r="AR727" s="201" t="s">
        <v>420</v>
      </c>
      <c r="AT727" s="201" t="s">
        <v>313</v>
      </c>
      <c r="AU727" s="201" t="s">
        <v>125</v>
      </c>
      <c r="AY727" s="18" t="s">
        <v>311</v>
      </c>
      <c r="BE727" s="202">
        <f>IF(N727="základní",J727,0)</f>
        <v>0</v>
      </c>
      <c r="BF727" s="202">
        <f>IF(N727="snížená",J727,0)</f>
        <v>0</v>
      </c>
      <c r="BG727" s="202">
        <f>IF(N727="zákl. přenesená",J727,0)</f>
        <v>0</v>
      </c>
      <c r="BH727" s="202">
        <f>IF(N727="sníž. přenesená",J727,0)</f>
        <v>0</v>
      </c>
      <c r="BI727" s="202">
        <f>IF(N727="nulová",J727,0)</f>
        <v>0</v>
      </c>
      <c r="BJ727" s="18" t="s">
        <v>84</v>
      </c>
      <c r="BK727" s="202">
        <f>ROUND(I727*H727,2)</f>
        <v>0</v>
      </c>
      <c r="BL727" s="18" t="s">
        <v>420</v>
      </c>
      <c r="BM727" s="201" t="s">
        <v>1180</v>
      </c>
    </row>
    <row r="728" spans="1:65" s="2" customFormat="1" ht="68.25" x14ac:dyDescent="0.2">
      <c r="A728" s="35"/>
      <c r="B728" s="36"/>
      <c r="C728" s="37"/>
      <c r="D728" s="203" t="s">
        <v>320</v>
      </c>
      <c r="E728" s="37"/>
      <c r="F728" s="204" t="s">
        <v>1181</v>
      </c>
      <c r="G728" s="37"/>
      <c r="H728" s="37"/>
      <c r="I728" s="110"/>
      <c r="J728" s="37"/>
      <c r="K728" s="37"/>
      <c r="L728" s="40"/>
      <c r="M728" s="205"/>
      <c r="N728" s="206"/>
      <c r="O728" s="65"/>
      <c r="P728" s="65"/>
      <c r="Q728" s="65"/>
      <c r="R728" s="65"/>
      <c r="S728" s="65"/>
      <c r="T728" s="66"/>
      <c r="U728" s="35"/>
      <c r="V728" s="35"/>
      <c r="W728" s="35"/>
      <c r="X728" s="35"/>
      <c r="Y728" s="35"/>
      <c r="Z728" s="35"/>
      <c r="AA728" s="35"/>
      <c r="AB728" s="35"/>
      <c r="AC728" s="35"/>
      <c r="AD728" s="35"/>
      <c r="AE728" s="35"/>
      <c r="AT728" s="18" t="s">
        <v>320</v>
      </c>
      <c r="AU728" s="18" t="s">
        <v>125</v>
      </c>
    </row>
    <row r="729" spans="1:65" s="13" customFormat="1" x14ac:dyDescent="0.2">
      <c r="B729" s="207"/>
      <c r="C729" s="208"/>
      <c r="D729" s="203" t="s">
        <v>332</v>
      </c>
      <c r="E729" s="209" t="s">
        <v>21</v>
      </c>
      <c r="F729" s="210" t="s">
        <v>186</v>
      </c>
      <c r="G729" s="208"/>
      <c r="H729" s="211">
        <v>80.72</v>
      </c>
      <c r="I729" s="212"/>
      <c r="J729" s="208"/>
      <c r="K729" s="208"/>
      <c r="L729" s="213"/>
      <c r="M729" s="214"/>
      <c r="N729" s="215"/>
      <c r="O729" s="215"/>
      <c r="P729" s="215"/>
      <c r="Q729" s="215"/>
      <c r="R729" s="215"/>
      <c r="S729" s="215"/>
      <c r="T729" s="216"/>
      <c r="AT729" s="217" t="s">
        <v>332</v>
      </c>
      <c r="AU729" s="217" t="s">
        <v>125</v>
      </c>
      <c r="AV729" s="13" t="s">
        <v>86</v>
      </c>
      <c r="AW729" s="13" t="s">
        <v>37</v>
      </c>
      <c r="AX729" s="13" t="s">
        <v>84</v>
      </c>
      <c r="AY729" s="217" t="s">
        <v>311</v>
      </c>
    </row>
    <row r="730" spans="1:65" s="12" customFormat="1" ht="20.85" customHeight="1" x14ac:dyDescent="0.2">
      <c r="B730" s="174"/>
      <c r="C730" s="175"/>
      <c r="D730" s="176" t="s">
        <v>75</v>
      </c>
      <c r="E730" s="188" t="s">
        <v>1182</v>
      </c>
      <c r="F730" s="188" t="s">
        <v>190</v>
      </c>
      <c r="G730" s="175"/>
      <c r="H730" s="175"/>
      <c r="I730" s="178"/>
      <c r="J730" s="189">
        <f>BK730</f>
        <v>0</v>
      </c>
      <c r="K730" s="175"/>
      <c r="L730" s="180"/>
      <c r="M730" s="181"/>
      <c r="N730" s="182"/>
      <c r="O730" s="182"/>
      <c r="P730" s="183">
        <f>SUM(P731:P735)</f>
        <v>0</v>
      </c>
      <c r="Q730" s="182"/>
      <c r="R730" s="183">
        <f>SUM(R731:R735)</f>
        <v>1.6190990000000003</v>
      </c>
      <c r="S730" s="182"/>
      <c r="T730" s="184">
        <f>SUM(T731:T735)</f>
        <v>0</v>
      </c>
      <c r="AR730" s="185" t="s">
        <v>84</v>
      </c>
      <c r="AT730" s="186" t="s">
        <v>75</v>
      </c>
      <c r="AU730" s="186" t="s">
        <v>86</v>
      </c>
      <c r="AY730" s="185" t="s">
        <v>311</v>
      </c>
      <c r="BK730" s="187">
        <f>SUM(BK731:BK735)</f>
        <v>0</v>
      </c>
    </row>
    <row r="731" spans="1:65" s="2" customFormat="1" ht="36" customHeight="1" x14ac:dyDescent="0.2">
      <c r="A731" s="35"/>
      <c r="B731" s="36"/>
      <c r="C731" s="190" t="s">
        <v>1183</v>
      </c>
      <c r="D731" s="190" t="s">
        <v>313</v>
      </c>
      <c r="E731" s="191" t="s">
        <v>1184</v>
      </c>
      <c r="F731" s="192" t="s">
        <v>1185</v>
      </c>
      <c r="G731" s="193" t="s">
        <v>123</v>
      </c>
      <c r="H731" s="194">
        <v>111.66200000000001</v>
      </c>
      <c r="I731" s="195"/>
      <c r="J731" s="196">
        <f>ROUND(I731*H731,2)</f>
        <v>0</v>
      </c>
      <c r="K731" s="192" t="s">
        <v>724</v>
      </c>
      <c r="L731" s="40"/>
      <c r="M731" s="197" t="s">
        <v>21</v>
      </c>
      <c r="N731" s="198" t="s">
        <v>47</v>
      </c>
      <c r="O731" s="65"/>
      <c r="P731" s="199">
        <f>O731*H731</f>
        <v>0</v>
      </c>
      <c r="Q731" s="199">
        <v>0.01</v>
      </c>
      <c r="R731" s="199">
        <f>Q731*H731</f>
        <v>1.1166200000000002</v>
      </c>
      <c r="S731" s="199">
        <v>0</v>
      </c>
      <c r="T731" s="200">
        <f>S731*H731</f>
        <v>0</v>
      </c>
      <c r="U731" s="35"/>
      <c r="V731" s="35"/>
      <c r="W731" s="35"/>
      <c r="X731" s="35"/>
      <c r="Y731" s="35"/>
      <c r="Z731" s="35"/>
      <c r="AA731" s="35"/>
      <c r="AB731" s="35"/>
      <c r="AC731" s="35"/>
      <c r="AD731" s="35"/>
      <c r="AE731" s="35"/>
      <c r="AR731" s="201" t="s">
        <v>420</v>
      </c>
      <c r="AT731" s="201" t="s">
        <v>313</v>
      </c>
      <c r="AU731" s="201" t="s">
        <v>125</v>
      </c>
      <c r="AY731" s="18" t="s">
        <v>311</v>
      </c>
      <c r="BE731" s="202">
        <f>IF(N731="základní",J731,0)</f>
        <v>0</v>
      </c>
      <c r="BF731" s="202">
        <f>IF(N731="snížená",J731,0)</f>
        <v>0</v>
      </c>
      <c r="BG731" s="202">
        <f>IF(N731="zákl. přenesená",J731,0)</f>
        <v>0</v>
      </c>
      <c r="BH731" s="202">
        <f>IF(N731="sníž. přenesená",J731,0)</f>
        <v>0</v>
      </c>
      <c r="BI731" s="202">
        <f>IF(N731="nulová",J731,0)</f>
        <v>0</v>
      </c>
      <c r="BJ731" s="18" t="s">
        <v>84</v>
      </c>
      <c r="BK731" s="202">
        <f>ROUND(I731*H731,2)</f>
        <v>0</v>
      </c>
      <c r="BL731" s="18" t="s">
        <v>420</v>
      </c>
      <c r="BM731" s="201" t="s">
        <v>1186</v>
      </c>
    </row>
    <row r="732" spans="1:65" s="13" customFormat="1" x14ac:dyDescent="0.2">
      <c r="B732" s="207"/>
      <c r="C732" s="208"/>
      <c r="D732" s="203" t="s">
        <v>332</v>
      </c>
      <c r="E732" s="209" t="s">
        <v>21</v>
      </c>
      <c r="F732" s="210" t="s">
        <v>189</v>
      </c>
      <c r="G732" s="208"/>
      <c r="H732" s="211">
        <v>111.66200000000001</v>
      </c>
      <c r="I732" s="212"/>
      <c r="J732" s="208"/>
      <c r="K732" s="208"/>
      <c r="L732" s="213"/>
      <c r="M732" s="214"/>
      <c r="N732" s="215"/>
      <c r="O732" s="215"/>
      <c r="P732" s="215"/>
      <c r="Q732" s="215"/>
      <c r="R732" s="215"/>
      <c r="S732" s="215"/>
      <c r="T732" s="216"/>
      <c r="AT732" s="217" t="s">
        <v>332</v>
      </c>
      <c r="AU732" s="217" t="s">
        <v>125</v>
      </c>
      <c r="AV732" s="13" t="s">
        <v>86</v>
      </c>
      <c r="AW732" s="13" t="s">
        <v>37</v>
      </c>
      <c r="AX732" s="13" t="s">
        <v>84</v>
      </c>
      <c r="AY732" s="217" t="s">
        <v>311</v>
      </c>
    </row>
    <row r="733" spans="1:65" s="2" customFormat="1" ht="16.5" customHeight="1" x14ac:dyDescent="0.2">
      <c r="A733" s="35"/>
      <c r="B733" s="36"/>
      <c r="C733" s="190" t="s">
        <v>1187</v>
      </c>
      <c r="D733" s="190" t="s">
        <v>313</v>
      </c>
      <c r="E733" s="191" t="s">
        <v>1178</v>
      </c>
      <c r="F733" s="192" t="s">
        <v>1179</v>
      </c>
      <c r="G733" s="193" t="s">
        <v>123</v>
      </c>
      <c r="H733" s="194">
        <v>111.66200000000001</v>
      </c>
      <c r="I733" s="195"/>
      <c r="J733" s="196">
        <f>ROUND(I733*H733,2)</f>
        <v>0</v>
      </c>
      <c r="K733" s="192" t="s">
        <v>317</v>
      </c>
      <c r="L733" s="40"/>
      <c r="M733" s="197" t="s">
        <v>21</v>
      </c>
      <c r="N733" s="198" t="s">
        <v>47</v>
      </c>
      <c r="O733" s="65"/>
      <c r="P733" s="199">
        <f>O733*H733</f>
        <v>0</v>
      </c>
      <c r="Q733" s="199">
        <v>4.4999999999999997E-3</v>
      </c>
      <c r="R733" s="199">
        <f>Q733*H733</f>
        <v>0.50247900000000001</v>
      </c>
      <c r="S733" s="199">
        <v>0</v>
      </c>
      <c r="T733" s="200">
        <f>S733*H733</f>
        <v>0</v>
      </c>
      <c r="U733" s="35"/>
      <c r="V733" s="35"/>
      <c r="W733" s="35"/>
      <c r="X733" s="35"/>
      <c r="Y733" s="35"/>
      <c r="Z733" s="35"/>
      <c r="AA733" s="35"/>
      <c r="AB733" s="35"/>
      <c r="AC733" s="35"/>
      <c r="AD733" s="35"/>
      <c r="AE733" s="35"/>
      <c r="AR733" s="201" t="s">
        <v>420</v>
      </c>
      <c r="AT733" s="201" t="s">
        <v>313</v>
      </c>
      <c r="AU733" s="201" t="s">
        <v>125</v>
      </c>
      <c r="AY733" s="18" t="s">
        <v>311</v>
      </c>
      <c r="BE733" s="202">
        <f>IF(N733="základní",J733,0)</f>
        <v>0</v>
      </c>
      <c r="BF733" s="202">
        <f>IF(N733="snížená",J733,0)</f>
        <v>0</v>
      </c>
      <c r="BG733" s="202">
        <f>IF(N733="zákl. přenesená",J733,0)</f>
        <v>0</v>
      </c>
      <c r="BH733" s="202">
        <f>IF(N733="sníž. přenesená",J733,0)</f>
        <v>0</v>
      </c>
      <c r="BI733" s="202">
        <f>IF(N733="nulová",J733,0)</f>
        <v>0</v>
      </c>
      <c r="BJ733" s="18" t="s">
        <v>84</v>
      </c>
      <c r="BK733" s="202">
        <f>ROUND(I733*H733,2)</f>
        <v>0</v>
      </c>
      <c r="BL733" s="18" t="s">
        <v>420</v>
      </c>
      <c r="BM733" s="201" t="s">
        <v>1188</v>
      </c>
    </row>
    <row r="734" spans="1:65" s="2" customFormat="1" ht="68.25" x14ac:dyDescent="0.2">
      <c r="A734" s="35"/>
      <c r="B734" s="36"/>
      <c r="C734" s="37"/>
      <c r="D734" s="203" t="s">
        <v>320</v>
      </c>
      <c r="E734" s="37"/>
      <c r="F734" s="204" t="s">
        <v>1181</v>
      </c>
      <c r="G734" s="37"/>
      <c r="H734" s="37"/>
      <c r="I734" s="110"/>
      <c r="J734" s="37"/>
      <c r="K734" s="37"/>
      <c r="L734" s="40"/>
      <c r="M734" s="205"/>
      <c r="N734" s="206"/>
      <c r="O734" s="65"/>
      <c r="P734" s="65"/>
      <c r="Q734" s="65"/>
      <c r="R734" s="65"/>
      <c r="S734" s="65"/>
      <c r="T734" s="66"/>
      <c r="U734" s="35"/>
      <c r="V734" s="35"/>
      <c r="W734" s="35"/>
      <c r="X734" s="35"/>
      <c r="Y734" s="35"/>
      <c r="Z734" s="35"/>
      <c r="AA734" s="35"/>
      <c r="AB734" s="35"/>
      <c r="AC734" s="35"/>
      <c r="AD734" s="35"/>
      <c r="AE734" s="35"/>
      <c r="AT734" s="18" t="s">
        <v>320</v>
      </c>
      <c r="AU734" s="18" t="s">
        <v>125</v>
      </c>
    </row>
    <row r="735" spans="1:65" s="13" customFormat="1" x14ac:dyDescent="0.2">
      <c r="B735" s="207"/>
      <c r="C735" s="208"/>
      <c r="D735" s="203" t="s">
        <v>332</v>
      </c>
      <c r="E735" s="209" t="s">
        <v>21</v>
      </c>
      <c r="F735" s="210" t="s">
        <v>189</v>
      </c>
      <c r="G735" s="208"/>
      <c r="H735" s="211">
        <v>111.66200000000001</v>
      </c>
      <c r="I735" s="212"/>
      <c r="J735" s="208"/>
      <c r="K735" s="208"/>
      <c r="L735" s="213"/>
      <c r="M735" s="214"/>
      <c r="N735" s="215"/>
      <c r="O735" s="215"/>
      <c r="P735" s="215"/>
      <c r="Q735" s="215"/>
      <c r="R735" s="215"/>
      <c r="S735" s="215"/>
      <c r="T735" s="216"/>
      <c r="AT735" s="217" t="s">
        <v>332</v>
      </c>
      <c r="AU735" s="217" t="s">
        <v>125</v>
      </c>
      <c r="AV735" s="13" t="s">
        <v>86</v>
      </c>
      <c r="AW735" s="13" t="s">
        <v>37</v>
      </c>
      <c r="AX735" s="13" t="s">
        <v>84</v>
      </c>
      <c r="AY735" s="217" t="s">
        <v>311</v>
      </c>
    </row>
    <row r="736" spans="1:65" s="12" customFormat="1" ht="20.85" customHeight="1" x14ac:dyDescent="0.2">
      <c r="B736" s="174"/>
      <c r="C736" s="175"/>
      <c r="D736" s="176" t="s">
        <v>75</v>
      </c>
      <c r="E736" s="188" t="s">
        <v>1189</v>
      </c>
      <c r="F736" s="188" t="s">
        <v>221</v>
      </c>
      <c r="G736" s="175"/>
      <c r="H736" s="175"/>
      <c r="I736" s="178"/>
      <c r="J736" s="189">
        <f>BK736</f>
        <v>0</v>
      </c>
      <c r="K736" s="175"/>
      <c r="L736" s="180"/>
      <c r="M736" s="181"/>
      <c r="N736" s="182"/>
      <c r="O736" s="182"/>
      <c r="P736" s="183">
        <f>SUM(P737:P741)</f>
        <v>0</v>
      </c>
      <c r="Q736" s="182"/>
      <c r="R736" s="183">
        <f>SUM(R737:R741)</f>
        <v>0.33204999999999996</v>
      </c>
      <c r="S736" s="182"/>
      <c r="T736" s="184">
        <f>SUM(T737:T741)</f>
        <v>0</v>
      </c>
      <c r="AR736" s="185" t="s">
        <v>84</v>
      </c>
      <c r="AT736" s="186" t="s">
        <v>75</v>
      </c>
      <c r="AU736" s="186" t="s">
        <v>86</v>
      </c>
      <c r="AY736" s="185" t="s">
        <v>311</v>
      </c>
      <c r="BK736" s="187">
        <f>SUM(BK737:BK741)</f>
        <v>0</v>
      </c>
    </row>
    <row r="737" spans="1:65" s="2" customFormat="1" ht="36" customHeight="1" x14ac:dyDescent="0.2">
      <c r="A737" s="35"/>
      <c r="B737" s="36"/>
      <c r="C737" s="190" t="s">
        <v>1190</v>
      </c>
      <c r="D737" s="190" t="s">
        <v>313</v>
      </c>
      <c r="E737" s="191" t="s">
        <v>1191</v>
      </c>
      <c r="F737" s="192" t="s">
        <v>1192</v>
      </c>
      <c r="G737" s="193" t="s">
        <v>123</v>
      </c>
      <c r="H737" s="194">
        <v>22.9</v>
      </c>
      <c r="I737" s="195"/>
      <c r="J737" s="196">
        <f>ROUND(I737*H737,2)</f>
        <v>0</v>
      </c>
      <c r="K737" s="192" t="s">
        <v>724</v>
      </c>
      <c r="L737" s="40"/>
      <c r="M737" s="197" t="s">
        <v>21</v>
      </c>
      <c r="N737" s="198" t="s">
        <v>47</v>
      </c>
      <c r="O737" s="65"/>
      <c r="P737" s="199">
        <f>O737*H737</f>
        <v>0</v>
      </c>
      <c r="Q737" s="199">
        <v>0.01</v>
      </c>
      <c r="R737" s="199">
        <f>Q737*H737</f>
        <v>0.22899999999999998</v>
      </c>
      <c r="S737" s="199">
        <v>0</v>
      </c>
      <c r="T737" s="200">
        <f>S737*H737</f>
        <v>0</v>
      </c>
      <c r="U737" s="35"/>
      <c r="V737" s="35"/>
      <c r="W737" s="35"/>
      <c r="X737" s="35"/>
      <c r="Y737" s="35"/>
      <c r="Z737" s="35"/>
      <c r="AA737" s="35"/>
      <c r="AB737" s="35"/>
      <c r="AC737" s="35"/>
      <c r="AD737" s="35"/>
      <c r="AE737" s="35"/>
      <c r="AR737" s="201" t="s">
        <v>318</v>
      </c>
      <c r="AT737" s="201" t="s">
        <v>313</v>
      </c>
      <c r="AU737" s="201" t="s">
        <v>125</v>
      </c>
      <c r="AY737" s="18" t="s">
        <v>311</v>
      </c>
      <c r="BE737" s="202">
        <f>IF(N737="základní",J737,0)</f>
        <v>0</v>
      </c>
      <c r="BF737" s="202">
        <f>IF(N737="snížená",J737,0)</f>
        <v>0</v>
      </c>
      <c r="BG737" s="202">
        <f>IF(N737="zákl. přenesená",J737,0)</f>
        <v>0</v>
      </c>
      <c r="BH737" s="202">
        <f>IF(N737="sníž. přenesená",J737,0)</f>
        <v>0</v>
      </c>
      <c r="BI737" s="202">
        <f>IF(N737="nulová",J737,0)</f>
        <v>0</v>
      </c>
      <c r="BJ737" s="18" t="s">
        <v>84</v>
      </c>
      <c r="BK737" s="202">
        <f>ROUND(I737*H737,2)</f>
        <v>0</v>
      </c>
      <c r="BL737" s="18" t="s">
        <v>318</v>
      </c>
      <c r="BM737" s="201" t="s">
        <v>1193</v>
      </c>
    </row>
    <row r="738" spans="1:65" s="13" customFormat="1" x14ac:dyDescent="0.2">
      <c r="B738" s="207"/>
      <c r="C738" s="208"/>
      <c r="D738" s="203" t="s">
        <v>332</v>
      </c>
      <c r="E738" s="209" t="s">
        <v>21</v>
      </c>
      <c r="F738" s="210" t="s">
        <v>220</v>
      </c>
      <c r="G738" s="208"/>
      <c r="H738" s="211">
        <v>22.9</v>
      </c>
      <c r="I738" s="212"/>
      <c r="J738" s="208"/>
      <c r="K738" s="208"/>
      <c r="L738" s="213"/>
      <c r="M738" s="214"/>
      <c r="N738" s="215"/>
      <c r="O738" s="215"/>
      <c r="P738" s="215"/>
      <c r="Q738" s="215"/>
      <c r="R738" s="215"/>
      <c r="S738" s="215"/>
      <c r="T738" s="216"/>
      <c r="AT738" s="217" t="s">
        <v>332</v>
      </c>
      <c r="AU738" s="217" t="s">
        <v>125</v>
      </c>
      <c r="AV738" s="13" t="s">
        <v>86</v>
      </c>
      <c r="AW738" s="13" t="s">
        <v>37</v>
      </c>
      <c r="AX738" s="13" t="s">
        <v>84</v>
      </c>
      <c r="AY738" s="217" t="s">
        <v>311</v>
      </c>
    </row>
    <row r="739" spans="1:65" s="2" customFormat="1" ht="16.5" customHeight="1" x14ac:dyDescent="0.2">
      <c r="A739" s="35"/>
      <c r="B739" s="36"/>
      <c r="C739" s="190" t="s">
        <v>1194</v>
      </c>
      <c r="D739" s="190" t="s">
        <v>313</v>
      </c>
      <c r="E739" s="191" t="s">
        <v>1178</v>
      </c>
      <c r="F739" s="192" t="s">
        <v>1179</v>
      </c>
      <c r="G739" s="193" t="s">
        <v>123</v>
      </c>
      <c r="H739" s="194">
        <v>22.9</v>
      </c>
      <c r="I739" s="195"/>
      <c r="J739" s="196">
        <f>ROUND(I739*H739,2)</f>
        <v>0</v>
      </c>
      <c r="K739" s="192" t="s">
        <v>317</v>
      </c>
      <c r="L739" s="40"/>
      <c r="M739" s="197" t="s">
        <v>21</v>
      </c>
      <c r="N739" s="198" t="s">
        <v>47</v>
      </c>
      <c r="O739" s="65"/>
      <c r="P739" s="199">
        <f>O739*H739</f>
        <v>0</v>
      </c>
      <c r="Q739" s="199">
        <v>4.4999999999999997E-3</v>
      </c>
      <c r="R739" s="199">
        <f>Q739*H739</f>
        <v>0.10304999999999999</v>
      </c>
      <c r="S739" s="199">
        <v>0</v>
      </c>
      <c r="T739" s="200">
        <f>S739*H739</f>
        <v>0</v>
      </c>
      <c r="U739" s="35"/>
      <c r="V739" s="35"/>
      <c r="W739" s="35"/>
      <c r="X739" s="35"/>
      <c r="Y739" s="35"/>
      <c r="Z739" s="35"/>
      <c r="AA739" s="35"/>
      <c r="AB739" s="35"/>
      <c r="AC739" s="35"/>
      <c r="AD739" s="35"/>
      <c r="AE739" s="35"/>
      <c r="AR739" s="201" t="s">
        <v>318</v>
      </c>
      <c r="AT739" s="201" t="s">
        <v>313</v>
      </c>
      <c r="AU739" s="201" t="s">
        <v>125</v>
      </c>
      <c r="AY739" s="18" t="s">
        <v>311</v>
      </c>
      <c r="BE739" s="202">
        <f>IF(N739="základní",J739,0)</f>
        <v>0</v>
      </c>
      <c r="BF739" s="202">
        <f>IF(N739="snížená",J739,0)</f>
        <v>0</v>
      </c>
      <c r="BG739" s="202">
        <f>IF(N739="zákl. přenesená",J739,0)</f>
        <v>0</v>
      </c>
      <c r="BH739" s="202">
        <f>IF(N739="sníž. přenesená",J739,0)</f>
        <v>0</v>
      </c>
      <c r="BI739" s="202">
        <f>IF(N739="nulová",J739,0)</f>
        <v>0</v>
      </c>
      <c r="BJ739" s="18" t="s">
        <v>84</v>
      </c>
      <c r="BK739" s="202">
        <f>ROUND(I739*H739,2)</f>
        <v>0</v>
      </c>
      <c r="BL739" s="18" t="s">
        <v>318</v>
      </c>
      <c r="BM739" s="201" t="s">
        <v>1195</v>
      </c>
    </row>
    <row r="740" spans="1:65" s="2" customFormat="1" ht="68.25" x14ac:dyDescent="0.2">
      <c r="A740" s="35"/>
      <c r="B740" s="36"/>
      <c r="C740" s="37"/>
      <c r="D740" s="203" t="s">
        <v>320</v>
      </c>
      <c r="E740" s="37"/>
      <c r="F740" s="204" t="s">
        <v>1181</v>
      </c>
      <c r="G740" s="37"/>
      <c r="H740" s="37"/>
      <c r="I740" s="110"/>
      <c r="J740" s="37"/>
      <c r="K740" s="37"/>
      <c r="L740" s="40"/>
      <c r="M740" s="205"/>
      <c r="N740" s="206"/>
      <c r="O740" s="65"/>
      <c r="P740" s="65"/>
      <c r="Q740" s="65"/>
      <c r="R740" s="65"/>
      <c r="S740" s="65"/>
      <c r="T740" s="66"/>
      <c r="U740" s="35"/>
      <c r="V740" s="35"/>
      <c r="W740" s="35"/>
      <c r="X740" s="35"/>
      <c r="Y740" s="35"/>
      <c r="Z740" s="35"/>
      <c r="AA740" s="35"/>
      <c r="AB740" s="35"/>
      <c r="AC740" s="35"/>
      <c r="AD740" s="35"/>
      <c r="AE740" s="35"/>
      <c r="AT740" s="18" t="s">
        <v>320</v>
      </c>
      <c r="AU740" s="18" t="s">
        <v>125</v>
      </c>
    </row>
    <row r="741" spans="1:65" s="13" customFormat="1" x14ac:dyDescent="0.2">
      <c r="B741" s="207"/>
      <c r="C741" s="208"/>
      <c r="D741" s="203" t="s">
        <v>332</v>
      </c>
      <c r="E741" s="209" t="s">
        <v>21</v>
      </c>
      <c r="F741" s="210" t="s">
        <v>220</v>
      </c>
      <c r="G741" s="208"/>
      <c r="H741" s="211">
        <v>22.9</v>
      </c>
      <c r="I741" s="212"/>
      <c r="J741" s="208"/>
      <c r="K741" s="208"/>
      <c r="L741" s="213"/>
      <c r="M741" s="214"/>
      <c r="N741" s="215"/>
      <c r="O741" s="215"/>
      <c r="P741" s="215"/>
      <c r="Q741" s="215"/>
      <c r="R741" s="215"/>
      <c r="S741" s="215"/>
      <c r="T741" s="216"/>
      <c r="AT741" s="217" t="s">
        <v>332</v>
      </c>
      <c r="AU741" s="217" t="s">
        <v>125</v>
      </c>
      <c r="AV741" s="13" t="s">
        <v>86</v>
      </c>
      <c r="AW741" s="13" t="s">
        <v>37</v>
      </c>
      <c r="AX741" s="13" t="s">
        <v>84</v>
      </c>
      <c r="AY741" s="217" t="s">
        <v>311</v>
      </c>
    </row>
    <row r="742" spans="1:65" s="12" customFormat="1" ht="22.9" customHeight="1" x14ac:dyDescent="0.2">
      <c r="B742" s="174"/>
      <c r="C742" s="175"/>
      <c r="D742" s="176" t="s">
        <v>75</v>
      </c>
      <c r="E742" s="188" t="s">
        <v>1196</v>
      </c>
      <c r="F742" s="188" t="s">
        <v>1197</v>
      </c>
      <c r="G742" s="175"/>
      <c r="H742" s="175"/>
      <c r="I742" s="178"/>
      <c r="J742" s="189">
        <f>BK742</f>
        <v>0</v>
      </c>
      <c r="K742" s="175"/>
      <c r="L742" s="180"/>
      <c r="M742" s="181"/>
      <c r="N742" s="182"/>
      <c r="O742" s="182"/>
      <c r="P742" s="183">
        <f>P743+P750</f>
        <v>0</v>
      </c>
      <c r="Q742" s="182"/>
      <c r="R742" s="183">
        <f>R743+R750</f>
        <v>0</v>
      </c>
      <c r="S742" s="182"/>
      <c r="T742" s="184">
        <f>T743+T750</f>
        <v>0.7614694500000001</v>
      </c>
      <c r="AR742" s="185" t="s">
        <v>84</v>
      </c>
      <c r="AT742" s="186" t="s">
        <v>75</v>
      </c>
      <c r="AU742" s="186" t="s">
        <v>84</v>
      </c>
      <c r="AY742" s="185" t="s">
        <v>311</v>
      </c>
      <c r="BK742" s="187">
        <f>BK743+BK750</f>
        <v>0</v>
      </c>
    </row>
    <row r="743" spans="1:65" s="12" customFormat="1" ht="20.85" customHeight="1" x14ac:dyDescent="0.2">
      <c r="B743" s="174"/>
      <c r="C743" s="175"/>
      <c r="D743" s="176" t="s">
        <v>75</v>
      </c>
      <c r="E743" s="188" t="s">
        <v>1198</v>
      </c>
      <c r="F743" s="188" t="s">
        <v>1199</v>
      </c>
      <c r="G743" s="175"/>
      <c r="H743" s="175"/>
      <c r="I743" s="178"/>
      <c r="J743" s="189">
        <f>BK743</f>
        <v>0</v>
      </c>
      <c r="K743" s="175"/>
      <c r="L743" s="180"/>
      <c r="M743" s="181"/>
      <c r="N743" s="182"/>
      <c r="O743" s="182"/>
      <c r="P743" s="183">
        <f>SUM(P744:P749)</f>
        <v>0</v>
      </c>
      <c r="Q743" s="182"/>
      <c r="R743" s="183">
        <f>SUM(R744:R749)</f>
        <v>0</v>
      </c>
      <c r="S743" s="182"/>
      <c r="T743" s="184">
        <f>SUM(T744:T749)</f>
        <v>0.22135469999999999</v>
      </c>
      <c r="AR743" s="185" t="s">
        <v>84</v>
      </c>
      <c r="AT743" s="186" t="s">
        <v>75</v>
      </c>
      <c r="AU743" s="186" t="s">
        <v>86</v>
      </c>
      <c r="AY743" s="185" t="s">
        <v>311</v>
      </c>
      <c r="BK743" s="187">
        <f>SUM(BK744:BK749)</f>
        <v>0</v>
      </c>
    </row>
    <row r="744" spans="1:65" s="2" customFormat="1" ht="16.5" customHeight="1" x14ac:dyDescent="0.2">
      <c r="A744" s="35"/>
      <c r="B744" s="36"/>
      <c r="C744" s="190" t="s">
        <v>1200</v>
      </c>
      <c r="D744" s="190" t="s">
        <v>313</v>
      </c>
      <c r="E744" s="191" t="s">
        <v>1201</v>
      </c>
      <c r="F744" s="192" t="s">
        <v>1202</v>
      </c>
      <c r="G744" s="193" t="s">
        <v>123</v>
      </c>
      <c r="H744" s="194">
        <v>105.407</v>
      </c>
      <c r="I744" s="195"/>
      <c r="J744" s="196">
        <f>ROUND(I744*H744,2)</f>
        <v>0</v>
      </c>
      <c r="K744" s="192" t="s">
        <v>317</v>
      </c>
      <c r="L744" s="40"/>
      <c r="M744" s="197" t="s">
        <v>21</v>
      </c>
      <c r="N744" s="198" t="s">
        <v>47</v>
      </c>
      <c r="O744" s="65"/>
      <c r="P744" s="199">
        <f>O744*H744</f>
        <v>0</v>
      </c>
      <c r="Q744" s="199">
        <v>0</v>
      </c>
      <c r="R744" s="199">
        <f>Q744*H744</f>
        <v>0</v>
      </c>
      <c r="S744" s="199">
        <v>2.0999999999999999E-3</v>
      </c>
      <c r="T744" s="200">
        <f>S744*H744</f>
        <v>0.22135469999999999</v>
      </c>
      <c r="U744" s="35"/>
      <c r="V744" s="35"/>
      <c r="W744" s="35"/>
      <c r="X744" s="35"/>
      <c r="Y744" s="35"/>
      <c r="Z744" s="35"/>
      <c r="AA744" s="35"/>
      <c r="AB744" s="35"/>
      <c r="AC744" s="35"/>
      <c r="AD744" s="35"/>
      <c r="AE744" s="35"/>
      <c r="AR744" s="201" t="s">
        <v>420</v>
      </c>
      <c r="AT744" s="201" t="s">
        <v>313</v>
      </c>
      <c r="AU744" s="201" t="s">
        <v>125</v>
      </c>
      <c r="AY744" s="18" t="s">
        <v>311</v>
      </c>
      <c r="BE744" s="202">
        <f>IF(N744="základní",J744,0)</f>
        <v>0</v>
      </c>
      <c r="BF744" s="202">
        <f>IF(N744="snížená",J744,0)</f>
        <v>0</v>
      </c>
      <c r="BG744" s="202">
        <f>IF(N744="zákl. přenesená",J744,0)</f>
        <v>0</v>
      </c>
      <c r="BH744" s="202">
        <f>IF(N744="sníž. přenesená",J744,0)</f>
        <v>0</v>
      </c>
      <c r="BI744" s="202">
        <f>IF(N744="nulová",J744,0)</f>
        <v>0</v>
      </c>
      <c r="BJ744" s="18" t="s">
        <v>84</v>
      </c>
      <c r="BK744" s="202">
        <f>ROUND(I744*H744,2)</f>
        <v>0</v>
      </c>
      <c r="BL744" s="18" t="s">
        <v>420</v>
      </c>
      <c r="BM744" s="201" t="s">
        <v>1203</v>
      </c>
    </row>
    <row r="745" spans="1:65" s="2" customFormat="1" ht="29.25" x14ac:dyDescent="0.2">
      <c r="A745" s="35"/>
      <c r="B745" s="36"/>
      <c r="C745" s="37"/>
      <c r="D745" s="203" t="s">
        <v>320</v>
      </c>
      <c r="E745" s="37"/>
      <c r="F745" s="204" t="s">
        <v>1204</v>
      </c>
      <c r="G745" s="37"/>
      <c r="H745" s="37"/>
      <c r="I745" s="110"/>
      <c r="J745" s="37"/>
      <c r="K745" s="37"/>
      <c r="L745" s="40"/>
      <c r="M745" s="205"/>
      <c r="N745" s="206"/>
      <c r="O745" s="65"/>
      <c r="P745" s="65"/>
      <c r="Q745" s="65"/>
      <c r="R745" s="65"/>
      <c r="S745" s="65"/>
      <c r="T745" s="66"/>
      <c r="U745" s="35"/>
      <c r="V745" s="35"/>
      <c r="W745" s="35"/>
      <c r="X745" s="35"/>
      <c r="Y745" s="35"/>
      <c r="Z745" s="35"/>
      <c r="AA745" s="35"/>
      <c r="AB745" s="35"/>
      <c r="AC745" s="35"/>
      <c r="AD745" s="35"/>
      <c r="AE745" s="35"/>
      <c r="AT745" s="18" t="s">
        <v>320</v>
      </c>
      <c r="AU745" s="18" t="s">
        <v>125</v>
      </c>
    </row>
    <row r="746" spans="1:65" s="2" customFormat="1" ht="19.5" x14ac:dyDescent="0.2">
      <c r="A746" s="35"/>
      <c r="B746" s="36"/>
      <c r="C746" s="37"/>
      <c r="D746" s="203" t="s">
        <v>519</v>
      </c>
      <c r="E746" s="37"/>
      <c r="F746" s="204" t="s">
        <v>1205</v>
      </c>
      <c r="G746" s="37"/>
      <c r="H746" s="37"/>
      <c r="I746" s="110"/>
      <c r="J746" s="37"/>
      <c r="K746" s="37"/>
      <c r="L746" s="40"/>
      <c r="M746" s="205"/>
      <c r="N746" s="206"/>
      <c r="O746" s="65"/>
      <c r="P746" s="65"/>
      <c r="Q746" s="65"/>
      <c r="R746" s="65"/>
      <c r="S746" s="65"/>
      <c r="T746" s="66"/>
      <c r="U746" s="35"/>
      <c r="V746" s="35"/>
      <c r="W746" s="35"/>
      <c r="X746" s="35"/>
      <c r="Y746" s="35"/>
      <c r="Z746" s="35"/>
      <c r="AA746" s="35"/>
      <c r="AB746" s="35"/>
      <c r="AC746" s="35"/>
      <c r="AD746" s="35"/>
      <c r="AE746" s="35"/>
      <c r="AT746" s="18" t="s">
        <v>519</v>
      </c>
      <c r="AU746" s="18" t="s">
        <v>125</v>
      </c>
    </row>
    <row r="747" spans="1:65" s="14" customFormat="1" x14ac:dyDescent="0.2">
      <c r="B747" s="218"/>
      <c r="C747" s="219"/>
      <c r="D747" s="203" t="s">
        <v>332</v>
      </c>
      <c r="E747" s="220" t="s">
        <v>21</v>
      </c>
      <c r="F747" s="221" t="s">
        <v>1206</v>
      </c>
      <c r="G747" s="219"/>
      <c r="H747" s="220" t="s">
        <v>21</v>
      </c>
      <c r="I747" s="222"/>
      <c r="J747" s="219"/>
      <c r="K747" s="219"/>
      <c r="L747" s="223"/>
      <c r="M747" s="224"/>
      <c r="N747" s="225"/>
      <c r="O747" s="225"/>
      <c r="P747" s="225"/>
      <c r="Q747" s="225"/>
      <c r="R747" s="225"/>
      <c r="S747" s="225"/>
      <c r="T747" s="226"/>
      <c r="AT747" s="227" t="s">
        <v>332</v>
      </c>
      <c r="AU747" s="227" t="s">
        <v>125</v>
      </c>
      <c r="AV747" s="14" t="s">
        <v>84</v>
      </c>
      <c r="AW747" s="14" t="s">
        <v>37</v>
      </c>
      <c r="AX747" s="14" t="s">
        <v>76</v>
      </c>
      <c r="AY747" s="227" t="s">
        <v>311</v>
      </c>
    </row>
    <row r="748" spans="1:65" s="14" customFormat="1" x14ac:dyDescent="0.2">
      <c r="B748" s="218"/>
      <c r="C748" s="219"/>
      <c r="D748" s="203" t="s">
        <v>332</v>
      </c>
      <c r="E748" s="220" t="s">
        <v>21</v>
      </c>
      <c r="F748" s="221" t="s">
        <v>1207</v>
      </c>
      <c r="G748" s="219"/>
      <c r="H748" s="220" t="s">
        <v>21</v>
      </c>
      <c r="I748" s="222"/>
      <c r="J748" s="219"/>
      <c r="K748" s="219"/>
      <c r="L748" s="223"/>
      <c r="M748" s="224"/>
      <c r="N748" s="225"/>
      <c r="O748" s="225"/>
      <c r="P748" s="225"/>
      <c r="Q748" s="225"/>
      <c r="R748" s="225"/>
      <c r="S748" s="225"/>
      <c r="T748" s="226"/>
      <c r="AT748" s="227" t="s">
        <v>332</v>
      </c>
      <c r="AU748" s="227" t="s">
        <v>125</v>
      </c>
      <c r="AV748" s="14" t="s">
        <v>84</v>
      </c>
      <c r="AW748" s="14" t="s">
        <v>37</v>
      </c>
      <c r="AX748" s="14" t="s">
        <v>76</v>
      </c>
      <c r="AY748" s="227" t="s">
        <v>311</v>
      </c>
    </row>
    <row r="749" spans="1:65" s="13" customFormat="1" ht="22.5" x14ac:dyDescent="0.2">
      <c r="B749" s="207"/>
      <c r="C749" s="208"/>
      <c r="D749" s="203" t="s">
        <v>332</v>
      </c>
      <c r="E749" s="209" t="s">
        <v>21</v>
      </c>
      <c r="F749" s="210" t="s">
        <v>1208</v>
      </c>
      <c r="G749" s="208"/>
      <c r="H749" s="211">
        <v>105.407</v>
      </c>
      <c r="I749" s="212"/>
      <c r="J749" s="208"/>
      <c r="K749" s="208"/>
      <c r="L749" s="213"/>
      <c r="M749" s="214"/>
      <c r="N749" s="215"/>
      <c r="O749" s="215"/>
      <c r="P749" s="215"/>
      <c r="Q749" s="215"/>
      <c r="R749" s="215"/>
      <c r="S749" s="215"/>
      <c r="T749" s="216"/>
      <c r="AT749" s="217" t="s">
        <v>332</v>
      </c>
      <c r="AU749" s="217" t="s">
        <v>125</v>
      </c>
      <c r="AV749" s="13" t="s">
        <v>86</v>
      </c>
      <c r="AW749" s="13" t="s">
        <v>37</v>
      </c>
      <c r="AX749" s="13" t="s">
        <v>84</v>
      </c>
      <c r="AY749" s="217" t="s">
        <v>311</v>
      </c>
    </row>
    <row r="750" spans="1:65" s="12" customFormat="1" ht="20.85" customHeight="1" x14ac:dyDescent="0.2">
      <c r="B750" s="174"/>
      <c r="C750" s="175"/>
      <c r="D750" s="176" t="s">
        <v>75</v>
      </c>
      <c r="E750" s="188" t="s">
        <v>1209</v>
      </c>
      <c r="F750" s="188" t="s">
        <v>1210</v>
      </c>
      <c r="G750" s="175"/>
      <c r="H750" s="175"/>
      <c r="I750" s="178"/>
      <c r="J750" s="189">
        <f>BK750</f>
        <v>0</v>
      </c>
      <c r="K750" s="175"/>
      <c r="L750" s="180"/>
      <c r="M750" s="181"/>
      <c r="N750" s="182"/>
      <c r="O750" s="182"/>
      <c r="P750" s="183">
        <f>SUM(P751:P756)</f>
        <v>0</v>
      </c>
      <c r="Q750" s="182"/>
      <c r="R750" s="183">
        <f>SUM(R751:R756)</f>
        <v>0</v>
      </c>
      <c r="S750" s="182"/>
      <c r="T750" s="184">
        <f>SUM(T751:T756)</f>
        <v>0.54011475000000009</v>
      </c>
      <c r="AR750" s="185" t="s">
        <v>84</v>
      </c>
      <c r="AT750" s="186" t="s">
        <v>75</v>
      </c>
      <c r="AU750" s="186" t="s">
        <v>86</v>
      </c>
      <c r="AY750" s="185" t="s">
        <v>311</v>
      </c>
      <c r="BK750" s="187">
        <f>SUM(BK751:BK756)</f>
        <v>0</v>
      </c>
    </row>
    <row r="751" spans="1:65" s="2" customFormat="1" ht="24" customHeight="1" x14ac:dyDescent="0.2">
      <c r="A751" s="35"/>
      <c r="B751" s="36"/>
      <c r="C751" s="190" t="s">
        <v>1211</v>
      </c>
      <c r="D751" s="190" t="s">
        <v>313</v>
      </c>
      <c r="E751" s="191" t="s">
        <v>1212</v>
      </c>
      <c r="F751" s="192" t="s">
        <v>1213</v>
      </c>
      <c r="G751" s="193" t="s">
        <v>123</v>
      </c>
      <c r="H751" s="194">
        <v>31.311</v>
      </c>
      <c r="I751" s="195"/>
      <c r="J751" s="196">
        <f>ROUND(I751*H751,2)</f>
        <v>0</v>
      </c>
      <c r="K751" s="192" t="s">
        <v>317</v>
      </c>
      <c r="L751" s="40"/>
      <c r="M751" s="197" t="s">
        <v>21</v>
      </c>
      <c r="N751" s="198" t="s">
        <v>47</v>
      </c>
      <c r="O751" s="65"/>
      <c r="P751" s="199">
        <f>O751*H751</f>
        <v>0</v>
      </c>
      <c r="Q751" s="199">
        <v>0</v>
      </c>
      <c r="R751" s="199">
        <f>Q751*H751</f>
        <v>0</v>
      </c>
      <c r="S751" s="199">
        <v>1.7250000000000001E-2</v>
      </c>
      <c r="T751" s="200">
        <f>S751*H751</f>
        <v>0.54011475000000009</v>
      </c>
      <c r="U751" s="35"/>
      <c r="V751" s="35"/>
      <c r="W751" s="35"/>
      <c r="X751" s="35"/>
      <c r="Y751" s="35"/>
      <c r="Z751" s="35"/>
      <c r="AA751" s="35"/>
      <c r="AB751" s="35"/>
      <c r="AC751" s="35"/>
      <c r="AD751" s="35"/>
      <c r="AE751" s="35"/>
      <c r="AR751" s="201" t="s">
        <v>420</v>
      </c>
      <c r="AT751" s="201" t="s">
        <v>313</v>
      </c>
      <c r="AU751" s="201" t="s">
        <v>125</v>
      </c>
      <c r="AY751" s="18" t="s">
        <v>311</v>
      </c>
      <c r="BE751" s="202">
        <f>IF(N751="základní",J751,0)</f>
        <v>0</v>
      </c>
      <c r="BF751" s="202">
        <f>IF(N751="snížená",J751,0)</f>
        <v>0</v>
      </c>
      <c r="BG751" s="202">
        <f>IF(N751="zákl. přenesená",J751,0)</f>
        <v>0</v>
      </c>
      <c r="BH751" s="202">
        <f>IF(N751="sníž. přenesená",J751,0)</f>
        <v>0</v>
      </c>
      <c r="BI751" s="202">
        <f>IF(N751="nulová",J751,0)</f>
        <v>0</v>
      </c>
      <c r="BJ751" s="18" t="s">
        <v>84</v>
      </c>
      <c r="BK751" s="202">
        <f>ROUND(I751*H751,2)</f>
        <v>0</v>
      </c>
      <c r="BL751" s="18" t="s">
        <v>420</v>
      </c>
      <c r="BM751" s="201" t="s">
        <v>1214</v>
      </c>
    </row>
    <row r="752" spans="1:65" s="2" customFormat="1" ht="48.75" x14ac:dyDescent="0.2">
      <c r="A752" s="35"/>
      <c r="B752" s="36"/>
      <c r="C752" s="37"/>
      <c r="D752" s="203" t="s">
        <v>320</v>
      </c>
      <c r="E752" s="37"/>
      <c r="F752" s="204" t="s">
        <v>1215</v>
      </c>
      <c r="G752" s="37"/>
      <c r="H752" s="37"/>
      <c r="I752" s="110"/>
      <c r="J752" s="37"/>
      <c r="K752" s="37"/>
      <c r="L752" s="40"/>
      <c r="M752" s="205"/>
      <c r="N752" s="206"/>
      <c r="O752" s="65"/>
      <c r="P752" s="65"/>
      <c r="Q752" s="65"/>
      <c r="R752" s="65"/>
      <c r="S752" s="65"/>
      <c r="T752" s="66"/>
      <c r="U752" s="35"/>
      <c r="V752" s="35"/>
      <c r="W752" s="35"/>
      <c r="X752" s="35"/>
      <c r="Y752" s="35"/>
      <c r="Z752" s="35"/>
      <c r="AA752" s="35"/>
      <c r="AB752" s="35"/>
      <c r="AC752" s="35"/>
      <c r="AD752" s="35"/>
      <c r="AE752" s="35"/>
      <c r="AT752" s="18" t="s">
        <v>320</v>
      </c>
      <c r="AU752" s="18" t="s">
        <v>125</v>
      </c>
    </row>
    <row r="753" spans="1:65" s="2" customFormat="1" ht="19.5" x14ac:dyDescent="0.2">
      <c r="A753" s="35"/>
      <c r="B753" s="36"/>
      <c r="C753" s="37"/>
      <c r="D753" s="203" t="s">
        <v>519</v>
      </c>
      <c r="E753" s="37"/>
      <c r="F753" s="204" t="s">
        <v>1216</v>
      </c>
      <c r="G753" s="37"/>
      <c r="H753" s="37"/>
      <c r="I753" s="110"/>
      <c r="J753" s="37"/>
      <c r="K753" s="37"/>
      <c r="L753" s="40"/>
      <c r="M753" s="205"/>
      <c r="N753" s="206"/>
      <c r="O753" s="65"/>
      <c r="P753" s="65"/>
      <c r="Q753" s="65"/>
      <c r="R753" s="65"/>
      <c r="S753" s="65"/>
      <c r="T753" s="66"/>
      <c r="U753" s="35"/>
      <c r="V753" s="35"/>
      <c r="W753" s="35"/>
      <c r="X753" s="35"/>
      <c r="Y753" s="35"/>
      <c r="Z753" s="35"/>
      <c r="AA753" s="35"/>
      <c r="AB753" s="35"/>
      <c r="AC753" s="35"/>
      <c r="AD753" s="35"/>
      <c r="AE753" s="35"/>
      <c r="AT753" s="18" t="s">
        <v>519</v>
      </c>
      <c r="AU753" s="18" t="s">
        <v>125</v>
      </c>
    </row>
    <row r="754" spans="1:65" s="14" customFormat="1" x14ac:dyDescent="0.2">
      <c r="B754" s="218"/>
      <c r="C754" s="219"/>
      <c r="D754" s="203" t="s">
        <v>332</v>
      </c>
      <c r="E754" s="220" t="s">
        <v>21</v>
      </c>
      <c r="F754" s="221" t="s">
        <v>1206</v>
      </c>
      <c r="G754" s="219"/>
      <c r="H754" s="220" t="s">
        <v>21</v>
      </c>
      <c r="I754" s="222"/>
      <c r="J754" s="219"/>
      <c r="K754" s="219"/>
      <c r="L754" s="223"/>
      <c r="M754" s="224"/>
      <c r="N754" s="225"/>
      <c r="O754" s="225"/>
      <c r="P754" s="225"/>
      <c r="Q754" s="225"/>
      <c r="R754" s="225"/>
      <c r="S754" s="225"/>
      <c r="T754" s="226"/>
      <c r="AT754" s="227" t="s">
        <v>332</v>
      </c>
      <c r="AU754" s="227" t="s">
        <v>125</v>
      </c>
      <c r="AV754" s="14" t="s">
        <v>84</v>
      </c>
      <c r="AW754" s="14" t="s">
        <v>37</v>
      </c>
      <c r="AX754" s="14" t="s">
        <v>76</v>
      </c>
      <c r="AY754" s="227" t="s">
        <v>311</v>
      </c>
    </row>
    <row r="755" spans="1:65" s="14" customFormat="1" x14ac:dyDescent="0.2">
      <c r="B755" s="218"/>
      <c r="C755" s="219"/>
      <c r="D755" s="203" t="s">
        <v>332</v>
      </c>
      <c r="E755" s="220" t="s">
        <v>21</v>
      </c>
      <c r="F755" s="221" t="s">
        <v>1217</v>
      </c>
      <c r="G755" s="219"/>
      <c r="H755" s="220" t="s">
        <v>21</v>
      </c>
      <c r="I755" s="222"/>
      <c r="J755" s="219"/>
      <c r="K755" s="219"/>
      <c r="L755" s="223"/>
      <c r="M755" s="224"/>
      <c r="N755" s="225"/>
      <c r="O755" s="225"/>
      <c r="P755" s="225"/>
      <c r="Q755" s="225"/>
      <c r="R755" s="225"/>
      <c r="S755" s="225"/>
      <c r="T755" s="226"/>
      <c r="AT755" s="227" t="s">
        <v>332</v>
      </c>
      <c r="AU755" s="227" t="s">
        <v>125</v>
      </c>
      <c r="AV755" s="14" t="s">
        <v>84</v>
      </c>
      <c r="AW755" s="14" t="s">
        <v>37</v>
      </c>
      <c r="AX755" s="14" t="s">
        <v>76</v>
      </c>
      <c r="AY755" s="227" t="s">
        <v>311</v>
      </c>
    </row>
    <row r="756" spans="1:65" s="13" customFormat="1" ht="22.5" x14ac:dyDescent="0.2">
      <c r="B756" s="207"/>
      <c r="C756" s="208"/>
      <c r="D756" s="203" t="s">
        <v>332</v>
      </c>
      <c r="E756" s="209" t="s">
        <v>21</v>
      </c>
      <c r="F756" s="210" t="s">
        <v>1218</v>
      </c>
      <c r="G756" s="208"/>
      <c r="H756" s="211">
        <v>31.311</v>
      </c>
      <c r="I756" s="212"/>
      <c r="J756" s="208"/>
      <c r="K756" s="208"/>
      <c r="L756" s="213"/>
      <c r="M756" s="214"/>
      <c r="N756" s="215"/>
      <c r="O756" s="215"/>
      <c r="P756" s="215"/>
      <c r="Q756" s="215"/>
      <c r="R756" s="215"/>
      <c r="S756" s="215"/>
      <c r="T756" s="216"/>
      <c r="AT756" s="217" t="s">
        <v>332</v>
      </c>
      <c r="AU756" s="217" t="s">
        <v>125</v>
      </c>
      <c r="AV756" s="13" t="s">
        <v>86</v>
      </c>
      <c r="AW756" s="13" t="s">
        <v>37</v>
      </c>
      <c r="AX756" s="13" t="s">
        <v>84</v>
      </c>
      <c r="AY756" s="217" t="s">
        <v>311</v>
      </c>
    </row>
    <row r="757" spans="1:65" s="12" customFormat="1" ht="22.9" customHeight="1" x14ac:dyDescent="0.2">
      <c r="B757" s="174"/>
      <c r="C757" s="175"/>
      <c r="D757" s="176" t="s">
        <v>75</v>
      </c>
      <c r="E757" s="188" t="s">
        <v>1219</v>
      </c>
      <c r="F757" s="188" t="s">
        <v>1220</v>
      </c>
      <c r="G757" s="175"/>
      <c r="H757" s="175"/>
      <c r="I757" s="178"/>
      <c r="J757" s="189">
        <f>BK757</f>
        <v>0</v>
      </c>
      <c r="K757" s="175"/>
      <c r="L757" s="180"/>
      <c r="M757" s="181"/>
      <c r="N757" s="182"/>
      <c r="O757" s="182"/>
      <c r="P757" s="183">
        <f>P758+P777+P796</f>
        <v>0</v>
      </c>
      <c r="Q757" s="182"/>
      <c r="R757" s="183">
        <f>R758+R777+R796</f>
        <v>2.6621994999999994</v>
      </c>
      <c r="S757" s="182"/>
      <c r="T757" s="184">
        <f>T758+T777+T796</f>
        <v>9.7807500000000006E-2</v>
      </c>
      <c r="AR757" s="185" t="s">
        <v>84</v>
      </c>
      <c r="AT757" s="186" t="s">
        <v>75</v>
      </c>
      <c r="AU757" s="186" t="s">
        <v>84</v>
      </c>
      <c r="AY757" s="185" t="s">
        <v>311</v>
      </c>
      <c r="BK757" s="187">
        <f>BK758+BK777+BK796</f>
        <v>0</v>
      </c>
    </row>
    <row r="758" spans="1:65" s="12" customFormat="1" ht="20.85" customHeight="1" x14ac:dyDescent="0.2">
      <c r="B758" s="174"/>
      <c r="C758" s="175"/>
      <c r="D758" s="176" t="s">
        <v>75</v>
      </c>
      <c r="E758" s="188" t="s">
        <v>1221</v>
      </c>
      <c r="F758" s="188" t="s">
        <v>193</v>
      </c>
      <c r="G758" s="175"/>
      <c r="H758" s="175"/>
      <c r="I758" s="178"/>
      <c r="J758" s="189">
        <f>BK758</f>
        <v>0</v>
      </c>
      <c r="K758" s="175"/>
      <c r="L758" s="180"/>
      <c r="M758" s="181"/>
      <c r="N758" s="182"/>
      <c r="O758" s="182"/>
      <c r="P758" s="183">
        <f>SUM(P759:P776)</f>
        <v>0</v>
      </c>
      <c r="Q758" s="182"/>
      <c r="R758" s="183">
        <f>SUM(R759:R776)</f>
        <v>1.0010755199999999</v>
      </c>
      <c r="S758" s="182"/>
      <c r="T758" s="184">
        <f>SUM(T759:T776)</f>
        <v>0</v>
      </c>
      <c r="AR758" s="185" t="s">
        <v>84</v>
      </c>
      <c r="AT758" s="186" t="s">
        <v>75</v>
      </c>
      <c r="AU758" s="186" t="s">
        <v>86</v>
      </c>
      <c r="AY758" s="185" t="s">
        <v>311</v>
      </c>
      <c r="BK758" s="187">
        <f>SUM(BK759:BK776)</f>
        <v>0</v>
      </c>
    </row>
    <row r="759" spans="1:65" s="2" customFormat="1" ht="16.5" customHeight="1" x14ac:dyDescent="0.2">
      <c r="A759" s="35"/>
      <c r="B759" s="36"/>
      <c r="C759" s="190" t="s">
        <v>1222</v>
      </c>
      <c r="D759" s="190" t="s">
        <v>313</v>
      </c>
      <c r="E759" s="191" t="s">
        <v>1223</v>
      </c>
      <c r="F759" s="192" t="s">
        <v>1224</v>
      </c>
      <c r="G759" s="193" t="s">
        <v>123</v>
      </c>
      <c r="H759" s="194">
        <v>28.183</v>
      </c>
      <c r="I759" s="195"/>
      <c r="J759" s="196">
        <f>ROUND(I759*H759,2)</f>
        <v>0</v>
      </c>
      <c r="K759" s="192" t="s">
        <v>544</v>
      </c>
      <c r="L759" s="40"/>
      <c r="M759" s="197" t="s">
        <v>21</v>
      </c>
      <c r="N759" s="198" t="s">
        <v>47</v>
      </c>
      <c r="O759" s="65"/>
      <c r="P759" s="199">
        <f>O759*H759</f>
        <v>0</v>
      </c>
      <c r="Q759" s="199">
        <v>8.0000000000000002E-3</v>
      </c>
      <c r="R759" s="199">
        <f>Q759*H759</f>
        <v>0.225464</v>
      </c>
      <c r="S759" s="199">
        <v>0</v>
      </c>
      <c r="T759" s="200">
        <f>S759*H759</f>
        <v>0</v>
      </c>
      <c r="U759" s="35"/>
      <c r="V759" s="35"/>
      <c r="W759" s="35"/>
      <c r="X759" s="35"/>
      <c r="Y759" s="35"/>
      <c r="Z759" s="35"/>
      <c r="AA759" s="35"/>
      <c r="AB759" s="35"/>
      <c r="AC759" s="35"/>
      <c r="AD759" s="35"/>
      <c r="AE759" s="35"/>
      <c r="AR759" s="201" t="s">
        <v>420</v>
      </c>
      <c r="AT759" s="201" t="s">
        <v>313</v>
      </c>
      <c r="AU759" s="201" t="s">
        <v>125</v>
      </c>
      <c r="AY759" s="18" t="s">
        <v>311</v>
      </c>
      <c r="BE759" s="202">
        <f>IF(N759="základní",J759,0)</f>
        <v>0</v>
      </c>
      <c r="BF759" s="202">
        <f>IF(N759="snížená",J759,0)</f>
        <v>0</v>
      </c>
      <c r="BG759" s="202">
        <f>IF(N759="zákl. přenesená",J759,0)</f>
        <v>0</v>
      </c>
      <c r="BH759" s="202">
        <f>IF(N759="sníž. přenesená",J759,0)</f>
        <v>0</v>
      </c>
      <c r="BI759" s="202">
        <f>IF(N759="nulová",J759,0)</f>
        <v>0</v>
      </c>
      <c r="BJ759" s="18" t="s">
        <v>84</v>
      </c>
      <c r="BK759" s="202">
        <f>ROUND(I759*H759,2)</f>
        <v>0</v>
      </c>
      <c r="BL759" s="18" t="s">
        <v>420</v>
      </c>
      <c r="BM759" s="201" t="s">
        <v>1225</v>
      </c>
    </row>
    <row r="760" spans="1:65" s="2" customFormat="1" ht="29.25" x14ac:dyDescent="0.2">
      <c r="A760" s="35"/>
      <c r="B760" s="36"/>
      <c r="C760" s="37"/>
      <c r="D760" s="203" t="s">
        <v>320</v>
      </c>
      <c r="E760" s="37"/>
      <c r="F760" s="204" t="s">
        <v>1226</v>
      </c>
      <c r="G760" s="37"/>
      <c r="H760" s="37"/>
      <c r="I760" s="110"/>
      <c r="J760" s="37"/>
      <c r="K760" s="37"/>
      <c r="L760" s="40"/>
      <c r="M760" s="205"/>
      <c r="N760" s="206"/>
      <c r="O760" s="65"/>
      <c r="P760" s="65"/>
      <c r="Q760" s="65"/>
      <c r="R760" s="65"/>
      <c r="S760" s="65"/>
      <c r="T760" s="66"/>
      <c r="U760" s="35"/>
      <c r="V760" s="35"/>
      <c r="W760" s="35"/>
      <c r="X760" s="35"/>
      <c r="Y760" s="35"/>
      <c r="Z760" s="35"/>
      <c r="AA760" s="35"/>
      <c r="AB760" s="35"/>
      <c r="AC760" s="35"/>
      <c r="AD760" s="35"/>
      <c r="AE760" s="35"/>
      <c r="AT760" s="18" t="s">
        <v>320</v>
      </c>
      <c r="AU760" s="18" t="s">
        <v>125</v>
      </c>
    </row>
    <row r="761" spans="1:65" s="2" customFormat="1" ht="19.5" x14ac:dyDescent="0.2">
      <c r="A761" s="35"/>
      <c r="B761" s="36"/>
      <c r="C761" s="37"/>
      <c r="D761" s="203" t="s">
        <v>519</v>
      </c>
      <c r="E761" s="37"/>
      <c r="F761" s="204" t="s">
        <v>1227</v>
      </c>
      <c r="G761" s="37"/>
      <c r="H761" s="37"/>
      <c r="I761" s="110"/>
      <c r="J761" s="37"/>
      <c r="K761" s="37"/>
      <c r="L761" s="40"/>
      <c r="M761" s="205"/>
      <c r="N761" s="206"/>
      <c r="O761" s="65"/>
      <c r="P761" s="65"/>
      <c r="Q761" s="65"/>
      <c r="R761" s="65"/>
      <c r="S761" s="65"/>
      <c r="T761" s="66"/>
      <c r="U761" s="35"/>
      <c r="V761" s="35"/>
      <c r="W761" s="35"/>
      <c r="X761" s="35"/>
      <c r="Y761" s="35"/>
      <c r="Z761" s="35"/>
      <c r="AA761" s="35"/>
      <c r="AB761" s="35"/>
      <c r="AC761" s="35"/>
      <c r="AD761" s="35"/>
      <c r="AE761" s="35"/>
      <c r="AT761" s="18" t="s">
        <v>519</v>
      </c>
      <c r="AU761" s="18" t="s">
        <v>125</v>
      </c>
    </row>
    <row r="762" spans="1:65" s="13" customFormat="1" x14ac:dyDescent="0.2">
      <c r="B762" s="207"/>
      <c r="C762" s="208"/>
      <c r="D762" s="203" t="s">
        <v>332</v>
      </c>
      <c r="E762" s="209" t="s">
        <v>21</v>
      </c>
      <c r="F762" s="210" t="s">
        <v>1228</v>
      </c>
      <c r="G762" s="208"/>
      <c r="H762" s="211">
        <v>28.183</v>
      </c>
      <c r="I762" s="212"/>
      <c r="J762" s="208"/>
      <c r="K762" s="208"/>
      <c r="L762" s="213"/>
      <c r="M762" s="214"/>
      <c r="N762" s="215"/>
      <c r="O762" s="215"/>
      <c r="P762" s="215"/>
      <c r="Q762" s="215"/>
      <c r="R762" s="215"/>
      <c r="S762" s="215"/>
      <c r="T762" s="216"/>
      <c r="AT762" s="217" t="s">
        <v>332</v>
      </c>
      <c r="AU762" s="217" t="s">
        <v>125</v>
      </c>
      <c r="AV762" s="13" t="s">
        <v>86</v>
      </c>
      <c r="AW762" s="13" t="s">
        <v>37</v>
      </c>
      <c r="AX762" s="13" t="s">
        <v>84</v>
      </c>
      <c r="AY762" s="217" t="s">
        <v>311</v>
      </c>
    </row>
    <row r="763" spans="1:65" s="2" customFormat="1" ht="24" customHeight="1" x14ac:dyDescent="0.2">
      <c r="A763" s="35"/>
      <c r="B763" s="36"/>
      <c r="C763" s="190" t="s">
        <v>1229</v>
      </c>
      <c r="D763" s="190" t="s">
        <v>313</v>
      </c>
      <c r="E763" s="191" t="s">
        <v>1230</v>
      </c>
      <c r="F763" s="192" t="s">
        <v>1231</v>
      </c>
      <c r="G763" s="193" t="s">
        <v>123</v>
      </c>
      <c r="H763" s="194">
        <v>56.366999999999997</v>
      </c>
      <c r="I763" s="195"/>
      <c r="J763" s="196">
        <f>ROUND(I763*H763,2)</f>
        <v>0</v>
      </c>
      <c r="K763" s="192" t="s">
        <v>544</v>
      </c>
      <c r="L763" s="40"/>
      <c r="M763" s="197" t="s">
        <v>21</v>
      </c>
      <c r="N763" s="198" t="s">
        <v>47</v>
      </c>
      <c r="O763" s="65"/>
      <c r="P763" s="199">
        <f>O763*H763</f>
        <v>0</v>
      </c>
      <c r="Q763" s="199">
        <v>1.0489999999999999E-2</v>
      </c>
      <c r="R763" s="199">
        <f>Q763*H763</f>
        <v>0.59128982999999991</v>
      </c>
      <c r="S763" s="199">
        <v>0</v>
      </c>
      <c r="T763" s="200">
        <f>S763*H763</f>
        <v>0</v>
      </c>
      <c r="U763" s="35"/>
      <c r="V763" s="35"/>
      <c r="W763" s="35"/>
      <c r="X763" s="35"/>
      <c r="Y763" s="35"/>
      <c r="Z763" s="35"/>
      <c r="AA763" s="35"/>
      <c r="AB763" s="35"/>
      <c r="AC763" s="35"/>
      <c r="AD763" s="35"/>
      <c r="AE763" s="35"/>
      <c r="AR763" s="201" t="s">
        <v>420</v>
      </c>
      <c r="AT763" s="201" t="s">
        <v>313</v>
      </c>
      <c r="AU763" s="201" t="s">
        <v>125</v>
      </c>
      <c r="AY763" s="18" t="s">
        <v>311</v>
      </c>
      <c r="BE763" s="202">
        <f>IF(N763="základní",J763,0)</f>
        <v>0</v>
      </c>
      <c r="BF763" s="202">
        <f>IF(N763="snížená",J763,0)</f>
        <v>0</v>
      </c>
      <c r="BG763" s="202">
        <f>IF(N763="zákl. přenesená",J763,0)</f>
        <v>0</v>
      </c>
      <c r="BH763" s="202">
        <f>IF(N763="sníž. přenesená",J763,0)</f>
        <v>0</v>
      </c>
      <c r="BI763" s="202">
        <f>IF(N763="nulová",J763,0)</f>
        <v>0</v>
      </c>
      <c r="BJ763" s="18" t="s">
        <v>84</v>
      </c>
      <c r="BK763" s="202">
        <f>ROUND(I763*H763,2)</f>
        <v>0</v>
      </c>
      <c r="BL763" s="18" t="s">
        <v>420</v>
      </c>
      <c r="BM763" s="201" t="s">
        <v>1232</v>
      </c>
    </row>
    <row r="764" spans="1:65" s="2" customFormat="1" ht="29.25" x14ac:dyDescent="0.2">
      <c r="A764" s="35"/>
      <c r="B764" s="36"/>
      <c r="C764" s="37"/>
      <c r="D764" s="203" t="s">
        <v>320</v>
      </c>
      <c r="E764" s="37"/>
      <c r="F764" s="204" t="s">
        <v>1226</v>
      </c>
      <c r="G764" s="37"/>
      <c r="H764" s="37"/>
      <c r="I764" s="110"/>
      <c r="J764" s="37"/>
      <c r="K764" s="37"/>
      <c r="L764" s="40"/>
      <c r="M764" s="205"/>
      <c r="N764" s="206"/>
      <c r="O764" s="65"/>
      <c r="P764" s="65"/>
      <c r="Q764" s="65"/>
      <c r="R764" s="65"/>
      <c r="S764" s="65"/>
      <c r="T764" s="66"/>
      <c r="U764" s="35"/>
      <c r="V764" s="35"/>
      <c r="W764" s="35"/>
      <c r="X764" s="35"/>
      <c r="Y764" s="35"/>
      <c r="Z764" s="35"/>
      <c r="AA764" s="35"/>
      <c r="AB764" s="35"/>
      <c r="AC764" s="35"/>
      <c r="AD764" s="35"/>
      <c r="AE764" s="35"/>
      <c r="AT764" s="18" t="s">
        <v>320</v>
      </c>
      <c r="AU764" s="18" t="s">
        <v>125</v>
      </c>
    </row>
    <row r="765" spans="1:65" s="2" customFormat="1" ht="19.5" x14ac:dyDescent="0.2">
      <c r="A765" s="35"/>
      <c r="B765" s="36"/>
      <c r="C765" s="37"/>
      <c r="D765" s="203" t="s">
        <v>519</v>
      </c>
      <c r="E765" s="37"/>
      <c r="F765" s="204" t="s">
        <v>1233</v>
      </c>
      <c r="G765" s="37"/>
      <c r="H765" s="37"/>
      <c r="I765" s="110"/>
      <c r="J765" s="37"/>
      <c r="K765" s="37"/>
      <c r="L765" s="40"/>
      <c r="M765" s="205"/>
      <c r="N765" s="206"/>
      <c r="O765" s="65"/>
      <c r="P765" s="65"/>
      <c r="Q765" s="65"/>
      <c r="R765" s="65"/>
      <c r="S765" s="65"/>
      <c r="T765" s="66"/>
      <c r="U765" s="35"/>
      <c r="V765" s="35"/>
      <c r="W765" s="35"/>
      <c r="X765" s="35"/>
      <c r="Y765" s="35"/>
      <c r="Z765" s="35"/>
      <c r="AA765" s="35"/>
      <c r="AB765" s="35"/>
      <c r="AC765" s="35"/>
      <c r="AD765" s="35"/>
      <c r="AE765" s="35"/>
      <c r="AT765" s="18" t="s">
        <v>519</v>
      </c>
      <c r="AU765" s="18" t="s">
        <v>125</v>
      </c>
    </row>
    <row r="766" spans="1:65" s="13" customFormat="1" x14ac:dyDescent="0.2">
      <c r="B766" s="207"/>
      <c r="C766" s="208"/>
      <c r="D766" s="203" t="s">
        <v>332</v>
      </c>
      <c r="E766" s="209" t="s">
        <v>21</v>
      </c>
      <c r="F766" s="210" t="s">
        <v>1234</v>
      </c>
      <c r="G766" s="208"/>
      <c r="H766" s="211">
        <v>56.366999999999997</v>
      </c>
      <c r="I766" s="212"/>
      <c r="J766" s="208"/>
      <c r="K766" s="208"/>
      <c r="L766" s="213"/>
      <c r="M766" s="214"/>
      <c r="N766" s="215"/>
      <c r="O766" s="215"/>
      <c r="P766" s="215"/>
      <c r="Q766" s="215"/>
      <c r="R766" s="215"/>
      <c r="S766" s="215"/>
      <c r="T766" s="216"/>
      <c r="AT766" s="217" t="s">
        <v>332</v>
      </c>
      <c r="AU766" s="217" t="s">
        <v>125</v>
      </c>
      <c r="AV766" s="13" t="s">
        <v>86</v>
      </c>
      <c r="AW766" s="13" t="s">
        <v>37</v>
      </c>
      <c r="AX766" s="13" t="s">
        <v>84</v>
      </c>
      <c r="AY766" s="217" t="s">
        <v>311</v>
      </c>
    </row>
    <row r="767" spans="1:65" s="2" customFormat="1" ht="24" customHeight="1" x14ac:dyDescent="0.2">
      <c r="A767" s="35"/>
      <c r="B767" s="36"/>
      <c r="C767" s="190" t="s">
        <v>1235</v>
      </c>
      <c r="D767" s="190" t="s">
        <v>313</v>
      </c>
      <c r="E767" s="191" t="s">
        <v>1236</v>
      </c>
      <c r="F767" s="192" t="s">
        <v>1237</v>
      </c>
      <c r="G767" s="193" t="s">
        <v>123</v>
      </c>
      <c r="H767" s="194">
        <v>56.366999999999997</v>
      </c>
      <c r="I767" s="195"/>
      <c r="J767" s="196">
        <f>ROUND(I767*H767,2)</f>
        <v>0</v>
      </c>
      <c r="K767" s="192" t="s">
        <v>544</v>
      </c>
      <c r="L767" s="40"/>
      <c r="M767" s="197" t="s">
        <v>21</v>
      </c>
      <c r="N767" s="198" t="s">
        <v>47</v>
      </c>
      <c r="O767" s="65"/>
      <c r="P767" s="199">
        <f>O767*H767</f>
        <v>0</v>
      </c>
      <c r="Q767" s="199">
        <v>6.9999999999999994E-5</v>
      </c>
      <c r="R767" s="199">
        <f>Q767*H767</f>
        <v>3.9456899999999991E-3</v>
      </c>
      <c r="S767" s="199">
        <v>0</v>
      </c>
      <c r="T767" s="200">
        <f>S767*H767</f>
        <v>0</v>
      </c>
      <c r="U767" s="35"/>
      <c r="V767" s="35"/>
      <c r="W767" s="35"/>
      <c r="X767" s="35"/>
      <c r="Y767" s="35"/>
      <c r="Z767" s="35"/>
      <c r="AA767" s="35"/>
      <c r="AB767" s="35"/>
      <c r="AC767" s="35"/>
      <c r="AD767" s="35"/>
      <c r="AE767" s="35"/>
      <c r="AR767" s="201" t="s">
        <v>420</v>
      </c>
      <c r="AT767" s="201" t="s">
        <v>313</v>
      </c>
      <c r="AU767" s="201" t="s">
        <v>125</v>
      </c>
      <c r="AY767" s="18" t="s">
        <v>311</v>
      </c>
      <c r="BE767" s="202">
        <f>IF(N767="základní",J767,0)</f>
        <v>0</v>
      </c>
      <c r="BF767" s="202">
        <f>IF(N767="snížená",J767,0)</f>
        <v>0</v>
      </c>
      <c r="BG767" s="202">
        <f>IF(N767="zákl. přenesená",J767,0)</f>
        <v>0</v>
      </c>
      <c r="BH767" s="202">
        <f>IF(N767="sníž. přenesená",J767,0)</f>
        <v>0</v>
      </c>
      <c r="BI767" s="202">
        <f>IF(N767="nulová",J767,0)</f>
        <v>0</v>
      </c>
      <c r="BJ767" s="18" t="s">
        <v>84</v>
      </c>
      <c r="BK767" s="202">
        <f>ROUND(I767*H767,2)</f>
        <v>0</v>
      </c>
      <c r="BL767" s="18" t="s">
        <v>420</v>
      </c>
      <c r="BM767" s="201" t="s">
        <v>1238</v>
      </c>
    </row>
    <row r="768" spans="1:65" s="2" customFormat="1" ht="48.75" x14ac:dyDescent="0.2">
      <c r="A768" s="35"/>
      <c r="B768" s="36"/>
      <c r="C768" s="37"/>
      <c r="D768" s="203" t="s">
        <v>320</v>
      </c>
      <c r="E768" s="37"/>
      <c r="F768" s="204" t="s">
        <v>1239</v>
      </c>
      <c r="G768" s="37"/>
      <c r="H768" s="37"/>
      <c r="I768" s="110"/>
      <c r="J768" s="37"/>
      <c r="K768" s="37"/>
      <c r="L768" s="40"/>
      <c r="M768" s="205"/>
      <c r="N768" s="206"/>
      <c r="O768" s="65"/>
      <c r="P768" s="65"/>
      <c r="Q768" s="65"/>
      <c r="R768" s="65"/>
      <c r="S768" s="65"/>
      <c r="T768" s="66"/>
      <c r="U768" s="35"/>
      <c r="V768" s="35"/>
      <c r="W768" s="35"/>
      <c r="X768" s="35"/>
      <c r="Y768" s="35"/>
      <c r="Z768" s="35"/>
      <c r="AA768" s="35"/>
      <c r="AB768" s="35"/>
      <c r="AC768" s="35"/>
      <c r="AD768" s="35"/>
      <c r="AE768" s="35"/>
      <c r="AT768" s="18" t="s">
        <v>320</v>
      </c>
      <c r="AU768" s="18" t="s">
        <v>125</v>
      </c>
    </row>
    <row r="769" spans="1:65" s="2" customFormat="1" ht="19.5" x14ac:dyDescent="0.2">
      <c r="A769" s="35"/>
      <c r="B769" s="36"/>
      <c r="C769" s="37"/>
      <c r="D769" s="203" t="s">
        <v>519</v>
      </c>
      <c r="E769" s="37"/>
      <c r="F769" s="204" t="s">
        <v>1240</v>
      </c>
      <c r="G769" s="37"/>
      <c r="H769" s="37"/>
      <c r="I769" s="110"/>
      <c r="J769" s="37"/>
      <c r="K769" s="37"/>
      <c r="L769" s="40"/>
      <c r="M769" s="205"/>
      <c r="N769" s="206"/>
      <c r="O769" s="65"/>
      <c r="P769" s="65"/>
      <c r="Q769" s="65"/>
      <c r="R769" s="65"/>
      <c r="S769" s="65"/>
      <c r="T769" s="66"/>
      <c r="U769" s="35"/>
      <c r="V769" s="35"/>
      <c r="W769" s="35"/>
      <c r="X769" s="35"/>
      <c r="Y769" s="35"/>
      <c r="Z769" s="35"/>
      <c r="AA769" s="35"/>
      <c r="AB769" s="35"/>
      <c r="AC769" s="35"/>
      <c r="AD769" s="35"/>
      <c r="AE769" s="35"/>
      <c r="AT769" s="18" t="s">
        <v>519</v>
      </c>
      <c r="AU769" s="18" t="s">
        <v>125</v>
      </c>
    </row>
    <row r="770" spans="1:65" s="13" customFormat="1" x14ac:dyDescent="0.2">
      <c r="B770" s="207"/>
      <c r="C770" s="208"/>
      <c r="D770" s="203" t="s">
        <v>332</v>
      </c>
      <c r="E770" s="209" t="s">
        <v>21</v>
      </c>
      <c r="F770" s="210" t="s">
        <v>1234</v>
      </c>
      <c r="G770" s="208"/>
      <c r="H770" s="211">
        <v>56.366999999999997</v>
      </c>
      <c r="I770" s="212"/>
      <c r="J770" s="208"/>
      <c r="K770" s="208"/>
      <c r="L770" s="213"/>
      <c r="M770" s="214"/>
      <c r="N770" s="215"/>
      <c r="O770" s="215"/>
      <c r="P770" s="215"/>
      <c r="Q770" s="215"/>
      <c r="R770" s="215"/>
      <c r="S770" s="215"/>
      <c r="T770" s="216"/>
      <c r="AT770" s="217" t="s">
        <v>332</v>
      </c>
      <c r="AU770" s="217" t="s">
        <v>125</v>
      </c>
      <c r="AV770" s="13" t="s">
        <v>86</v>
      </c>
      <c r="AW770" s="13" t="s">
        <v>37</v>
      </c>
      <c r="AX770" s="13" t="s">
        <v>84</v>
      </c>
      <c r="AY770" s="217" t="s">
        <v>311</v>
      </c>
    </row>
    <row r="771" spans="1:65" s="2" customFormat="1" ht="16.5" customHeight="1" x14ac:dyDescent="0.2">
      <c r="A771" s="35"/>
      <c r="B771" s="36"/>
      <c r="C771" s="190" t="s">
        <v>1241</v>
      </c>
      <c r="D771" s="190" t="s">
        <v>313</v>
      </c>
      <c r="E771" s="191" t="s">
        <v>1242</v>
      </c>
      <c r="F771" s="192" t="s">
        <v>1243</v>
      </c>
      <c r="G771" s="193" t="s">
        <v>123</v>
      </c>
      <c r="H771" s="194">
        <v>28.183</v>
      </c>
      <c r="I771" s="195"/>
      <c r="J771" s="196">
        <f>ROUND(I771*H771,2)</f>
        <v>0</v>
      </c>
      <c r="K771" s="192" t="s">
        <v>317</v>
      </c>
      <c r="L771" s="40"/>
      <c r="M771" s="197" t="s">
        <v>21</v>
      </c>
      <c r="N771" s="198" t="s">
        <v>47</v>
      </c>
      <c r="O771" s="65"/>
      <c r="P771" s="199">
        <f>O771*H771</f>
        <v>0</v>
      </c>
      <c r="Q771" s="199">
        <v>0</v>
      </c>
      <c r="R771" s="199">
        <f>Q771*H771</f>
        <v>0</v>
      </c>
      <c r="S771" s="199">
        <v>0</v>
      </c>
      <c r="T771" s="200">
        <f>S771*H771</f>
        <v>0</v>
      </c>
      <c r="U771" s="35"/>
      <c r="V771" s="35"/>
      <c r="W771" s="35"/>
      <c r="X771" s="35"/>
      <c r="Y771" s="35"/>
      <c r="Z771" s="35"/>
      <c r="AA771" s="35"/>
      <c r="AB771" s="35"/>
      <c r="AC771" s="35"/>
      <c r="AD771" s="35"/>
      <c r="AE771" s="35"/>
      <c r="AR771" s="201" t="s">
        <v>420</v>
      </c>
      <c r="AT771" s="201" t="s">
        <v>313</v>
      </c>
      <c r="AU771" s="201" t="s">
        <v>125</v>
      </c>
      <c r="AY771" s="18" t="s">
        <v>311</v>
      </c>
      <c r="BE771" s="202">
        <f>IF(N771="základní",J771,0)</f>
        <v>0</v>
      </c>
      <c r="BF771" s="202">
        <f>IF(N771="snížená",J771,0)</f>
        <v>0</v>
      </c>
      <c r="BG771" s="202">
        <f>IF(N771="zákl. přenesená",J771,0)</f>
        <v>0</v>
      </c>
      <c r="BH771" s="202">
        <f>IF(N771="sníž. přenesená",J771,0)</f>
        <v>0</v>
      </c>
      <c r="BI771" s="202">
        <f>IF(N771="nulová",J771,0)</f>
        <v>0</v>
      </c>
      <c r="BJ771" s="18" t="s">
        <v>84</v>
      </c>
      <c r="BK771" s="202">
        <f>ROUND(I771*H771,2)</f>
        <v>0</v>
      </c>
      <c r="BL771" s="18" t="s">
        <v>420</v>
      </c>
      <c r="BM771" s="201" t="s">
        <v>1244</v>
      </c>
    </row>
    <row r="772" spans="1:65" s="2" customFormat="1" ht="48.75" x14ac:dyDescent="0.2">
      <c r="A772" s="35"/>
      <c r="B772" s="36"/>
      <c r="C772" s="37"/>
      <c r="D772" s="203" t="s">
        <v>320</v>
      </c>
      <c r="E772" s="37"/>
      <c r="F772" s="204" t="s">
        <v>1239</v>
      </c>
      <c r="G772" s="37"/>
      <c r="H772" s="37"/>
      <c r="I772" s="110"/>
      <c r="J772" s="37"/>
      <c r="K772" s="37"/>
      <c r="L772" s="40"/>
      <c r="M772" s="205"/>
      <c r="N772" s="206"/>
      <c r="O772" s="65"/>
      <c r="P772" s="65"/>
      <c r="Q772" s="65"/>
      <c r="R772" s="65"/>
      <c r="S772" s="65"/>
      <c r="T772" s="66"/>
      <c r="U772" s="35"/>
      <c r="V772" s="35"/>
      <c r="W772" s="35"/>
      <c r="X772" s="35"/>
      <c r="Y772" s="35"/>
      <c r="Z772" s="35"/>
      <c r="AA772" s="35"/>
      <c r="AB772" s="35"/>
      <c r="AC772" s="35"/>
      <c r="AD772" s="35"/>
      <c r="AE772" s="35"/>
      <c r="AT772" s="18" t="s">
        <v>320</v>
      </c>
      <c r="AU772" s="18" t="s">
        <v>125</v>
      </c>
    </row>
    <row r="773" spans="1:65" s="13" customFormat="1" x14ac:dyDescent="0.2">
      <c r="B773" s="207"/>
      <c r="C773" s="208"/>
      <c r="D773" s="203" t="s">
        <v>332</v>
      </c>
      <c r="E773" s="209" t="s">
        <v>21</v>
      </c>
      <c r="F773" s="210" t="s">
        <v>1228</v>
      </c>
      <c r="G773" s="208"/>
      <c r="H773" s="211">
        <v>28.183</v>
      </c>
      <c r="I773" s="212"/>
      <c r="J773" s="208"/>
      <c r="K773" s="208"/>
      <c r="L773" s="213"/>
      <c r="M773" s="214"/>
      <c r="N773" s="215"/>
      <c r="O773" s="215"/>
      <c r="P773" s="215"/>
      <c r="Q773" s="215"/>
      <c r="R773" s="215"/>
      <c r="S773" s="215"/>
      <c r="T773" s="216"/>
      <c r="AT773" s="217" t="s">
        <v>332</v>
      </c>
      <c r="AU773" s="217" t="s">
        <v>125</v>
      </c>
      <c r="AV773" s="13" t="s">
        <v>86</v>
      </c>
      <c r="AW773" s="13" t="s">
        <v>37</v>
      </c>
      <c r="AX773" s="13" t="s">
        <v>84</v>
      </c>
      <c r="AY773" s="217" t="s">
        <v>311</v>
      </c>
    </row>
    <row r="774" spans="1:65" s="2" customFormat="1" ht="16.5" customHeight="1" x14ac:dyDescent="0.2">
      <c r="A774" s="35"/>
      <c r="B774" s="36"/>
      <c r="C774" s="239" t="s">
        <v>1245</v>
      </c>
      <c r="D774" s="239" t="s">
        <v>432</v>
      </c>
      <c r="E774" s="240" t="s">
        <v>1246</v>
      </c>
      <c r="F774" s="241" t="s">
        <v>1247</v>
      </c>
      <c r="G774" s="242" t="s">
        <v>123</v>
      </c>
      <c r="H774" s="243">
        <v>22.547000000000001</v>
      </c>
      <c r="I774" s="244"/>
      <c r="J774" s="245">
        <f>ROUND(I774*H774,2)</f>
        <v>0</v>
      </c>
      <c r="K774" s="241" t="s">
        <v>544</v>
      </c>
      <c r="L774" s="246"/>
      <c r="M774" s="247" t="s">
        <v>21</v>
      </c>
      <c r="N774" s="248" t="s">
        <v>47</v>
      </c>
      <c r="O774" s="65"/>
      <c r="P774" s="199">
        <f>O774*H774</f>
        <v>0</v>
      </c>
      <c r="Q774" s="199">
        <v>8.0000000000000002E-3</v>
      </c>
      <c r="R774" s="199">
        <f>Q774*H774</f>
        <v>0.18037600000000001</v>
      </c>
      <c r="S774" s="199">
        <v>0</v>
      </c>
      <c r="T774" s="200">
        <f>S774*H774</f>
        <v>0</v>
      </c>
      <c r="U774" s="35"/>
      <c r="V774" s="35"/>
      <c r="W774" s="35"/>
      <c r="X774" s="35"/>
      <c r="Y774" s="35"/>
      <c r="Z774" s="35"/>
      <c r="AA774" s="35"/>
      <c r="AB774" s="35"/>
      <c r="AC774" s="35"/>
      <c r="AD774" s="35"/>
      <c r="AE774" s="35"/>
      <c r="AR774" s="201" t="s">
        <v>523</v>
      </c>
      <c r="AT774" s="201" t="s">
        <v>432</v>
      </c>
      <c r="AU774" s="201" t="s">
        <v>125</v>
      </c>
      <c r="AY774" s="18" t="s">
        <v>311</v>
      </c>
      <c r="BE774" s="202">
        <f>IF(N774="základní",J774,0)</f>
        <v>0</v>
      </c>
      <c r="BF774" s="202">
        <f>IF(N774="snížená",J774,0)</f>
        <v>0</v>
      </c>
      <c r="BG774" s="202">
        <f>IF(N774="zákl. přenesená",J774,0)</f>
        <v>0</v>
      </c>
      <c r="BH774" s="202">
        <f>IF(N774="sníž. přenesená",J774,0)</f>
        <v>0</v>
      </c>
      <c r="BI774" s="202">
        <f>IF(N774="nulová",J774,0)</f>
        <v>0</v>
      </c>
      <c r="BJ774" s="18" t="s">
        <v>84</v>
      </c>
      <c r="BK774" s="202">
        <f>ROUND(I774*H774,2)</f>
        <v>0</v>
      </c>
      <c r="BL774" s="18" t="s">
        <v>420</v>
      </c>
      <c r="BM774" s="201" t="s">
        <v>1248</v>
      </c>
    </row>
    <row r="775" spans="1:65" s="2" customFormat="1" ht="19.5" x14ac:dyDescent="0.2">
      <c r="A775" s="35"/>
      <c r="B775" s="36"/>
      <c r="C775" s="37"/>
      <c r="D775" s="203" t="s">
        <v>519</v>
      </c>
      <c r="E775" s="37"/>
      <c r="F775" s="204" t="s">
        <v>1249</v>
      </c>
      <c r="G775" s="37"/>
      <c r="H775" s="37"/>
      <c r="I775" s="110"/>
      <c r="J775" s="37"/>
      <c r="K775" s="37"/>
      <c r="L775" s="40"/>
      <c r="M775" s="205"/>
      <c r="N775" s="206"/>
      <c r="O775" s="65"/>
      <c r="P775" s="65"/>
      <c r="Q775" s="65"/>
      <c r="R775" s="65"/>
      <c r="S775" s="65"/>
      <c r="T775" s="66"/>
      <c r="U775" s="35"/>
      <c r="V775" s="35"/>
      <c r="W775" s="35"/>
      <c r="X775" s="35"/>
      <c r="Y775" s="35"/>
      <c r="Z775" s="35"/>
      <c r="AA775" s="35"/>
      <c r="AB775" s="35"/>
      <c r="AC775" s="35"/>
      <c r="AD775" s="35"/>
      <c r="AE775" s="35"/>
      <c r="AT775" s="18" t="s">
        <v>519</v>
      </c>
      <c r="AU775" s="18" t="s">
        <v>125</v>
      </c>
    </row>
    <row r="776" spans="1:65" s="13" customFormat="1" x14ac:dyDescent="0.2">
      <c r="B776" s="207"/>
      <c r="C776" s="208"/>
      <c r="D776" s="203" t="s">
        <v>332</v>
      </c>
      <c r="E776" s="209" t="s">
        <v>21</v>
      </c>
      <c r="F776" s="210" t="s">
        <v>1250</v>
      </c>
      <c r="G776" s="208"/>
      <c r="H776" s="211">
        <v>22.547000000000001</v>
      </c>
      <c r="I776" s="212"/>
      <c r="J776" s="208"/>
      <c r="K776" s="208"/>
      <c r="L776" s="213"/>
      <c r="M776" s="214"/>
      <c r="N776" s="215"/>
      <c r="O776" s="215"/>
      <c r="P776" s="215"/>
      <c r="Q776" s="215"/>
      <c r="R776" s="215"/>
      <c r="S776" s="215"/>
      <c r="T776" s="216"/>
      <c r="AT776" s="217" t="s">
        <v>332</v>
      </c>
      <c r="AU776" s="217" t="s">
        <v>125</v>
      </c>
      <c r="AV776" s="13" t="s">
        <v>86</v>
      </c>
      <c r="AW776" s="13" t="s">
        <v>37</v>
      </c>
      <c r="AX776" s="13" t="s">
        <v>84</v>
      </c>
      <c r="AY776" s="217" t="s">
        <v>311</v>
      </c>
    </row>
    <row r="777" spans="1:65" s="12" customFormat="1" ht="20.85" customHeight="1" x14ac:dyDescent="0.2">
      <c r="B777" s="174"/>
      <c r="C777" s="175"/>
      <c r="D777" s="176" t="s">
        <v>75</v>
      </c>
      <c r="E777" s="188" t="s">
        <v>1251</v>
      </c>
      <c r="F777" s="188" t="s">
        <v>196</v>
      </c>
      <c r="G777" s="175"/>
      <c r="H777" s="175"/>
      <c r="I777" s="178"/>
      <c r="J777" s="189">
        <f>BK777</f>
        <v>0</v>
      </c>
      <c r="K777" s="175"/>
      <c r="L777" s="180"/>
      <c r="M777" s="181"/>
      <c r="N777" s="182"/>
      <c r="O777" s="182"/>
      <c r="P777" s="183">
        <f>SUM(P778:P795)</f>
        <v>0</v>
      </c>
      <c r="Q777" s="182"/>
      <c r="R777" s="183">
        <f>SUM(R778:R795)</f>
        <v>1.5869036799999998</v>
      </c>
      <c r="S777" s="182"/>
      <c r="T777" s="184">
        <f>SUM(T778:T795)</f>
        <v>0</v>
      </c>
      <c r="AR777" s="185" t="s">
        <v>84</v>
      </c>
      <c r="AT777" s="186" t="s">
        <v>75</v>
      </c>
      <c r="AU777" s="186" t="s">
        <v>86</v>
      </c>
      <c r="AY777" s="185" t="s">
        <v>311</v>
      </c>
      <c r="BK777" s="187">
        <f>SUM(BK778:BK795)</f>
        <v>0</v>
      </c>
    </row>
    <row r="778" spans="1:65" s="2" customFormat="1" ht="16.5" customHeight="1" x14ac:dyDescent="0.2">
      <c r="A778" s="35"/>
      <c r="B778" s="36"/>
      <c r="C778" s="190" t="s">
        <v>1252</v>
      </c>
      <c r="D778" s="190" t="s">
        <v>313</v>
      </c>
      <c r="E778" s="191" t="s">
        <v>1223</v>
      </c>
      <c r="F778" s="192" t="s">
        <v>1224</v>
      </c>
      <c r="G778" s="193" t="s">
        <v>123</v>
      </c>
      <c r="H778" s="194">
        <v>63.578000000000003</v>
      </c>
      <c r="I778" s="195"/>
      <c r="J778" s="196">
        <f>ROUND(I778*H778,2)</f>
        <v>0</v>
      </c>
      <c r="K778" s="192" t="s">
        <v>544</v>
      </c>
      <c r="L778" s="40"/>
      <c r="M778" s="197" t="s">
        <v>21</v>
      </c>
      <c r="N778" s="198" t="s">
        <v>47</v>
      </c>
      <c r="O778" s="65"/>
      <c r="P778" s="199">
        <f>O778*H778</f>
        <v>0</v>
      </c>
      <c r="Q778" s="199">
        <v>8.0000000000000002E-3</v>
      </c>
      <c r="R778" s="199">
        <f>Q778*H778</f>
        <v>0.50862400000000008</v>
      </c>
      <c r="S778" s="199">
        <v>0</v>
      </c>
      <c r="T778" s="200">
        <f>S778*H778</f>
        <v>0</v>
      </c>
      <c r="U778" s="35"/>
      <c r="V778" s="35"/>
      <c r="W778" s="35"/>
      <c r="X778" s="35"/>
      <c r="Y778" s="35"/>
      <c r="Z778" s="35"/>
      <c r="AA778" s="35"/>
      <c r="AB778" s="35"/>
      <c r="AC778" s="35"/>
      <c r="AD778" s="35"/>
      <c r="AE778" s="35"/>
      <c r="AR778" s="201" t="s">
        <v>420</v>
      </c>
      <c r="AT778" s="201" t="s">
        <v>313</v>
      </c>
      <c r="AU778" s="201" t="s">
        <v>125</v>
      </c>
      <c r="AY778" s="18" t="s">
        <v>311</v>
      </c>
      <c r="BE778" s="202">
        <f>IF(N778="základní",J778,0)</f>
        <v>0</v>
      </c>
      <c r="BF778" s="202">
        <f>IF(N778="snížená",J778,0)</f>
        <v>0</v>
      </c>
      <c r="BG778" s="202">
        <f>IF(N778="zákl. přenesená",J778,0)</f>
        <v>0</v>
      </c>
      <c r="BH778" s="202">
        <f>IF(N778="sníž. přenesená",J778,0)</f>
        <v>0</v>
      </c>
      <c r="BI778" s="202">
        <f>IF(N778="nulová",J778,0)</f>
        <v>0</v>
      </c>
      <c r="BJ778" s="18" t="s">
        <v>84</v>
      </c>
      <c r="BK778" s="202">
        <f>ROUND(I778*H778,2)</f>
        <v>0</v>
      </c>
      <c r="BL778" s="18" t="s">
        <v>420</v>
      </c>
      <c r="BM778" s="201" t="s">
        <v>1253</v>
      </c>
    </row>
    <row r="779" spans="1:65" s="2" customFormat="1" ht="29.25" x14ac:dyDescent="0.2">
      <c r="A779" s="35"/>
      <c r="B779" s="36"/>
      <c r="C779" s="37"/>
      <c r="D779" s="203" t="s">
        <v>320</v>
      </c>
      <c r="E779" s="37"/>
      <c r="F779" s="204" t="s">
        <v>1226</v>
      </c>
      <c r="G779" s="37"/>
      <c r="H779" s="37"/>
      <c r="I779" s="110"/>
      <c r="J779" s="37"/>
      <c r="K779" s="37"/>
      <c r="L779" s="40"/>
      <c r="M779" s="205"/>
      <c r="N779" s="206"/>
      <c r="O779" s="65"/>
      <c r="P779" s="65"/>
      <c r="Q779" s="65"/>
      <c r="R779" s="65"/>
      <c r="S779" s="65"/>
      <c r="T779" s="66"/>
      <c r="U779" s="35"/>
      <c r="V779" s="35"/>
      <c r="W779" s="35"/>
      <c r="X779" s="35"/>
      <c r="Y779" s="35"/>
      <c r="Z779" s="35"/>
      <c r="AA779" s="35"/>
      <c r="AB779" s="35"/>
      <c r="AC779" s="35"/>
      <c r="AD779" s="35"/>
      <c r="AE779" s="35"/>
      <c r="AT779" s="18" t="s">
        <v>320</v>
      </c>
      <c r="AU779" s="18" t="s">
        <v>125</v>
      </c>
    </row>
    <row r="780" spans="1:65" s="2" customFormat="1" ht="19.5" x14ac:dyDescent="0.2">
      <c r="A780" s="35"/>
      <c r="B780" s="36"/>
      <c r="C780" s="37"/>
      <c r="D780" s="203" t="s">
        <v>519</v>
      </c>
      <c r="E780" s="37"/>
      <c r="F780" s="204" t="s">
        <v>1227</v>
      </c>
      <c r="G780" s="37"/>
      <c r="H780" s="37"/>
      <c r="I780" s="110"/>
      <c r="J780" s="37"/>
      <c r="K780" s="37"/>
      <c r="L780" s="40"/>
      <c r="M780" s="205"/>
      <c r="N780" s="206"/>
      <c r="O780" s="65"/>
      <c r="P780" s="65"/>
      <c r="Q780" s="65"/>
      <c r="R780" s="65"/>
      <c r="S780" s="65"/>
      <c r="T780" s="66"/>
      <c r="U780" s="35"/>
      <c r="V780" s="35"/>
      <c r="W780" s="35"/>
      <c r="X780" s="35"/>
      <c r="Y780" s="35"/>
      <c r="Z780" s="35"/>
      <c r="AA780" s="35"/>
      <c r="AB780" s="35"/>
      <c r="AC780" s="35"/>
      <c r="AD780" s="35"/>
      <c r="AE780" s="35"/>
      <c r="AT780" s="18" t="s">
        <v>519</v>
      </c>
      <c r="AU780" s="18" t="s">
        <v>125</v>
      </c>
    </row>
    <row r="781" spans="1:65" s="13" customFormat="1" x14ac:dyDescent="0.2">
      <c r="B781" s="207"/>
      <c r="C781" s="208"/>
      <c r="D781" s="203" t="s">
        <v>332</v>
      </c>
      <c r="E781" s="209" t="s">
        <v>21</v>
      </c>
      <c r="F781" s="210" t="s">
        <v>1254</v>
      </c>
      <c r="G781" s="208"/>
      <c r="H781" s="211">
        <v>63.578000000000003</v>
      </c>
      <c r="I781" s="212"/>
      <c r="J781" s="208"/>
      <c r="K781" s="208"/>
      <c r="L781" s="213"/>
      <c r="M781" s="214"/>
      <c r="N781" s="215"/>
      <c r="O781" s="215"/>
      <c r="P781" s="215"/>
      <c r="Q781" s="215"/>
      <c r="R781" s="215"/>
      <c r="S781" s="215"/>
      <c r="T781" s="216"/>
      <c r="AT781" s="217" t="s">
        <v>332</v>
      </c>
      <c r="AU781" s="217" t="s">
        <v>125</v>
      </c>
      <c r="AV781" s="13" t="s">
        <v>86</v>
      </c>
      <c r="AW781" s="13" t="s">
        <v>37</v>
      </c>
      <c r="AX781" s="13" t="s">
        <v>84</v>
      </c>
      <c r="AY781" s="217" t="s">
        <v>311</v>
      </c>
    </row>
    <row r="782" spans="1:65" s="2" customFormat="1" ht="24" customHeight="1" x14ac:dyDescent="0.2">
      <c r="A782" s="35"/>
      <c r="B782" s="36"/>
      <c r="C782" s="190" t="s">
        <v>1255</v>
      </c>
      <c r="D782" s="190" t="s">
        <v>313</v>
      </c>
      <c r="E782" s="191" t="s">
        <v>1230</v>
      </c>
      <c r="F782" s="192" t="s">
        <v>1231</v>
      </c>
      <c r="G782" s="193" t="s">
        <v>123</v>
      </c>
      <c r="H782" s="194">
        <v>63.578000000000003</v>
      </c>
      <c r="I782" s="195"/>
      <c r="J782" s="196">
        <f>ROUND(I782*H782,2)</f>
        <v>0</v>
      </c>
      <c r="K782" s="192" t="s">
        <v>544</v>
      </c>
      <c r="L782" s="40"/>
      <c r="M782" s="197" t="s">
        <v>21</v>
      </c>
      <c r="N782" s="198" t="s">
        <v>47</v>
      </c>
      <c r="O782" s="65"/>
      <c r="P782" s="199">
        <f>O782*H782</f>
        <v>0</v>
      </c>
      <c r="Q782" s="199">
        <v>1.0489999999999999E-2</v>
      </c>
      <c r="R782" s="199">
        <f>Q782*H782</f>
        <v>0.66693321999999999</v>
      </c>
      <c r="S782" s="199">
        <v>0</v>
      </c>
      <c r="T782" s="200">
        <f>S782*H782</f>
        <v>0</v>
      </c>
      <c r="U782" s="35"/>
      <c r="V782" s="35"/>
      <c r="W782" s="35"/>
      <c r="X782" s="35"/>
      <c r="Y782" s="35"/>
      <c r="Z782" s="35"/>
      <c r="AA782" s="35"/>
      <c r="AB782" s="35"/>
      <c r="AC782" s="35"/>
      <c r="AD782" s="35"/>
      <c r="AE782" s="35"/>
      <c r="AR782" s="201" t="s">
        <v>420</v>
      </c>
      <c r="AT782" s="201" t="s">
        <v>313</v>
      </c>
      <c r="AU782" s="201" t="s">
        <v>125</v>
      </c>
      <c r="AY782" s="18" t="s">
        <v>311</v>
      </c>
      <c r="BE782" s="202">
        <f>IF(N782="základní",J782,0)</f>
        <v>0</v>
      </c>
      <c r="BF782" s="202">
        <f>IF(N782="snížená",J782,0)</f>
        <v>0</v>
      </c>
      <c r="BG782" s="202">
        <f>IF(N782="zákl. přenesená",J782,0)</f>
        <v>0</v>
      </c>
      <c r="BH782" s="202">
        <f>IF(N782="sníž. přenesená",J782,0)</f>
        <v>0</v>
      </c>
      <c r="BI782" s="202">
        <f>IF(N782="nulová",J782,0)</f>
        <v>0</v>
      </c>
      <c r="BJ782" s="18" t="s">
        <v>84</v>
      </c>
      <c r="BK782" s="202">
        <f>ROUND(I782*H782,2)</f>
        <v>0</v>
      </c>
      <c r="BL782" s="18" t="s">
        <v>420</v>
      </c>
      <c r="BM782" s="201" t="s">
        <v>1256</v>
      </c>
    </row>
    <row r="783" spans="1:65" s="2" customFormat="1" ht="29.25" x14ac:dyDescent="0.2">
      <c r="A783" s="35"/>
      <c r="B783" s="36"/>
      <c r="C783" s="37"/>
      <c r="D783" s="203" t="s">
        <v>320</v>
      </c>
      <c r="E783" s="37"/>
      <c r="F783" s="204" t="s">
        <v>1226</v>
      </c>
      <c r="G783" s="37"/>
      <c r="H783" s="37"/>
      <c r="I783" s="110"/>
      <c r="J783" s="37"/>
      <c r="K783" s="37"/>
      <c r="L783" s="40"/>
      <c r="M783" s="205"/>
      <c r="N783" s="206"/>
      <c r="O783" s="65"/>
      <c r="P783" s="65"/>
      <c r="Q783" s="65"/>
      <c r="R783" s="65"/>
      <c r="S783" s="65"/>
      <c r="T783" s="66"/>
      <c r="U783" s="35"/>
      <c r="V783" s="35"/>
      <c r="W783" s="35"/>
      <c r="X783" s="35"/>
      <c r="Y783" s="35"/>
      <c r="Z783" s="35"/>
      <c r="AA783" s="35"/>
      <c r="AB783" s="35"/>
      <c r="AC783" s="35"/>
      <c r="AD783" s="35"/>
      <c r="AE783" s="35"/>
      <c r="AT783" s="18" t="s">
        <v>320</v>
      </c>
      <c r="AU783" s="18" t="s">
        <v>125</v>
      </c>
    </row>
    <row r="784" spans="1:65" s="2" customFormat="1" ht="19.5" x14ac:dyDescent="0.2">
      <c r="A784" s="35"/>
      <c r="B784" s="36"/>
      <c r="C784" s="37"/>
      <c r="D784" s="203" t="s">
        <v>519</v>
      </c>
      <c r="E784" s="37"/>
      <c r="F784" s="204" t="s">
        <v>1233</v>
      </c>
      <c r="G784" s="37"/>
      <c r="H784" s="37"/>
      <c r="I784" s="110"/>
      <c r="J784" s="37"/>
      <c r="K784" s="37"/>
      <c r="L784" s="40"/>
      <c r="M784" s="205"/>
      <c r="N784" s="206"/>
      <c r="O784" s="65"/>
      <c r="P784" s="65"/>
      <c r="Q784" s="65"/>
      <c r="R784" s="65"/>
      <c r="S784" s="65"/>
      <c r="T784" s="66"/>
      <c r="U784" s="35"/>
      <c r="V784" s="35"/>
      <c r="W784" s="35"/>
      <c r="X784" s="35"/>
      <c r="Y784" s="35"/>
      <c r="Z784" s="35"/>
      <c r="AA784" s="35"/>
      <c r="AB784" s="35"/>
      <c r="AC784" s="35"/>
      <c r="AD784" s="35"/>
      <c r="AE784" s="35"/>
      <c r="AT784" s="18" t="s">
        <v>519</v>
      </c>
      <c r="AU784" s="18" t="s">
        <v>125</v>
      </c>
    </row>
    <row r="785" spans="1:65" s="13" customFormat="1" x14ac:dyDescent="0.2">
      <c r="B785" s="207"/>
      <c r="C785" s="208"/>
      <c r="D785" s="203" t="s">
        <v>332</v>
      </c>
      <c r="E785" s="209" t="s">
        <v>21</v>
      </c>
      <c r="F785" s="210" t="s">
        <v>1254</v>
      </c>
      <c r="G785" s="208"/>
      <c r="H785" s="211">
        <v>63.578000000000003</v>
      </c>
      <c r="I785" s="212"/>
      <c r="J785" s="208"/>
      <c r="K785" s="208"/>
      <c r="L785" s="213"/>
      <c r="M785" s="214"/>
      <c r="N785" s="215"/>
      <c r="O785" s="215"/>
      <c r="P785" s="215"/>
      <c r="Q785" s="215"/>
      <c r="R785" s="215"/>
      <c r="S785" s="215"/>
      <c r="T785" s="216"/>
      <c r="AT785" s="217" t="s">
        <v>332</v>
      </c>
      <c r="AU785" s="217" t="s">
        <v>125</v>
      </c>
      <c r="AV785" s="13" t="s">
        <v>86</v>
      </c>
      <c r="AW785" s="13" t="s">
        <v>37</v>
      </c>
      <c r="AX785" s="13" t="s">
        <v>84</v>
      </c>
      <c r="AY785" s="217" t="s">
        <v>311</v>
      </c>
    </row>
    <row r="786" spans="1:65" s="2" customFormat="1" ht="24" customHeight="1" x14ac:dyDescent="0.2">
      <c r="A786" s="35"/>
      <c r="B786" s="36"/>
      <c r="C786" s="190" t="s">
        <v>1257</v>
      </c>
      <c r="D786" s="190" t="s">
        <v>313</v>
      </c>
      <c r="E786" s="191" t="s">
        <v>1236</v>
      </c>
      <c r="F786" s="192" t="s">
        <v>1237</v>
      </c>
      <c r="G786" s="193" t="s">
        <v>123</v>
      </c>
      <c r="H786" s="194">
        <v>63.578000000000003</v>
      </c>
      <c r="I786" s="195"/>
      <c r="J786" s="196">
        <f>ROUND(I786*H786,2)</f>
        <v>0</v>
      </c>
      <c r="K786" s="192" t="s">
        <v>544</v>
      </c>
      <c r="L786" s="40"/>
      <c r="M786" s="197" t="s">
        <v>21</v>
      </c>
      <c r="N786" s="198" t="s">
        <v>47</v>
      </c>
      <c r="O786" s="65"/>
      <c r="P786" s="199">
        <f>O786*H786</f>
        <v>0</v>
      </c>
      <c r="Q786" s="199">
        <v>6.9999999999999994E-5</v>
      </c>
      <c r="R786" s="199">
        <f>Q786*H786</f>
        <v>4.4504599999999998E-3</v>
      </c>
      <c r="S786" s="199">
        <v>0</v>
      </c>
      <c r="T786" s="200">
        <f>S786*H786</f>
        <v>0</v>
      </c>
      <c r="U786" s="35"/>
      <c r="V786" s="35"/>
      <c r="W786" s="35"/>
      <c r="X786" s="35"/>
      <c r="Y786" s="35"/>
      <c r="Z786" s="35"/>
      <c r="AA786" s="35"/>
      <c r="AB786" s="35"/>
      <c r="AC786" s="35"/>
      <c r="AD786" s="35"/>
      <c r="AE786" s="35"/>
      <c r="AR786" s="201" t="s">
        <v>420</v>
      </c>
      <c r="AT786" s="201" t="s">
        <v>313</v>
      </c>
      <c r="AU786" s="201" t="s">
        <v>125</v>
      </c>
      <c r="AY786" s="18" t="s">
        <v>311</v>
      </c>
      <c r="BE786" s="202">
        <f>IF(N786="základní",J786,0)</f>
        <v>0</v>
      </c>
      <c r="BF786" s="202">
        <f>IF(N786="snížená",J786,0)</f>
        <v>0</v>
      </c>
      <c r="BG786" s="202">
        <f>IF(N786="zákl. přenesená",J786,0)</f>
        <v>0</v>
      </c>
      <c r="BH786" s="202">
        <f>IF(N786="sníž. přenesená",J786,0)</f>
        <v>0</v>
      </c>
      <c r="BI786" s="202">
        <f>IF(N786="nulová",J786,0)</f>
        <v>0</v>
      </c>
      <c r="BJ786" s="18" t="s">
        <v>84</v>
      </c>
      <c r="BK786" s="202">
        <f>ROUND(I786*H786,2)</f>
        <v>0</v>
      </c>
      <c r="BL786" s="18" t="s">
        <v>420</v>
      </c>
      <c r="BM786" s="201" t="s">
        <v>1258</v>
      </c>
    </row>
    <row r="787" spans="1:65" s="2" customFormat="1" ht="48.75" x14ac:dyDescent="0.2">
      <c r="A787" s="35"/>
      <c r="B787" s="36"/>
      <c r="C787" s="37"/>
      <c r="D787" s="203" t="s">
        <v>320</v>
      </c>
      <c r="E787" s="37"/>
      <c r="F787" s="204" t="s">
        <v>1239</v>
      </c>
      <c r="G787" s="37"/>
      <c r="H787" s="37"/>
      <c r="I787" s="110"/>
      <c r="J787" s="37"/>
      <c r="K787" s="37"/>
      <c r="L787" s="40"/>
      <c r="M787" s="205"/>
      <c r="N787" s="206"/>
      <c r="O787" s="65"/>
      <c r="P787" s="65"/>
      <c r="Q787" s="65"/>
      <c r="R787" s="65"/>
      <c r="S787" s="65"/>
      <c r="T787" s="66"/>
      <c r="U787" s="35"/>
      <c r="V787" s="35"/>
      <c r="W787" s="35"/>
      <c r="X787" s="35"/>
      <c r="Y787" s="35"/>
      <c r="Z787" s="35"/>
      <c r="AA787" s="35"/>
      <c r="AB787" s="35"/>
      <c r="AC787" s="35"/>
      <c r="AD787" s="35"/>
      <c r="AE787" s="35"/>
      <c r="AT787" s="18" t="s">
        <v>320</v>
      </c>
      <c r="AU787" s="18" t="s">
        <v>125</v>
      </c>
    </row>
    <row r="788" spans="1:65" s="2" customFormat="1" ht="19.5" x14ac:dyDescent="0.2">
      <c r="A788" s="35"/>
      <c r="B788" s="36"/>
      <c r="C788" s="37"/>
      <c r="D788" s="203" t="s">
        <v>519</v>
      </c>
      <c r="E788" s="37"/>
      <c r="F788" s="204" t="s">
        <v>1240</v>
      </c>
      <c r="G788" s="37"/>
      <c r="H788" s="37"/>
      <c r="I788" s="110"/>
      <c r="J788" s="37"/>
      <c r="K788" s="37"/>
      <c r="L788" s="40"/>
      <c r="M788" s="205"/>
      <c r="N788" s="206"/>
      <c r="O788" s="65"/>
      <c r="P788" s="65"/>
      <c r="Q788" s="65"/>
      <c r="R788" s="65"/>
      <c r="S788" s="65"/>
      <c r="T788" s="66"/>
      <c r="U788" s="35"/>
      <c r="V788" s="35"/>
      <c r="W788" s="35"/>
      <c r="X788" s="35"/>
      <c r="Y788" s="35"/>
      <c r="Z788" s="35"/>
      <c r="AA788" s="35"/>
      <c r="AB788" s="35"/>
      <c r="AC788" s="35"/>
      <c r="AD788" s="35"/>
      <c r="AE788" s="35"/>
      <c r="AT788" s="18" t="s">
        <v>519</v>
      </c>
      <c r="AU788" s="18" t="s">
        <v>125</v>
      </c>
    </row>
    <row r="789" spans="1:65" s="13" customFormat="1" x14ac:dyDescent="0.2">
      <c r="B789" s="207"/>
      <c r="C789" s="208"/>
      <c r="D789" s="203" t="s">
        <v>332</v>
      </c>
      <c r="E789" s="209" t="s">
        <v>21</v>
      </c>
      <c r="F789" s="210" t="s">
        <v>1254</v>
      </c>
      <c r="G789" s="208"/>
      <c r="H789" s="211">
        <v>63.578000000000003</v>
      </c>
      <c r="I789" s="212"/>
      <c r="J789" s="208"/>
      <c r="K789" s="208"/>
      <c r="L789" s="213"/>
      <c r="M789" s="214"/>
      <c r="N789" s="215"/>
      <c r="O789" s="215"/>
      <c r="P789" s="215"/>
      <c r="Q789" s="215"/>
      <c r="R789" s="215"/>
      <c r="S789" s="215"/>
      <c r="T789" s="216"/>
      <c r="AT789" s="217" t="s">
        <v>332</v>
      </c>
      <c r="AU789" s="217" t="s">
        <v>125</v>
      </c>
      <c r="AV789" s="13" t="s">
        <v>86</v>
      </c>
      <c r="AW789" s="13" t="s">
        <v>37</v>
      </c>
      <c r="AX789" s="13" t="s">
        <v>84</v>
      </c>
      <c r="AY789" s="217" t="s">
        <v>311</v>
      </c>
    </row>
    <row r="790" spans="1:65" s="2" customFormat="1" ht="16.5" customHeight="1" x14ac:dyDescent="0.2">
      <c r="A790" s="35"/>
      <c r="B790" s="36"/>
      <c r="C790" s="190" t="s">
        <v>1259</v>
      </c>
      <c r="D790" s="190" t="s">
        <v>313</v>
      </c>
      <c r="E790" s="191" t="s">
        <v>1242</v>
      </c>
      <c r="F790" s="192" t="s">
        <v>1243</v>
      </c>
      <c r="G790" s="193" t="s">
        <v>123</v>
      </c>
      <c r="H790" s="194">
        <v>63.578000000000003</v>
      </c>
      <c r="I790" s="195"/>
      <c r="J790" s="196">
        <f>ROUND(I790*H790,2)</f>
        <v>0</v>
      </c>
      <c r="K790" s="192" t="s">
        <v>317</v>
      </c>
      <c r="L790" s="40"/>
      <c r="M790" s="197" t="s">
        <v>21</v>
      </c>
      <c r="N790" s="198" t="s">
        <v>47</v>
      </c>
      <c r="O790" s="65"/>
      <c r="P790" s="199">
        <f>O790*H790</f>
        <v>0</v>
      </c>
      <c r="Q790" s="199">
        <v>0</v>
      </c>
      <c r="R790" s="199">
        <f>Q790*H790</f>
        <v>0</v>
      </c>
      <c r="S790" s="199">
        <v>0</v>
      </c>
      <c r="T790" s="200">
        <f>S790*H790</f>
        <v>0</v>
      </c>
      <c r="U790" s="35"/>
      <c r="V790" s="35"/>
      <c r="W790" s="35"/>
      <c r="X790" s="35"/>
      <c r="Y790" s="35"/>
      <c r="Z790" s="35"/>
      <c r="AA790" s="35"/>
      <c r="AB790" s="35"/>
      <c r="AC790" s="35"/>
      <c r="AD790" s="35"/>
      <c r="AE790" s="35"/>
      <c r="AR790" s="201" t="s">
        <v>420</v>
      </c>
      <c r="AT790" s="201" t="s">
        <v>313</v>
      </c>
      <c r="AU790" s="201" t="s">
        <v>125</v>
      </c>
      <c r="AY790" s="18" t="s">
        <v>311</v>
      </c>
      <c r="BE790" s="202">
        <f>IF(N790="základní",J790,0)</f>
        <v>0</v>
      </c>
      <c r="BF790" s="202">
        <f>IF(N790="snížená",J790,0)</f>
        <v>0</v>
      </c>
      <c r="BG790" s="202">
        <f>IF(N790="zákl. přenesená",J790,0)</f>
        <v>0</v>
      </c>
      <c r="BH790" s="202">
        <f>IF(N790="sníž. přenesená",J790,0)</f>
        <v>0</v>
      </c>
      <c r="BI790" s="202">
        <f>IF(N790="nulová",J790,0)</f>
        <v>0</v>
      </c>
      <c r="BJ790" s="18" t="s">
        <v>84</v>
      </c>
      <c r="BK790" s="202">
        <f>ROUND(I790*H790,2)</f>
        <v>0</v>
      </c>
      <c r="BL790" s="18" t="s">
        <v>420</v>
      </c>
      <c r="BM790" s="201" t="s">
        <v>1260</v>
      </c>
    </row>
    <row r="791" spans="1:65" s="2" customFormat="1" ht="48.75" x14ac:dyDescent="0.2">
      <c r="A791" s="35"/>
      <c r="B791" s="36"/>
      <c r="C791" s="37"/>
      <c r="D791" s="203" t="s">
        <v>320</v>
      </c>
      <c r="E791" s="37"/>
      <c r="F791" s="204" t="s">
        <v>1239</v>
      </c>
      <c r="G791" s="37"/>
      <c r="H791" s="37"/>
      <c r="I791" s="110"/>
      <c r="J791" s="37"/>
      <c r="K791" s="37"/>
      <c r="L791" s="40"/>
      <c r="M791" s="205"/>
      <c r="N791" s="206"/>
      <c r="O791" s="65"/>
      <c r="P791" s="65"/>
      <c r="Q791" s="65"/>
      <c r="R791" s="65"/>
      <c r="S791" s="65"/>
      <c r="T791" s="66"/>
      <c r="U791" s="35"/>
      <c r="V791" s="35"/>
      <c r="W791" s="35"/>
      <c r="X791" s="35"/>
      <c r="Y791" s="35"/>
      <c r="Z791" s="35"/>
      <c r="AA791" s="35"/>
      <c r="AB791" s="35"/>
      <c r="AC791" s="35"/>
      <c r="AD791" s="35"/>
      <c r="AE791" s="35"/>
      <c r="AT791" s="18" t="s">
        <v>320</v>
      </c>
      <c r="AU791" s="18" t="s">
        <v>125</v>
      </c>
    </row>
    <row r="792" spans="1:65" s="13" customFormat="1" x14ac:dyDescent="0.2">
      <c r="B792" s="207"/>
      <c r="C792" s="208"/>
      <c r="D792" s="203" t="s">
        <v>332</v>
      </c>
      <c r="E792" s="209" t="s">
        <v>21</v>
      </c>
      <c r="F792" s="210" t="s">
        <v>1254</v>
      </c>
      <c r="G792" s="208"/>
      <c r="H792" s="211">
        <v>63.578000000000003</v>
      </c>
      <c r="I792" s="212"/>
      <c r="J792" s="208"/>
      <c r="K792" s="208"/>
      <c r="L792" s="213"/>
      <c r="M792" s="214"/>
      <c r="N792" s="215"/>
      <c r="O792" s="215"/>
      <c r="P792" s="215"/>
      <c r="Q792" s="215"/>
      <c r="R792" s="215"/>
      <c r="S792" s="215"/>
      <c r="T792" s="216"/>
      <c r="AT792" s="217" t="s">
        <v>332</v>
      </c>
      <c r="AU792" s="217" t="s">
        <v>125</v>
      </c>
      <c r="AV792" s="13" t="s">
        <v>86</v>
      </c>
      <c r="AW792" s="13" t="s">
        <v>37</v>
      </c>
      <c r="AX792" s="13" t="s">
        <v>84</v>
      </c>
      <c r="AY792" s="217" t="s">
        <v>311</v>
      </c>
    </row>
    <row r="793" spans="1:65" s="2" customFormat="1" ht="16.5" customHeight="1" x14ac:dyDescent="0.2">
      <c r="A793" s="35"/>
      <c r="B793" s="36"/>
      <c r="C793" s="239" t="s">
        <v>1261</v>
      </c>
      <c r="D793" s="239" t="s">
        <v>432</v>
      </c>
      <c r="E793" s="240" t="s">
        <v>1246</v>
      </c>
      <c r="F793" s="241" t="s">
        <v>1247</v>
      </c>
      <c r="G793" s="242" t="s">
        <v>123</v>
      </c>
      <c r="H793" s="243">
        <v>50.862000000000002</v>
      </c>
      <c r="I793" s="244"/>
      <c r="J793" s="245">
        <f>ROUND(I793*H793,2)</f>
        <v>0</v>
      </c>
      <c r="K793" s="241" t="s">
        <v>544</v>
      </c>
      <c r="L793" s="246"/>
      <c r="M793" s="247" t="s">
        <v>21</v>
      </c>
      <c r="N793" s="248" t="s">
        <v>47</v>
      </c>
      <c r="O793" s="65"/>
      <c r="P793" s="199">
        <f>O793*H793</f>
        <v>0</v>
      </c>
      <c r="Q793" s="199">
        <v>8.0000000000000002E-3</v>
      </c>
      <c r="R793" s="199">
        <f>Q793*H793</f>
        <v>0.40689600000000004</v>
      </c>
      <c r="S793" s="199">
        <v>0</v>
      </c>
      <c r="T793" s="200">
        <f>S793*H793</f>
        <v>0</v>
      </c>
      <c r="U793" s="35"/>
      <c r="V793" s="35"/>
      <c r="W793" s="35"/>
      <c r="X793" s="35"/>
      <c r="Y793" s="35"/>
      <c r="Z793" s="35"/>
      <c r="AA793" s="35"/>
      <c r="AB793" s="35"/>
      <c r="AC793" s="35"/>
      <c r="AD793" s="35"/>
      <c r="AE793" s="35"/>
      <c r="AR793" s="201" t="s">
        <v>523</v>
      </c>
      <c r="AT793" s="201" t="s">
        <v>432</v>
      </c>
      <c r="AU793" s="201" t="s">
        <v>125</v>
      </c>
      <c r="AY793" s="18" t="s">
        <v>311</v>
      </c>
      <c r="BE793" s="202">
        <f>IF(N793="základní",J793,0)</f>
        <v>0</v>
      </c>
      <c r="BF793" s="202">
        <f>IF(N793="snížená",J793,0)</f>
        <v>0</v>
      </c>
      <c r="BG793" s="202">
        <f>IF(N793="zákl. přenesená",J793,0)</f>
        <v>0</v>
      </c>
      <c r="BH793" s="202">
        <f>IF(N793="sníž. přenesená",J793,0)</f>
        <v>0</v>
      </c>
      <c r="BI793" s="202">
        <f>IF(N793="nulová",J793,0)</f>
        <v>0</v>
      </c>
      <c r="BJ793" s="18" t="s">
        <v>84</v>
      </c>
      <c r="BK793" s="202">
        <f>ROUND(I793*H793,2)</f>
        <v>0</v>
      </c>
      <c r="BL793" s="18" t="s">
        <v>420</v>
      </c>
      <c r="BM793" s="201" t="s">
        <v>1262</v>
      </c>
    </row>
    <row r="794" spans="1:65" s="2" customFormat="1" ht="19.5" x14ac:dyDescent="0.2">
      <c r="A794" s="35"/>
      <c r="B794" s="36"/>
      <c r="C794" s="37"/>
      <c r="D794" s="203" t="s">
        <v>519</v>
      </c>
      <c r="E794" s="37"/>
      <c r="F794" s="204" t="s">
        <v>1249</v>
      </c>
      <c r="G794" s="37"/>
      <c r="H794" s="37"/>
      <c r="I794" s="110"/>
      <c r="J794" s="37"/>
      <c r="K794" s="37"/>
      <c r="L794" s="40"/>
      <c r="M794" s="205"/>
      <c r="N794" s="206"/>
      <c r="O794" s="65"/>
      <c r="P794" s="65"/>
      <c r="Q794" s="65"/>
      <c r="R794" s="65"/>
      <c r="S794" s="65"/>
      <c r="T794" s="66"/>
      <c r="U794" s="35"/>
      <c r="V794" s="35"/>
      <c r="W794" s="35"/>
      <c r="X794" s="35"/>
      <c r="Y794" s="35"/>
      <c r="Z794" s="35"/>
      <c r="AA794" s="35"/>
      <c r="AB794" s="35"/>
      <c r="AC794" s="35"/>
      <c r="AD794" s="35"/>
      <c r="AE794" s="35"/>
      <c r="AT794" s="18" t="s">
        <v>519</v>
      </c>
      <c r="AU794" s="18" t="s">
        <v>125</v>
      </c>
    </row>
    <row r="795" spans="1:65" s="13" customFormat="1" x14ac:dyDescent="0.2">
      <c r="B795" s="207"/>
      <c r="C795" s="208"/>
      <c r="D795" s="203" t="s">
        <v>332</v>
      </c>
      <c r="E795" s="209" t="s">
        <v>21</v>
      </c>
      <c r="F795" s="210" t="s">
        <v>1263</v>
      </c>
      <c r="G795" s="208"/>
      <c r="H795" s="211">
        <v>50.862000000000002</v>
      </c>
      <c r="I795" s="212"/>
      <c r="J795" s="208"/>
      <c r="K795" s="208"/>
      <c r="L795" s="213"/>
      <c r="M795" s="214"/>
      <c r="N795" s="215"/>
      <c r="O795" s="215"/>
      <c r="P795" s="215"/>
      <c r="Q795" s="215"/>
      <c r="R795" s="215"/>
      <c r="S795" s="215"/>
      <c r="T795" s="216"/>
      <c r="AT795" s="217" t="s">
        <v>332</v>
      </c>
      <c r="AU795" s="217" t="s">
        <v>125</v>
      </c>
      <c r="AV795" s="13" t="s">
        <v>86</v>
      </c>
      <c r="AW795" s="13" t="s">
        <v>37</v>
      </c>
      <c r="AX795" s="13" t="s">
        <v>84</v>
      </c>
      <c r="AY795" s="217" t="s">
        <v>311</v>
      </c>
    </row>
    <row r="796" spans="1:65" s="12" customFormat="1" ht="20.85" customHeight="1" x14ac:dyDescent="0.2">
      <c r="B796" s="174"/>
      <c r="C796" s="175"/>
      <c r="D796" s="176" t="s">
        <v>75</v>
      </c>
      <c r="E796" s="188" t="s">
        <v>1264</v>
      </c>
      <c r="F796" s="188" t="s">
        <v>1265</v>
      </c>
      <c r="G796" s="175"/>
      <c r="H796" s="175"/>
      <c r="I796" s="178"/>
      <c r="J796" s="189">
        <f>BK796</f>
        <v>0</v>
      </c>
      <c r="K796" s="175"/>
      <c r="L796" s="180"/>
      <c r="M796" s="181"/>
      <c r="N796" s="182"/>
      <c r="O796" s="182"/>
      <c r="P796" s="183">
        <f>SUM(P797:P802)</f>
        <v>0</v>
      </c>
      <c r="Q796" s="182"/>
      <c r="R796" s="183">
        <f>SUM(R797:R802)</f>
        <v>7.4220299999999989E-2</v>
      </c>
      <c r="S796" s="182"/>
      <c r="T796" s="184">
        <f>SUM(T797:T802)</f>
        <v>9.7807500000000006E-2</v>
      </c>
      <c r="AR796" s="185" t="s">
        <v>84</v>
      </c>
      <c r="AT796" s="186" t="s">
        <v>75</v>
      </c>
      <c r="AU796" s="186" t="s">
        <v>86</v>
      </c>
      <c r="AY796" s="185" t="s">
        <v>311</v>
      </c>
      <c r="BK796" s="187">
        <f>SUM(BK797:BK802)</f>
        <v>0</v>
      </c>
    </row>
    <row r="797" spans="1:65" s="2" customFormat="1" ht="24" customHeight="1" x14ac:dyDescent="0.2">
      <c r="A797" s="35"/>
      <c r="B797" s="36"/>
      <c r="C797" s="190" t="s">
        <v>1266</v>
      </c>
      <c r="D797" s="190" t="s">
        <v>313</v>
      </c>
      <c r="E797" s="191" t="s">
        <v>1212</v>
      </c>
      <c r="F797" s="192" t="s">
        <v>1213</v>
      </c>
      <c r="G797" s="193" t="s">
        <v>123</v>
      </c>
      <c r="H797" s="194">
        <v>5.67</v>
      </c>
      <c r="I797" s="195"/>
      <c r="J797" s="196">
        <f>ROUND(I797*H797,2)</f>
        <v>0</v>
      </c>
      <c r="K797" s="192" t="s">
        <v>317</v>
      </c>
      <c r="L797" s="40"/>
      <c r="M797" s="197" t="s">
        <v>21</v>
      </c>
      <c r="N797" s="198" t="s">
        <v>47</v>
      </c>
      <c r="O797" s="65"/>
      <c r="P797" s="199">
        <f>O797*H797</f>
        <v>0</v>
      </c>
      <c r="Q797" s="199">
        <v>0</v>
      </c>
      <c r="R797" s="199">
        <f>Q797*H797</f>
        <v>0</v>
      </c>
      <c r="S797" s="199">
        <v>1.7250000000000001E-2</v>
      </c>
      <c r="T797" s="200">
        <f>S797*H797</f>
        <v>9.7807500000000006E-2</v>
      </c>
      <c r="U797" s="35"/>
      <c r="V797" s="35"/>
      <c r="W797" s="35"/>
      <c r="X797" s="35"/>
      <c r="Y797" s="35"/>
      <c r="Z797" s="35"/>
      <c r="AA797" s="35"/>
      <c r="AB797" s="35"/>
      <c r="AC797" s="35"/>
      <c r="AD797" s="35"/>
      <c r="AE797" s="35"/>
      <c r="AR797" s="201" t="s">
        <v>420</v>
      </c>
      <c r="AT797" s="201" t="s">
        <v>313</v>
      </c>
      <c r="AU797" s="201" t="s">
        <v>125</v>
      </c>
      <c r="AY797" s="18" t="s">
        <v>311</v>
      </c>
      <c r="BE797" s="202">
        <f>IF(N797="základní",J797,0)</f>
        <v>0</v>
      </c>
      <c r="BF797" s="202">
        <f>IF(N797="snížená",J797,0)</f>
        <v>0</v>
      </c>
      <c r="BG797" s="202">
        <f>IF(N797="zákl. přenesená",J797,0)</f>
        <v>0</v>
      </c>
      <c r="BH797" s="202">
        <f>IF(N797="sníž. přenesená",J797,0)</f>
        <v>0</v>
      </c>
      <c r="BI797" s="202">
        <f>IF(N797="nulová",J797,0)</f>
        <v>0</v>
      </c>
      <c r="BJ797" s="18" t="s">
        <v>84</v>
      </c>
      <c r="BK797" s="202">
        <f>ROUND(I797*H797,2)</f>
        <v>0</v>
      </c>
      <c r="BL797" s="18" t="s">
        <v>420</v>
      </c>
      <c r="BM797" s="201" t="s">
        <v>1267</v>
      </c>
    </row>
    <row r="798" spans="1:65" s="2" customFormat="1" ht="48.75" x14ac:dyDescent="0.2">
      <c r="A798" s="35"/>
      <c r="B798" s="36"/>
      <c r="C798" s="37"/>
      <c r="D798" s="203" t="s">
        <v>320</v>
      </c>
      <c r="E798" s="37"/>
      <c r="F798" s="204" t="s">
        <v>1215</v>
      </c>
      <c r="G798" s="37"/>
      <c r="H798" s="37"/>
      <c r="I798" s="110"/>
      <c r="J798" s="37"/>
      <c r="K798" s="37"/>
      <c r="L798" s="40"/>
      <c r="M798" s="205"/>
      <c r="N798" s="206"/>
      <c r="O798" s="65"/>
      <c r="P798" s="65"/>
      <c r="Q798" s="65"/>
      <c r="R798" s="65"/>
      <c r="S798" s="65"/>
      <c r="T798" s="66"/>
      <c r="U798" s="35"/>
      <c r="V798" s="35"/>
      <c r="W798" s="35"/>
      <c r="X798" s="35"/>
      <c r="Y798" s="35"/>
      <c r="Z798" s="35"/>
      <c r="AA798" s="35"/>
      <c r="AB798" s="35"/>
      <c r="AC798" s="35"/>
      <c r="AD798" s="35"/>
      <c r="AE798" s="35"/>
      <c r="AT798" s="18" t="s">
        <v>320</v>
      </c>
      <c r="AU798" s="18" t="s">
        <v>125</v>
      </c>
    </row>
    <row r="799" spans="1:65" s="13" customFormat="1" x14ac:dyDescent="0.2">
      <c r="B799" s="207"/>
      <c r="C799" s="208"/>
      <c r="D799" s="203" t="s">
        <v>332</v>
      </c>
      <c r="E799" s="209" t="s">
        <v>21</v>
      </c>
      <c r="F799" s="210" t="s">
        <v>198</v>
      </c>
      <c r="G799" s="208"/>
      <c r="H799" s="211">
        <v>5.67</v>
      </c>
      <c r="I799" s="212"/>
      <c r="J799" s="208"/>
      <c r="K799" s="208"/>
      <c r="L799" s="213"/>
      <c r="M799" s="214"/>
      <c r="N799" s="215"/>
      <c r="O799" s="215"/>
      <c r="P799" s="215"/>
      <c r="Q799" s="215"/>
      <c r="R799" s="215"/>
      <c r="S799" s="215"/>
      <c r="T799" s="216"/>
      <c r="AT799" s="217" t="s">
        <v>332</v>
      </c>
      <c r="AU799" s="217" t="s">
        <v>125</v>
      </c>
      <c r="AV799" s="13" t="s">
        <v>86</v>
      </c>
      <c r="AW799" s="13" t="s">
        <v>37</v>
      </c>
      <c r="AX799" s="13" t="s">
        <v>84</v>
      </c>
      <c r="AY799" s="217" t="s">
        <v>311</v>
      </c>
    </row>
    <row r="800" spans="1:65" s="2" customFormat="1" ht="24" customHeight="1" x14ac:dyDescent="0.2">
      <c r="A800" s="35"/>
      <c r="B800" s="36"/>
      <c r="C800" s="190" t="s">
        <v>1268</v>
      </c>
      <c r="D800" s="190" t="s">
        <v>313</v>
      </c>
      <c r="E800" s="191" t="s">
        <v>1269</v>
      </c>
      <c r="F800" s="192" t="s">
        <v>1270</v>
      </c>
      <c r="G800" s="193" t="s">
        <v>123</v>
      </c>
      <c r="H800" s="194">
        <v>5.67</v>
      </c>
      <c r="I800" s="195"/>
      <c r="J800" s="196">
        <f>ROUND(I800*H800,2)</f>
        <v>0</v>
      </c>
      <c r="K800" s="192" t="s">
        <v>317</v>
      </c>
      <c r="L800" s="40"/>
      <c r="M800" s="197" t="s">
        <v>21</v>
      </c>
      <c r="N800" s="198" t="s">
        <v>47</v>
      </c>
      <c r="O800" s="65"/>
      <c r="P800" s="199">
        <f>O800*H800</f>
        <v>0</v>
      </c>
      <c r="Q800" s="199">
        <v>1.3089999999999999E-2</v>
      </c>
      <c r="R800" s="199">
        <f>Q800*H800</f>
        <v>7.4220299999999989E-2</v>
      </c>
      <c r="S800" s="199">
        <v>0</v>
      </c>
      <c r="T800" s="200">
        <f>S800*H800</f>
        <v>0</v>
      </c>
      <c r="U800" s="35"/>
      <c r="V800" s="35"/>
      <c r="W800" s="35"/>
      <c r="X800" s="35"/>
      <c r="Y800" s="35"/>
      <c r="Z800" s="35"/>
      <c r="AA800" s="35"/>
      <c r="AB800" s="35"/>
      <c r="AC800" s="35"/>
      <c r="AD800" s="35"/>
      <c r="AE800" s="35"/>
      <c r="AR800" s="201" t="s">
        <v>420</v>
      </c>
      <c r="AT800" s="201" t="s">
        <v>313</v>
      </c>
      <c r="AU800" s="201" t="s">
        <v>125</v>
      </c>
      <c r="AY800" s="18" t="s">
        <v>311</v>
      </c>
      <c r="BE800" s="202">
        <f>IF(N800="základní",J800,0)</f>
        <v>0</v>
      </c>
      <c r="BF800" s="202">
        <f>IF(N800="snížená",J800,0)</f>
        <v>0</v>
      </c>
      <c r="BG800" s="202">
        <f>IF(N800="zákl. přenesená",J800,0)</f>
        <v>0</v>
      </c>
      <c r="BH800" s="202">
        <f>IF(N800="sníž. přenesená",J800,0)</f>
        <v>0</v>
      </c>
      <c r="BI800" s="202">
        <f>IF(N800="nulová",J800,0)</f>
        <v>0</v>
      </c>
      <c r="BJ800" s="18" t="s">
        <v>84</v>
      </c>
      <c r="BK800" s="202">
        <f>ROUND(I800*H800,2)</f>
        <v>0</v>
      </c>
      <c r="BL800" s="18" t="s">
        <v>420</v>
      </c>
      <c r="BM800" s="201" t="s">
        <v>1271</v>
      </c>
    </row>
    <row r="801" spans="1:65" s="2" customFormat="1" ht="107.25" x14ac:dyDescent="0.2">
      <c r="A801" s="35"/>
      <c r="B801" s="36"/>
      <c r="C801" s="37"/>
      <c r="D801" s="203" t="s">
        <v>320</v>
      </c>
      <c r="E801" s="37"/>
      <c r="F801" s="204" t="s">
        <v>1272</v>
      </c>
      <c r="G801" s="37"/>
      <c r="H801" s="37"/>
      <c r="I801" s="110"/>
      <c r="J801" s="37"/>
      <c r="K801" s="37"/>
      <c r="L801" s="40"/>
      <c r="M801" s="205"/>
      <c r="N801" s="206"/>
      <c r="O801" s="65"/>
      <c r="P801" s="65"/>
      <c r="Q801" s="65"/>
      <c r="R801" s="65"/>
      <c r="S801" s="65"/>
      <c r="T801" s="66"/>
      <c r="U801" s="35"/>
      <c r="V801" s="35"/>
      <c r="W801" s="35"/>
      <c r="X801" s="35"/>
      <c r="Y801" s="35"/>
      <c r="Z801" s="35"/>
      <c r="AA801" s="35"/>
      <c r="AB801" s="35"/>
      <c r="AC801" s="35"/>
      <c r="AD801" s="35"/>
      <c r="AE801" s="35"/>
      <c r="AT801" s="18" t="s">
        <v>320</v>
      </c>
      <c r="AU801" s="18" t="s">
        <v>125</v>
      </c>
    </row>
    <row r="802" spans="1:65" s="13" customFormat="1" x14ac:dyDescent="0.2">
      <c r="B802" s="207"/>
      <c r="C802" s="208"/>
      <c r="D802" s="203" t="s">
        <v>332</v>
      </c>
      <c r="E802" s="209" t="s">
        <v>21</v>
      </c>
      <c r="F802" s="210" t="s">
        <v>198</v>
      </c>
      <c r="G802" s="208"/>
      <c r="H802" s="211">
        <v>5.67</v>
      </c>
      <c r="I802" s="212"/>
      <c r="J802" s="208"/>
      <c r="K802" s="208"/>
      <c r="L802" s="213"/>
      <c r="M802" s="214"/>
      <c r="N802" s="215"/>
      <c r="O802" s="215"/>
      <c r="P802" s="215"/>
      <c r="Q802" s="215"/>
      <c r="R802" s="215"/>
      <c r="S802" s="215"/>
      <c r="T802" s="216"/>
      <c r="AT802" s="217" t="s">
        <v>332</v>
      </c>
      <c r="AU802" s="217" t="s">
        <v>125</v>
      </c>
      <c r="AV802" s="13" t="s">
        <v>86</v>
      </c>
      <c r="AW802" s="13" t="s">
        <v>37</v>
      </c>
      <c r="AX802" s="13" t="s">
        <v>84</v>
      </c>
      <c r="AY802" s="217" t="s">
        <v>311</v>
      </c>
    </row>
    <row r="803" spans="1:65" s="12" customFormat="1" ht="22.9" customHeight="1" x14ac:dyDescent="0.2">
      <c r="B803" s="174"/>
      <c r="C803" s="175"/>
      <c r="D803" s="176" t="s">
        <v>75</v>
      </c>
      <c r="E803" s="188" t="s">
        <v>1273</v>
      </c>
      <c r="F803" s="188" t="s">
        <v>1274</v>
      </c>
      <c r="G803" s="175"/>
      <c r="H803" s="175"/>
      <c r="I803" s="178"/>
      <c r="J803" s="189">
        <f>BK803</f>
        <v>0</v>
      </c>
      <c r="K803" s="175"/>
      <c r="L803" s="180"/>
      <c r="M803" s="181"/>
      <c r="N803" s="182"/>
      <c r="O803" s="182"/>
      <c r="P803" s="183">
        <f>P804+P813+P818+P824</f>
        <v>0</v>
      </c>
      <c r="Q803" s="182"/>
      <c r="R803" s="183">
        <f>R804+R813+R818+R824</f>
        <v>1.4057528551878999</v>
      </c>
      <c r="S803" s="182"/>
      <c r="T803" s="184">
        <f>T804+T813+T818+T824</f>
        <v>0</v>
      </c>
      <c r="AR803" s="185" t="s">
        <v>84</v>
      </c>
      <c r="AT803" s="186" t="s">
        <v>75</v>
      </c>
      <c r="AU803" s="186" t="s">
        <v>84</v>
      </c>
      <c r="AY803" s="185" t="s">
        <v>311</v>
      </c>
      <c r="BK803" s="187">
        <f>BK804+BK813+BK818+BK824</f>
        <v>0</v>
      </c>
    </row>
    <row r="804" spans="1:65" s="12" customFormat="1" ht="20.85" customHeight="1" x14ac:dyDescent="0.2">
      <c r="B804" s="174"/>
      <c r="C804" s="175"/>
      <c r="D804" s="176" t="s">
        <v>75</v>
      </c>
      <c r="E804" s="188" t="s">
        <v>1275</v>
      </c>
      <c r="F804" s="188" t="s">
        <v>1276</v>
      </c>
      <c r="G804" s="175"/>
      <c r="H804" s="175"/>
      <c r="I804" s="178"/>
      <c r="J804" s="189">
        <f>BK804</f>
        <v>0</v>
      </c>
      <c r="K804" s="175"/>
      <c r="L804" s="180"/>
      <c r="M804" s="181"/>
      <c r="N804" s="182"/>
      <c r="O804" s="182"/>
      <c r="P804" s="183">
        <f>SUM(P805:P812)</f>
        <v>0</v>
      </c>
      <c r="Q804" s="182"/>
      <c r="R804" s="183">
        <f>SUM(R805:R812)</f>
        <v>0.53424430000000001</v>
      </c>
      <c r="S804" s="182"/>
      <c r="T804" s="184">
        <f>SUM(T805:T812)</f>
        <v>0</v>
      </c>
      <c r="AR804" s="185" t="s">
        <v>84</v>
      </c>
      <c r="AT804" s="186" t="s">
        <v>75</v>
      </c>
      <c r="AU804" s="186" t="s">
        <v>86</v>
      </c>
      <c r="AY804" s="185" t="s">
        <v>311</v>
      </c>
      <c r="BK804" s="187">
        <f>SUM(BK805:BK812)</f>
        <v>0</v>
      </c>
    </row>
    <row r="805" spans="1:65" s="2" customFormat="1" ht="24" customHeight="1" x14ac:dyDescent="0.2">
      <c r="A805" s="35"/>
      <c r="B805" s="36"/>
      <c r="C805" s="190" t="s">
        <v>1277</v>
      </c>
      <c r="D805" s="190" t="s">
        <v>313</v>
      </c>
      <c r="E805" s="191" t="s">
        <v>1278</v>
      </c>
      <c r="F805" s="192" t="s">
        <v>1279</v>
      </c>
      <c r="G805" s="193" t="s">
        <v>123</v>
      </c>
      <c r="H805" s="194">
        <v>54.57</v>
      </c>
      <c r="I805" s="195"/>
      <c r="J805" s="196">
        <f>ROUND(I805*H805,2)</f>
        <v>0</v>
      </c>
      <c r="K805" s="192" t="s">
        <v>317</v>
      </c>
      <c r="L805" s="40"/>
      <c r="M805" s="197" t="s">
        <v>21</v>
      </c>
      <c r="N805" s="198" t="s">
        <v>47</v>
      </c>
      <c r="O805" s="65"/>
      <c r="P805" s="199">
        <f>O805*H805</f>
        <v>0</v>
      </c>
      <c r="Q805" s="199">
        <v>1.39E-3</v>
      </c>
      <c r="R805" s="199">
        <f>Q805*H805</f>
        <v>7.5852299999999998E-2</v>
      </c>
      <c r="S805" s="199">
        <v>0</v>
      </c>
      <c r="T805" s="200">
        <f>S805*H805</f>
        <v>0</v>
      </c>
      <c r="U805" s="35"/>
      <c r="V805" s="35"/>
      <c r="W805" s="35"/>
      <c r="X805" s="35"/>
      <c r="Y805" s="35"/>
      <c r="Z805" s="35"/>
      <c r="AA805" s="35"/>
      <c r="AB805" s="35"/>
      <c r="AC805" s="35"/>
      <c r="AD805" s="35"/>
      <c r="AE805" s="35"/>
      <c r="AR805" s="201" t="s">
        <v>420</v>
      </c>
      <c r="AT805" s="201" t="s">
        <v>313</v>
      </c>
      <c r="AU805" s="201" t="s">
        <v>125</v>
      </c>
      <c r="AY805" s="18" t="s">
        <v>311</v>
      </c>
      <c r="BE805" s="202">
        <f>IF(N805="základní",J805,0)</f>
        <v>0</v>
      </c>
      <c r="BF805" s="202">
        <f>IF(N805="snížená",J805,0)</f>
        <v>0</v>
      </c>
      <c r="BG805" s="202">
        <f>IF(N805="zákl. přenesená",J805,0)</f>
        <v>0</v>
      </c>
      <c r="BH805" s="202">
        <f>IF(N805="sníž. přenesená",J805,0)</f>
        <v>0</v>
      </c>
      <c r="BI805" s="202">
        <f>IF(N805="nulová",J805,0)</f>
        <v>0</v>
      </c>
      <c r="BJ805" s="18" t="s">
        <v>84</v>
      </c>
      <c r="BK805" s="202">
        <f>ROUND(I805*H805,2)</f>
        <v>0</v>
      </c>
      <c r="BL805" s="18" t="s">
        <v>420</v>
      </c>
      <c r="BM805" s="201" t="s">
        <v>1280</v>
      </c>
    </row>
    <row r="806" spans="1:65" s="2" customFormat="1" ht="48.75" x14ac:dyDescent="0.2">
      <c r="A806" s="35"/>
      <c r="B806" s="36"/>
      <c r="C806" s="37"/>
      <c r="D806" s="203" t="s">
        <v>320</v>
      </c>
      <c r="E806" s="37"/>
      <c r="F806" s="204" t="s">
        <v>1239</v>
      </c>
      <c r="G806" s="37"/>
      <c r="H806" s="37"/>
      <c r="I806" s="110"/>
      <c r="J806" s="37"/>
      <c r="K806" s="37"/>
      <c r="L806" s="40"/>
      <c r="M806" s="205"/>
      <c r="N806" s="206"/>
      <c r="O806" s="65"/>
      <c r="P806" s="65"/>
      <c r="Q806" s="65"/>
      <c r="R806" s="65"/>
      <c r="S806" s="65"/>
      <c r="T806" s="66"/>
      <c r="U806" s="35"/>
      <c r="V806" s="35"/>
      <c r="W806" s="35"/>
      <c r="X806" s="35"/>
      <c r="Y806" s="35"/>
      <c r="Z806" s="35"/>
      <c r="AA806" s="35"/>
      <c r="AB806" s="35"/>
      <c r="AC806" s="35"/>
      <c r="AD806" s="35"/>
      <c r="AE806" s="35"/>
      <c r="AT806" s="18" t="s">
        <v>320</v>
      </c>
      <c r="AU806" s="18" t="s">
        <v>125</v>
      </c>
    </row>
    <row r="807" spans="1:65" s="14" customFormat="1" x14ac:dyDescent="0.2">
      <c r="B807" s="218"/>
      <c r="C807" s="219"/>
      <c r="D807" s="203" t="s">
        <v>332</v>
      </c>
      <c r="E807" s="220" t="s">
        <v>21</v>
      </c>
      <c r="F807" s="221" t="s">
        <v>1281</v>
      </c>
      <c r="G807" s="219"/>
      <c r="H807" s="220" t="s">
        <v>21</v>
      </c>
      <c r="I807" s="222"/>
      <c r="J807" s="219"/>
      <c r="K807" s="219"/>
      <c r="L807" s="223"/>
      <c r="M807" s="224"/>
      <c r="N807" s="225"/>
      <c r="O807" s="225"/>
      <c r="P807" s="225"/>
      <c r="Q807" s="225"/>
      <c r="R807" s="225"/>
      <c r="S807" s="225"/>
      <c r="T807" s="226"/>
      <c r="AT807" s="227" t="s">
        <v>332</v>
      </c>
      <c r="AU807" s="227" t="s">
        <v>125</v>
      </c>
      <c r="AV807" s="14" t="s">
        <v>84</v>
      </c>
      <c r="AW807" s="14" t="s">
        <v>37</v>
      </c>
      <c r="AX807" s="14" t="s">
        <v>76</v>
      </c>
      <c r="AY807" s="227" t="s">
        <v>311</v>
      </c>
    </row>
    <row r="808" spans="1:65" s="14" customFormat="1" x14ac:dyDescent="0.2">
      <c r="B808" s="218"/>
      <c r="C808" s="219"/>
      <c r="D808" s="203" t="s">
        <v>332</v>
      </c>
      <c r="E808" s="220" t="s">
        <v>21</v>
      </c>
      <c r="F808" s="221" t="s">
        <v>1282</v>
      </c>
      <c r="G808" s="219"/>
      <c r="H808" s="220" t="s">
        <v>21</v>
      </c>
      <c r="I808" s="222"/>
      <c r="J808" s="219"/>
      <c r="K808" s="219"/>
      <c r="L808" s="223"/>
      <c r="M808" s="224"/>
      <c r="N808" s="225"/>
      <c r="O808" s="225"/>
      <c r="P808" s="225"/>
      <c r="Q808" s="225"/>
      <c r="R808" s="225"/>
      <c r="S808" s="225"/>
      <c r="T808" s="226"/>
      <c r="AT808" s="227" t="s">
        <v>332</v>
      </c>
      <c r="AU808" s="227" t="s">
        <v>125</v>
      </c>
      <c r="AV808" s="14" t="s">
        <v>84</v>
      </c>
      <c r="AW808" s="14" t="s">
        <v>37</v>
      </c>
      <c r="AX808" s="14" t="s">
        <v>76</v>
      </c>
      <c r="AY808" s="227" t="s">
        <v>311</v>
      </c>
    </row>
    <row r="809" spans="1:65" s="13" customFormat="1" x14ac:dyDescent="0.2">
      <c r="B809" s="207"/>
      <c r="C809" s="208"/>
      <c r="D809" s="203" t="s">
        <v>332</v>
      </c>
      <c r="E809" s="209" t="s">
        <v>21</v>
      </c>
      <c r="F809" s="210" t="s">
        <v>1283</v>
      </c>
      <c r="G809" s="208"/>
      <c r="H809" s="211">
        <v>54.57</v>
      </c>
      <c r="I809" s="212"/>
      <c r="J809" s="208"/>
      <c r="K809" s="208"/>
      <c r="L809" s="213"/>
      <c r="M809" s="214"/>
      <c r="N809" s="215"/>
      <c r="O809" s="215"/>
      <c r="P809" s="215"/>
      <c r="Q809" s="215"/>
      <c r="R809" s="215"/>
      <c r="S809" s="215"/>
      <c r="T809" s="216"/>
      <c r="AT809" s="217" t="s">
        <v>332</v>
      </c>
      <c r="AU809" s="217" t="s">
        <v>125</v>
      </c>
      <c r="AV809" s="13" t="s">
        <v>86</v>
      </c>
      <c r="AW809" s="13" t="s">
        <v>37</v>
      </c>
      <c r="AX809" s="13" t="s">
        <v>84</v>
      </c>
      <c r="AY809" s="217" t="s">
        <v>311</v>
      </c>
    </row>
    <row r="810" spans="1:65" s="2" customFormat="1" ht="16.5" customHeight="1" x14ac:dyDescent="0.2">
      <c r="A810" s="35"/>
      <c r="B810" s="36"/>
      <c r="C810" s="239" t="s">
        <v>1284</v>
      </c>
      <c r="D810" s="239" t="s">
        <v>432</v>
      </c>
      <c r="E810" s="240" t="s">
        <v>1246</v>
      </c>
      <c r="F810" s="241" t="s">
        <v>1247</v>
      </c>
      <c r="G810" s="242" t="s">
        <v>123</v>
      </c>
      <c r="H810" s="243">
        <v>57.298999999999999</v>
      </c>
      <c r="I810" s="244"/>
      <c r="J810" s="245">
        <f>ROUND(I810*H810,2)</f>
        <v>0</v>
      </c>
      <c r="K810" s="241" t="s">
        <v>544</v>
      </c>
      <c r="L810" s="246"/>
      <c r="M810" s="247" t="s">
        <v>21</v>
      </c>
      <c r="N810" s="248" t="s">
        <v>47</v>
      </c>
      <c r="O810" s="65"/>
      <c r="P810" s="199">
        <f>O810*H810</f>
        <v>0</v>
      </c>
      <c r="Q810" s="199">
        <v>8.0000000000000002E-3</v>
      </c>
      <c r="R810" s="199">
        <f>Q810*H810</f>
        <v>0.45839200000000002</v>
      </c>
      <c r="S810" s="199">
        <v>0</v>
      </c>
      <c r="T810" s="200">
        <f>S810*H810</f>
        <v>0</v>
      </c>
      <c r="U810" s="35"/>
      <c r="V810" s="35"/>
      <c r="W810" s="35"/>
      <c r="X810" s="35"/>
      <c r="Y810" s="35"/>
      <c r="Z810" s="35"/>
      <c r="AA810" s="35"/>
      <c r="AB810" s="35"/>
      <c r="AC810" s="35"/>
      <c r="AD810" s="35"/>
      <c r="AE810" s="35"/>
      <c r="AR810" s="201" t="s">
        <v>523</v>
      </c>
      <c r="AT810" s="201" t="s">
        <v>432</v>
      </c>
      <c r="AU810" s="201" t="s">
        <v>125</v>
      </c>
      <c r="AY810" s="18" t="s">
        <v>311</v>
      </c>
      <c r="BE810" s="202">
        <f>IF(N810="základní",J810,0)</f>
        <v>0</v>
      </c>
      <c r="BF810" s="202">
        <f>IF(N810="snížená",J810,0)</f>
        <v>0</v>
      </c>
      <c r="BG810" s="202">
        <f>IF(N810="zákl. přenesená",J810,0)</f>
        <v>0</v>
      </c>
      <c r="BH810" s="202">
        <f>IF(N810="sníž. přenesená",J810,0)</f>
        <v>0</v>
      </c>
      <c r="BI810" s="202">
        <f>IF(N810="nulová",J810,0)</f>
        <v>0</v>
      </c>
      <c r="BJ810" s="18" t="s">
        <v>84</v>
      </c>
      <c r="BK810" s="202">
        <f>ROUND(I810*H810,2)</f>
        <v>0</v>
      </c>
      <c r="BL810" s="18" t="s">
        <v>420</v>
      </c>
      <c r="BM810" s="201" t="s">
        <v>1285</v>
      </c>
    </row>
    <row r="811" spans="1:65" s="2" customFormat="1" ht="19.5" x14ac:dyDescent="0.2">
      <c r="A811" s="35"/>
      <c r="B811" s="36"/>
      <c r="C811" s="37"/>
      <c r="D811" s="203" t="s">
        <v>519</v>
      </c>
      <c r="E811" s="37"/>
      <c r="F811" s="204" t="s">
        <v>1286</v>
      </c>
      <c r="G811" s="37"/>
      <c r="H811" s="37"/>
      <c r="I811" s="110"/>
      <c r="J811" s="37"/>
      <c r="K811" s="37"/>
      <c r="L811" s="40"/>
      <c r="M811" s="205"/>
      <c r="N811" s="206"/>
      <c r="O811" s="65"/>
      <c r="P811" s="65"/>
      <c r="Q811" s="65"/>
      <c r="R811" s="65"/>
      <c r="S811" s="65"/>
      <c r="T811" s="66"/>
      <c r="U811" s="35"/>
      <c r="V811" s="35"/>
      <c r="W811" s="35"/>
      <c r="X811" s="35"/>
      <c r="Y811" s="35"/>
      <c r="Z811" s="35"/>
      <c r="AA811" s="35"/>
      <c r="AB811" s="35"/>
      <c r="AC811" s="35"/>
      <c r="AD811" s="35"/>
      <c r="AE811" s="35"/>
      <c r="AT811" s="18" t="s">
        <v>519</v>
      </c>
      <c r="AU811" s="18" t="s">
        <v>125</v>
      </c>
    </row>
    <row r="812" spans="1:65" s="13" customFormat="1" x14ac:dyDescent="0.2">
      <c r="B812" s="207"/>
      <c r="C812" s="208"/>
      <c r="D812" s="203" t="s">
        <v>332</v>
      </c>
      <c r="E812" s="208"/>
      <c r="F812" s="210" t="s">
        <v>1287</v>
      </c>
      <c r="G812" s="208"/>
      <c r="H812" s="211">
        <v>57.298999999999999</v>
      </c>
      <c r="I812" s="212"/>
      <c r="J812" s="208"/>
      <c r="K812" s="208"/>
      <c r="L812" s="213"/>
      <c r="M812" s="214"/>
      <c r="N812" s="215"/>
      <c r="O812" s="215"/>
      <c r="P812" s="215"/>
      <c r="Q812" s="215"/>
      <c r="R812" s="215"/>
      <c r="S812" s="215"/>
      <c r="T812" s="216"/>
      <c r="AT812" s="217" t="s">
        <v>332</v>
      </c>
      <c r="AU812" s="217" t="s">
        <v>125</v>
      </c>
      <c r="AV812" s="13" t="s">
        <v>86</v>
      </c>
      <c r="AW812" s="13" t="s">
        <v>4</v>
      </c>
      <c r="AX812" s="13" t="s">
        <v>84</v>
      </c>
      <c r="AY812" s="217" t="s">
        <v>311</v>
      </c>
    </row>
    <row r="813" spans="1:65" s="12" customFormat="1" ht="20.85" customHeight="1" x14ac:dyDescent="0.2">
      <c r="B813" s="174"/>
      <c r="C813" s="175"/>
      <c r="D813" s="176" t="s">
        <v>75</v>
      </c>
      <c r="E813" s="188" t="s">
        <v>1288</v>
      </c>
      <c r="F813" s="188" t="s">
        <v>1289</v>
      </c>
      <c r="G813" s="175"/>
      <c r="H813" s="175"/>
      <c r="I813" s="178"/>
      <c r="J813" s="189">
        <f>BK813</f>
        <v>0</v>
      </c>
      <c r="K813" s="175"/>
      <c r="L813" s="180"/>
      <c r="M813" s="181"/>
      <c r="N813" s="182"/>
      <c r="O813" s="182"/>
      <c r="P813" s="183">
        <f>SUM(P814:P817)</f>
        <v>0</v>
      </c>
      <c r="Q813" s="182"/>
      <c r="R813" s="183">
        <f>SUM(R814:R817)</f>
        <v>0.35597099999999998</v>
      </c>
      <c r="S813" s="182"/>
      <c r="T813" s="184">
        <f>SUM(T814:T817)</f>
        <v>0</v>
      </c>
      <c r="AR813" s="185" t="s">
        <v>84</v>
      </c>
      <c r="AT813" s="186" t="s">
        <v>75</v>
      </c>
      <c r="AU813" s="186" t="s">
        <v>86</v>
      </c>
      <c r="AY813" s="185" t="s">
        <v>311</v>
      </c>
      <c r="BK813" s="187">
        <f>SUM(BK814:BK817)</f>
        <v>0</v>
      </c>
    </row>
    <row r="814" spans="1:65" s="2" customFormat="1" ht="36" customHeight="1" x14ac:dyDescent="0.2">
      <c r="A814" s="35"/>
      <c r="B814" s="36"/>
      <c r="C814" s="190" t="s">
        <v>1290</v>
      </c>
      <c r="D814" s="190" t="s">
        <v>313</v>
      </c>
      <c r="E814" s="191" t="s">
        <v>1291</v>
      </c>
      <c r="F814" s="192" t="s">
        <v>1292</v>
      </c>
      <c r="G814" s="193" t="s">
        <v>123</v>
      </c>
      <c r="H814" s="194">
        <v>75.900000000000006</v>
      </c>
      <c r="I814" s="195"/>
      <c r="J814" s="196">
        <f>ROUND(I814*H814,2)</f>
        <v>0</v>
      </c>
      <c r="K814" s="192" t="s">
        <v>1293</v>
      </c>
      <c r="L814" s="40"/>
      <c r="M814" s="197" t="s">
        <v>21</v>
      </c>
      <c r="N814" s="198" t="s">
        <v>47</v>
      </c>
      <c r="O814" s="65"/>
      <c r="P814" s="199">
        <f>O814*H814</f>
        <v>0</v>
      </c>
      <c r="Q814" s="199">
        <v>4.6899999999999997E-3</v>
      </c>
      <c r="R814" s="199">
        <f>Q814*H814</f>
        <v>0.35597099999999998</v>
      </c>
      <c r="S814" s="199">
        <v>0</v>
      </c>
      <c r="T814" s="200">
        <f>S814*H814</f>
        <v>0</v>
      </c>
      <c r="U814" s="35"/>
      <c r="V814" s="35"/>
      <c r="W814" s="35"/>
      <c r="X814" s="35"/>
      <c r="Y814" s="35"/>
      <c r="Z814" s="35"/>
      <c r="AA814" s="35"/>
      <c r="AB814" s="35"/>
      <c r="AC814" s="35"/>
      <c r="AD814" s="35"/>
      <c r="AE814" s="35"/>
      <c r="AR814" s="201" t="s">
        <v>420</v>
      </c>
      <c r="AT814" s="201" t="s">
        <v>313</v>
      </c>
      <c r="AU814" s="201" t="s">
        <v>125</v>
      </c>
      <c r="AY814" s="18" t="s">
        <v>311</v>
      </c>
      <c r="BE814" s="202">
        <f>IF(N814="základní",J814,0)</f>
        <v>0</v>
      </c>
      <c r="BF814" s="202">
        <f>IF(N814="snížená",J814,0)</f>
        <v>0</v>
      </c>
      <c r="BG814" s="202">
        <f>IF(N814="zákl. přenesená",J814,0)</f>
        <v>0</v>
      </c>
      <c r="BH814" s="202">
        <f>IF(N814="sníž. přenesená",J814,0)</f>
        <v>0</v>
      </c>
      <c r="BI814" s="202">
        <f>IF(N814="nulová",J814,0)</f>
        <v>0</v>
      </c>
      <c r="BJ814" s="18" t="s">
        <v>84</v>
      </c>
      <c r="BK814" s="202">
        <f>ROUND(I814*H814,2)</f>
        <v>0</v>
      </c>
      <c r="BL814" s="18" t="s">
        <v>420</v>
      </c>
      <c r="BM814" s="201" t="s">
        <v>1294</v>
      </c>
    </row>
    <row r="815" spans="1:65" s="14" customFormat="1" x14ac:dyDescent="0.2">
      <c r="B815" s="218"/>
      <c r="C815" s="219"/>
      <c r="D815" s="203" t="s">
        <v>332</v>
      </c>
      <c r="E815" s="220" t="s">
        <v>21</v>
      </c>
      <c r="F815" s="221" t="s">
        <v>1295</v>
      </c>
      <c r="G815" s="219"/>
      <c r="H815" s="220" t="s">
        <v>21</v>
      </c>
      <c r="I815" s="222"/>
      <c r="J815" s="219"/>
      <c r="K815" s="219"/>
      <c r="L815" s="223"/>
      <c r="M815" s="224"/>
      <c r="N815" s="225"/>
      <c r="O815" s="225"/>
      <c r="P815" s="225"/>
      <c r="Q815" s="225"/>
      <c r="R815" s="225"/>
      <c r="S815" s="225"/>
      <c r="T815" s="226"/>
      <c r="AT815" s="227" t="s">
        <v>332</v>
      </c>
      <c r="AU815" s="227" t="s">
        <v>125</v>
      </c>
      <c r="AV815" s="14" t="s">
        <v>84</v>
      </c>
      <c r="AW815" s="14" t="s">
        <v>37</v>
      </c>
      <c r="AX815" s="14" t="s">
        <v>76</v>
      </c>
      <c r="AY815" s="227" t="s">
        <v>311</v>
      </c>
    </row>
    <row r="816" spans="1:65" s="14" customFormat="1" x14ac:dyDescent="0.2">
      <c r="B816" s="218"/>
      <c r="C816" s="219"/>
      <c r="D816" s="203" t="s">
        <v>332</v>
      </c>
      <c r="E816" s="220" t="s">
        <v>21</v>
      </c>
      <c r="F816" s="221" t="s">
        <v>1296</v>
      </c>
      <c r="G816" s="219"/>
      <c r="H816" s="220" t="s">
        <v>21</v>
      </c>
      <c r="I816" s="222"/>
      <c r="J816" s="219"/>
      <c r="K816" s="219"/>
      <c r="L816" s="223"/>
      <c r="M816" s="224"/>
      <c r="N816" s="225"/>
      <c r="O816" s="225"/>
      <c r="P816" s="225"/>
      <c r="Q816" s="225"/>
      <c r="R816" s="225"/>
      <c r="S816" s="225"/>
      <c r="T816" s="226"/>
      <c r="AT816" s="227" t="s">
        <v>332</v>
      </c>
      <c r="AU816" s="227" t="s">
        <v>125</v>
      </c>
      <c r="AV816" s="14" t="s">
        <v>84</v>
      </c>
      <c r="AW816" s="14" t="s">
        <v>37</v>
      </c>
      <c r="AX816" s="14" t="s">
        <v>76</v>
      </c>
      <c r="AY816" s="227" t="s">
        <v>311</v>
      </c>
    </row>
    <row r="817" spans="1:65" s="13" customFormat="1" x14ac:dyDescent="0.2">
      <c r="B817" s="207"/>
      <c r="C817" s="208"/>
      <c r="D817" s="203" t="s">
        <v>332</v>
      </c>
      <c r="E817" s="209" t="s">
        <v>21</v>
      </c>
      <c r="F817" s="210" t="s">
        <v>1297</v>
      </c>
      <c r="G817" s="208"/>
      <c r="H817" s="211">
        <v>75.900000000000006</v>
      </c>
      <c r="I817" s="212"/>
      <c r="J817" s="208"/>
      <c r="K817" s="208"/>
      <c r="L817" s="213"/>
      <c r="M817" s="214"/>
      <c r="N817" s="215"/>
      <c r="O817" s="215"/>
      <c r="P817" s="215"/>
      <c r="Q817" s="215"/>
      <c r="R817" s="215"/>
      <c r="S817" s="215"/>
      <c r="T817" s="216"/>
      <c r="AT817" s="217" t="s">
        <v>332</v>
      </c>
      <c r="AU817" s="217" t="s">
        <v>125</v>
      </c>
      <c r="AV817" s="13" t="s">
        <v>86</v>
      </c>
      <c r="AW817" s="13" t="s">
        <v>37</v>
      </c>
      <c r="AX817" s="13" t="s">
        <v>84</v>
      </c>
      <c r="AY817" s="217" t="s">
        <v>311</v>
      </c>
    </row>
    <row r="818" spans="1:65" s="12" customFormat="1" ht="20.85" customHeight="1" x14ac:dyDescent="0.2">
      <c r="B818" s="174"/>
      <c r="C818" s="175"/>
      <c r="D818" s="176" t="s">
        <v>75</v>
      </c>
      <c r="E818" s="188" t="s">
        <v>1298</v>
      </c>
      <c r="F818" s="188" t="s">
        <v>1299</v>
      </c>
      <c r="G818" s="175"/>
      <c r="H818" s="175"/>
      <c r="I818" s="178"/>
      <c r="J818" s="189">
        <f>BK818</f>
        <v>0</v>
      </c>
      <c r="K818" s="175"/>
      <c r="L818" s="180"/>
      <c r="M818" s="181"/>
      <c r="N818" s="182"/>
      <c r="O818" s="182"/>
      <c r="P818" s="183">
        <f>SUM(P819:P823)</f>
        <v>0</v>
      </c>
      <c r="Q818" s="182"/>
      <c r="R818" s="183">
        <f>SUM(R819:R823)</f>
        <v>0.15766283</v>
      </c>
      <c r="S818" s="182"/>
      <c r="T818" s="184">
        <f>SUM(T819:T823)</f>
        <v>0</v>
      </c>
      <c r="AR818" s="185" t="s">
        <v>84</v>
      </c>
      <c r="AT818" s="186" t="s">
        <v>75</v>
      </c>
      <c r="AU818" s="186" t="s">
        <v>86</v>
      </c>
      <c r="AY818" s="185" t="s">
        <v>311</v>
      </c>
      <c r="BK818" s="187">
        <f>SUM(BK819:BK823)</f>
        <v>0</v>
      </c>
    </row>
    <row r="819" spans="1:65" s="2" customFormat="1" ht="24" customHeight="1" x14ac:dyDescent="0.2">
      <c r="A819" s="35"/>
      <c r="B819" s="36"/>
      <c r="C819" s="190" t="s">
        <v>1300</v>
      </c>
      <c r="D819" s="190" t="s">
        <v>313</v>
      </c>
      <c r="E819" s="191" t="s">
        <v>1301</v>
      </c>
      <c r="F819" s="192" t="s">
        <v>1302</v>
      </c>
      <c r="G819" s="193" t="s">
        <v>123</v>
      </c>
      <c r="H819" s="194">
        <v>12.503</v>
      </c>
      <c r="I819" s="195"/>
      <c r="J819" s="196">
        <f>ROUND(I819*H819,2)</f>
        <v>0</v>
      </c>
      <c r="K819" s="192" t="s">
        <v>317</v>
      </c>
      <c r="L819" s="40"/>
      <c r="M819" s="197" t="s">
        <v>21</v>
      </c>
      <c r="N819" s="198" t="s">
        <v>47</v>
      </c>
      <c r="O819" s="65"/>
      <c r="P819" s="199">
        <f>O819*H819</f>
        <v>0</v>
      </c>
      <c r="Q819" s="199">
        <v>1.261E-2</v>
      </c>
      <c r="R819" s="199">
        <f>Q819*H819</f>
        <v>0.15766283</v>
      </c>
      <c r="S819" s="199">
        <v>0</v>
      </c>
      <c r="T819" s="200">
        <f>S819*H819</f>
        <v>0</v>
      </c>
      <c r="U819" s="35"/>
      <c r="V819" s="35"/>
      <c r="W819" s="35"/>
      <c r="X819" s="35"/>
      <c r="Y819" s="35"/>
      <c r="Z819" s="35"/>
      <c r="AA819" s="35"/>
      <c r="AB819" s="35"/>
      <c r="AC819" s="35"/>
      <c r="AD819" s="35"/>
      <c r="AE819" s="35"/>
      <c r="AR819" s="201" t="s">
        <v>420</v>
      </c>
      <c r="AT819" s="201" t="s">
        <v>313</v>
      </c>
      <c r="AU819" s="201" t="s">
        <v>125</v>
      </c>
      <c r="AY819" s="18" t="s">
        <v>311</v>
      </c>
      <c r="BE819" s="202">
        <f>IF(N819="základní",J819,0)</f>
        <v>0</v>
      </c>
      <c r="BF819" s="202">
        <f>IF(N819="snížená",J819,0)</f>
        <v>0</v>
      </c>
      <c r="BG819" s="202">
        <f>IF(N819="zákl. přenesená",J819,0)</f>
        <v>0</v>
      </c>
      <c r="BH819" s="202">
        <f>IF(N819="sníž. přenesená",J819,0)</f>
        <v>0</v>
      </c>
      <c r="BI819" s="202">
        <f>IF(N819="nulová",J819,0)</f>
        <v>0</v>
      </c>
      <c r="BJ819" s="18" t="s">
        <v>84</v>
      </c>
      <c r="BK819" s="202">
        <f>ROUND(I819*H819,2)</f>
        <v>0</v>
      </c>
      <c r="BL819" s="18" t="s">
        <v>420</v>
      </c>
      <c r="BM819" s="201" t="s">
        <v>1303</v>
      </c>
    </row>
    <row r="820" spans="1:65" s="2" customFormat="1" ht="107.25" x14ac:dyDescent="0.2">
      <c r="A820" s="35"/>
      <c r="B820" s="36"/>
      <c r="C820" s="37"/>
      <c r="D820" s="203" t="s">
        <v>320</v>
      </c>
      <c r="E820" s="37"/>
      <c r="F820" s="204" t="s">
        <v>1272</v>
      </c>
      <c r="G820" s="37"/>
      <c r="H820" s="37"/>
      <c r="I820" s="110"/>
      <c r="J820" s="37"/>
      <c r="K820" s="37"/>
      <c r="L820" s="40"/>
      <c r="M820" s="205"/>
      <c r="N820" s="206"/>
      <c r="O820" s="65"/>
      <c r="P820" s="65"/>
      <c r="Q820" s="65"/>
      <c r="R820" s="65"/>
      <c r="S820" s="65"/>
      <c r="T820" s="66"/>
      <c r="U820" s="35"/>
      <c r="V820" s="35"/>
      <c r="W820" s="35"/>
      <c r="X820" s="35"/>
      <c r="Y820" s="35"/>
      <c r="Z820" s="35"/>
      <c r="AA820" s="35"/>
      <c r="AB820" s="35"/>
      <c r="AC820" s="35"/>
      <c r="AD820" s="35"/>
      <c r="AE820" s="35"/>
      <c r="AT820" s="18" t="s">
        <v>320</v>
      </c>
      <c r="AU820" s="18" t="s">
        <v>125</v>
      </c>
    </row>
    <row r="821" spans="1:65" s="14" customFormat="1" x14ac:dyDescent="0.2">
      <c r="B821" s="218"/>
      <c r="C821" s="219"/>
      <c r="D821" s="203" t="s">
        <v>332</v>
      </c>
      <c r="E821" s="220" t="s">
        <v>21</v>
      </c>
      <c r="F821" s="221" t="s">
        <v>1304</v>
      </c>
      <c r="G821" s="219"/>
      <c r="H821" s="220" t="s">
        <v>21</v>
      </c>
      <c r="I821" s="222"/>
      <c r="J821" s="219"/>
      <c r="K821" s="219"/>
      <c r="L821" s="223"/>
      <c r="M821" s="224"/>
      <c r="N821" s="225"/>
      <c r="O821" s="225"/>
      <c r="P821" s="225"/>
      <c r="Q821" s="225"/>
      <c r="R821" s="225"/>
      <c r="S821" s="225"/>
      <c r="T821" s="226"/>
      <c r="AT821" s="227" t="s">
        <v>332</v>
      </c>
      <c r="AU821" s="227" t="s">
        <v>125</v>
      </c>
      <c r="AV821" s="14" t="s">
        <v>84</v>
      </c>
      <c r="AW821" s="14" t="s">
        <v>37</v>
      </c>
      <c r="AX821" s="14" t="s">
        <v>76</v>
      </c>
      <c r="AY821" s="227" t="s">
        <v>311</v>
      </c>
    </row>
    <row r="822" spans="1:65" s="14" customFormat="1" x14ac:dyDescent="0.2">
      <c r="B822" s="218"/>
      <c r="C822" s="219"/>
      <c r="D822" s="203" t="s">
        <v>332</v>
      </c>
      <c r="E822" s="220" t="s">
        <v>21</v>
      </c>
      <c r="F822" s="221" t="s">
        <v>1305</v>
      </c>
      <c r="G822" s="219"/>
      <c r="H822" s="220" t="s">
        <v>21</v>
      </c>
      <c r="I822" s="222"/>
      <c r="J822" s="219"/>
      <c r="K822" s="219"/>
      <c r="L822" s="223"/>
      <c r="M822" s="224"/>
      <c r="N822" s="225"/>
      <c r="O822" s="225"/>
      <c r="P822" s="225"/>
      <c r="Q822" s="225"/>
      <c r="R822" s="225"/>
      <c r="S822" s="225"/>
      <c r="T822" s="226"/>
      <c r="AT822" s="227" t="s">
        <v>332</v>
      </c>
      <c r="AU822" s="227" t="s">
        <v>125</v>
      </c>
      <c r="AV822" s="14" t="s">
        <v>84</v>
      </c>
      <c r="AW822" s="14" t="s">
        <v>37</v>
      </c>
      <c r="AX822" s="14" t="s">
        <v>76</v>
      </c>
      <c r="AY822" s="227" t="s">
        <v>311</v>
      </c>
    </row>
    <row r="823" spans="1:65" s="13" customFormat="1" x14ac:dyDescent="0.2">
      <c r="B823" s="207"/>
      <c r="C823" s="208"/>
      <c r="D823" s="203" t="s">
        <v>332</v>
      </c>
      <c r="E823" s="209" t="s">
        <v>21</v>
      </c>
      <c r="F823" s="210" t="s">
        <v>1306</v>
      </c>
      <c r="G823" s="208"/>
      <c r="H823" s="211">
        <v>12.503</v>
      </c>
      <c r="I823" s="212"/>
      <c r="J823" s="208"/>
      <c r="K823" s="208"/>
      <c r="L823" s="213"/>
      <c r="M823" s="214"/>
      <c r="N823" s="215"/>
      <c r="O823" s="215"/>
      <c r="P823" s="215"/>
      <c r="Q823" s="215"/>
      <c r="R823" s="215"/>
      <c r="S823" s="215"/>
      <c r="T823" s="216"/>
      <c r="AT823" s="217" t="s">
        <v>332</v>
      </c>
      <c r="AU823" s="217" t="s">
        <v>125</v>
      </c>
      <c r="AV823" s="13" t="s">
        <v>86</v>
      </c>
      <c r="AW823" s="13" t="s">
        <v>37</v>
      </c>
      <c r="AX823" s="13" t="s">
        <v>84</v>
      </c>
      <c r="AY823" s="217" t="s">
        <v>311</v>
      </c>
    </row>
    <row r="824" spans="1:65" s="12" customFormat="1" ht="20.85" customHeight="1" x14ac:dyDescent="0.2">
      <c r="B824" s="174"/>
      <c r="C824" s="175"/>
      <c r="D824" s="176" t="s">
        <v>75</v>
      </c>
      <c r="E824" s="188" t="s">
        <v>1307</v>
      </c>
      <c r="F824" s="188" t="s">
        <v>1308</v>
      </c>
      <c r="G824" s="175"/>
      <c r="H824" s="175"/>
      <c r="I824" s="178"/>
      <c r="J824" s="189">
        <f>BK824</f>
        <v>0</v>
      </c>
      <c r="K824" s="175"/>
      <c r="L824" s="180"/>
      <c r="M824" s="181"/>
      <c r="N824" s="182"/>
      <c r="O824" s="182"/>
      <c r="P824" s="183">
        <f>SUM(P825:P829)</f>
        <v>0</v>
      </c>
      <c r="Q824" s="182"/>
      <c r="R824" s="183">
        <f>SUM(R825:R829)</f>
        <v>0.35787472518789998</v>
      </c>
      <c r="S824" s="182"/>
      <c r="T824" s="184">
        <f>SUM(T825:T829)</f>
        <v>0</v>
      </c>
      <c r="AR824" s="185" t="s">
        <v>84</v>
      </c>
      <c r="AT824" s="186" t="s">
        <v>75</v>
      </c>
      <c r="AU824" s="186" t="s">
        <v>86</v>
      </c>
      <c r="AY824" s="185" t="s">
        <v>311</v>
      </c>
      <c r="BK824" s="187">
        <f>SUM(BK825:BK829)</f>
        <v>0</v>
      </c>
    </row>
    <row r="825" spans="1:65" s="2" customFormat="1" ht="24" customHeight="1" x14ac:dyDescent="0.2">
      <c r="A825" s="35"/>
      <c r="B825" s="36"/>
      <c r="C825" s="190" t="s">
        <v>1309</v>
      </c>
      <c r="D825" s="190" t="s">
        <v>313</v>
      </c>
      <c r="E825" s="191" t="s">
        <v>1310</v>
      </c>
      <c r="F825" s="192" t="s">
        <v>1311</v>
      </c>
      <c r="G825" s="193" t="s">
        <v>123</v>
      </c>
      <c r="H825" s="194">
        <v>24.331</v>
      </c>
      <c r="I825" s="195"/>
      <c r="J825" s="196">
        <f>ROUND(I825*H825,2)</f>
        <v>0</v>
      </c>
      <c r="K825" s="192" t="s">
        <v>544</v>
      </c>
      <c r="L825" s="40"/>
      <c r="M825" s="197" t="s">
        <v>21</v>
      </c>
      <c r="N825" s="198" t="s">
        <v>47</v>
      </c>
      <c r="O825" s="65"/>
      <c r="P825" s="199">
        <f>O825*H825</f>
        <v>0</v>
      </c>
      <c r="Q825" s="199">
        <v>1.47085909E-2</v>
      </c>
      <c r="R825" s="199">
        <f>Q825*H825</f>
        <v>0.35787472518789998</v>
      </c>
      <c r="S825" s="199">
        <v>0</v>
      </c>
      <c r="T825" s="200">
        <f>S825*H825</f>
        <v>0</v>
      </c>
      <c r="U825" s="35"/>
      <c r="V825" s="35"/>
      <c r="W825" s="35"/>
      <c r="X825" s="35"/>
      <c r="Y825" s="35"/>
      <c r="Z825" s="35"/>
      <c r="AA825" s="35"/>
      <c r="AB825" s="35"/>
      <c r="AC825" s="35"/>
      <c r="AD825" s="35"/>
      <c r="AE825" s="35"/>
      <c r="AR825" s="201" t="s">
        <v>420</v>
      </c>
      <c r="AT825" s="201" t="s">
        <v>313</v>
      </c>
      <c r="AU825" s="201" t="s">
        <v>125</v>
      </c>
      <c r="AY825" s="18" t="s">
        <v>311</v>
      </c>
      <c r="BE825" s="202">
        <f>IF(N825="základní",J825,0)</f>
        <v>0</v>
      </c>
      <c r="BF825" s="202">
        <f>IF(N825="snížená",J825,0)</f>
        <v>0</v>
      </c>
      <c r="BG825" s="202">
        <f>IF(N825="zákl. přenesená",J825,0)</f>
        <v>0</v>
      </c>
      <c r="BH825" s="202">
        <f>IF(N825="sníž. přenesená",J825,0)</f>
        <v>0</v>
      </c>
      <c r="BI825" s="202">
        <f>IF(N825="nulová",J825,0)</f>
        <v>0</v>
      </c>
      <c r="BJ825" s="18" t="s">
        <v>84</v>
      </c>
      <c r="BK825" s="202">
        <f>ROUND(I825*H825,2)</f>
        <v>0</v>
      </c>
      <c r="BL825" s="18" t="s">
        <v>420</v>
      </c>
      <c r="BM825" s="201" t="s">
        <v>1312</v>
      </c>
    </row>
    <row r="826" spans="1:65" s="2" customFormat="1" ht="107.25" x14ac:dyDescent="0.2">
      <c r="A826" s="35"/>
      <c r="B826" s="36"/>
      <c r="C826" s="37"/>
      <c r="D826" s="203" t="s">
        <v>320</v>
      </c>
      <c r="E826" s="37"/>
      <c r="F826" s="204" t="s">
        <v>1272</v>
      </c>
      <c r="G826" s="37"/>
      <c r="H826" s="37"/>
      <c r="I826" s="110"/>
      <c r="J826" s="37"/>
      <c r="K826" s="37"/>
      <c r="L826" s="40"/>
      <c r="M826" s="205"/>
      <c r="N826" s="206"/>
      <c r="O826" s="65"/>
      <c r="P826" s="65"/>
      <c r="Q826" s="65"/>
      <c r="R826" s="65"/>
      <c r="S826" s="65"/>
      <c r="T826" s="66"/>
      <c r="U826" s="35"/>
      <c r="V826" s="35"/>
      <c r="W826" s="35"/>
      <c r="X826" s="35"/>
      <c r="Y826" s="35"/>
      <c r="Z826" s="35"/>
      <c r="AA826" s="35"/>
      <c r="AB826" s="35"/>
      <c r="AC826" s="35"/>
      <c r="AD826" s="35"/>
      <c r="AE826" s="35"/>
      <c r="AT826" s="18" t="s">
        <v>320</v>
      </c>
      <c r="AU826" s="18" t="s">
        <v>125</v>
      </c>
    </row>
    <row r="827" spans="1:65" s="14" customFormat="1" x14ac:dyDescent="0.2">
      <c r="B827" s="218"/>
      <c r="C827" s="219"/>
      <c r="D827" s="203" t="s">
        <v>332</v>
      </c>
      <c r="E827" s="220" t="s">
        <v>21</v>
      </c>
      <c r="F827" s="221" t="s">
        <v>1313</v>
      </c>
      <c r="G827" s="219"/>
      <c r="H827" s="220" t="s">
        <v>21</v>
      </c>
      <c r="I827" s="222"/>
      <c r="J827" s="219"/>
      <c r="K827" s="219"/>
      <c r="L827" s="223"/>
      <c r="M827" s="224"/>
      <c r="N827" s="225"/>
      <c r="O827" s="225"/>
      <c r="P827" s="225"/>
      <c r="Q827" s="225"/>
      <c r="R827" s="225"/>
      <c r="S827" s="225"/>
      <c r="T827" s="226"/>
      <c r="AT827" s="227" t="s">
        <v>332</v>
      </c>
      <c r="AU827" s="227" t="s">
        <v>125</v>
      </c>
      <c r="AV827" s="14" t="s">
        <v>84</v>
      </c>
      <c r="AW827" s="14" t="s">
        <v>37</v>
      </c>
      <c r="AX827" s="14" t="s">
        <v>76</v>
      </c>
      <c r="AY827" s="227" t="s">
        <v>311</v>
      </c>
    </row>
    <row r="828" spans="1:65" s="14" customFormat="1" x14ac:dyDescent="0.2">
      <c r="B828" s="218"/>
      <c r="C828" s="219"/>
      <c r="D828" s="203" t="s">
        <v>332</v>
      </c>
      <c r="E828" s="220" t="s">
        <v>21</v>
      </c>
      <c r="F828" s="221" t="s">
        <v>1314</v>
      </c>
      <c r="G828" s="219"/>
      <c r="H828" s="220" t="s">
        <v>21</v>
      </c>
      <c r="I828" s="222"/>
      <c r="J828" s="219"/>
      <c r="K828" s="219"/>
      <c r="L828" s="223"/>
      <c r="M828" s="224"/>
      <c r="N828" s="225"/>
      <c r="O828" s="225"/>
      <c r="P828" s="225"/>
      <c r="Q828" s="225"/>
      <c r="R828" s="225"/>
      <c r="S828" s="225"/>
      <c r="T828" s="226"/>
      <c r="AT828" s="227" t="s">
        <v>332</v>
      </c>
      <c r="AU828" s="227" t="s">
        <v>125</v>
      </c>
      <c r="AV828" s="14" t="s">
        <v>84</v>
      </c>
      <c r="AW828" s="14" t="s">
        <v>37</v>
      </c>
      <c r="AX828" s="14" t="s">
        <v>76</v>
      </c>
      <c r="AY828" s="227" t="s">
        <v>311</v>
      </c>
    </row>
    <row r="829" spans="1:65" s="13" customFormat="1" x14ac:dyDescent="0.2">
      <c r="B829" s="207"/>
      <c r="C829" s="208"/>
      <c r="D829" s="203" t="s">
        <v>332</v>
      </c>
      <c r="E829" s="209" t="s">
        <v>21</v>
      </c>
      <c r="F829" s="210" t="s">
        <v>1315</v>
      </c>
      <c r="G829" s="208"/>
      <c r="H829" s="211">
        <v>24.331</v>
      </c>
      <c r="I829" s="212"/>
      <c r="J829" s="208"/>
      <c r="K829" s="208"/>
      <c r="L829" s="213"/>
      <c r="M829" s="214"/>
      <c r="N829" s="215"/>
      <c r="O829" s="215"/>
      <c r="P829" s="215"/>
      <c r="Q829" s="215"/>
      <c r="R829" s="215"/>
      <c r="S829" s="215"/>
      <c r="T829" s="216"/>
      <c r="AT829" s="217" t="s">
        <v>332</v>
      </c>
      <c r="AU829" s="217" t="s">
        <v>125</v>
      </c>
      <c r="AV829" s="13" t="s">
        <v>86</v>
      </c>
      <c r="AW829" s="13" t="s">
        <v>37</v>
      </c>
      <c r="AX829" s="13" t="s">
        <v>84</v>
      </c>
      <c r="AY829" s="217" t="s">
        <v>311</v>
      </c>
    </row>
    <row r="830" spans="1:65" s="12" customFormat="1" ht="22.9" customHeight="1" x14ac:dyDescent="0.2">
      <c r="B830" s="174"/>
      <c r="C830" s="175"/>
      <c r="D830" s="176" t="s">
        <v>75</v>
      </c>
      <c r="E830" s="188" t="s">
        <v>1316</v>
      </c>
      <c r="F830" s="188" t="s">
        <v>1317</v>
      </c>
      <c r="G830" s="175"/>
      <c r="H830" s="175"/>
      <c r="I830" s="178"/>
      <c r="J830" s="189">
        <f>BK830</f>
        <v>0</v>
      </c>
      <c r="K830" s="175"/>
      <c r="L830" s="180"/>
      <c r="M830" s="181"/>
      <c r="N830" s="182"/>
      <c r="O830" s="182"/>
      <c r="P830" s="183">
        <f>P831+P840+P847</f>
        <v>0</v>
      </c>
      <c r="Q830" s="182"/>
      <c r="R830" s="183">
        <f>R831+R840+R847</f>
        <v>7.6787999999999995E-3</v>
      </c>
      <c r="S830" s="182"/>
      <c r="T830" s="184">
        <f>T831+T840+T847</f>
        <v>88.662043100000005</v>
      </c>
      <c r="AR830" s="185" t="s">
        <v>84</v>
      </c>
      <c r="AT830" s="186" t="s">
        <v>75</v>
      </c>
      <c r="AU830" s="186" t="s">
        <v>84</v>
      </c>
      <c r="AY830" s="185" t="s">
        <v>311</v>
      </c>
      <c r="BK830" s="187">
        <f>BK831+BK840+BK847</f>
        <v>0</v>
      </c>
    </row>
    <row r="831" spans="1:65" s="12" customFormat="1" ht="20.85" customHeight="1" x14ac:dyDescent="0.2">
      <c r="B831" s="174"/>
      <c r="C831" s="175"/>
      <c r="D831" s="176" t="s">
        <v>75</v>
      </c>
      <c r="E831" s="188" t="s">
        <v>1318</v>
      </c>
      <c r="F831" s="188" t="s">
        <v>140</v>
      </c>
      <c r="G831" s="175"/>
      <c r="H831" s="175"/>
      <c r="I831" s="178"/>
      <c r="J831" s="189">
        <f>BK831</f>
        <v>0</v>
      </c>
      <c r="K831" s="175"/>
      <c r="L831" s="180"/>
      <c r="M831" s="181"/>
      <c r="N831" s="182"/>
      <c r="O831" s="182"/>
      <c r="P831" s="183">
        <f>SUM(P832:P839)</f>
        <v>0</v>
      </c>
      <c r="Q831" s="182"/>
      <c r="R831" s="183">
        <f>SUM(R832:R839)</f>
        <v>0</v>
      </c>
      <c r="S831" s="182"/>
      <c r="T831" s="184">
        <f>SUM(T832:T839)</f>
        <v>4.4853230999999996</v>
      </c>
      <c r="AR831" s="185" t="s">
        <v>84</v>
      </c>
      <c r="AT831" s="186" t="s">
        <v>75</v>
      </c>
      <c r="AU831" s="186" t="s">
        <v>86</v>
      </c>
      <c r="AY831" s="185" t="s">
        <v>311</v>
      </c>
      <c r="BK831" s="187">
        <f>SUM(BK832:BK839)</f>
        <v>0</v>
      </c>
    </row>
    <row r="832" spans="1:65" s="2" customFormat="1" ht="36" customHeight="1" x14ac:dyDescent="0.2">
      <c r="A832" s="35"/>
      <c r="B832" s="36"/>
      <c r="C832" s="190" t="s">
        <v>1319</v>
      </c>
      <c r="D832" s="190" t="s">
        <v>313</v>
      </c>
      <c r="E832" s="191" t="s">
        <v>1320</v>
      </c>
      <c r="F832" s="192" t="s">
        <v>1321</v>
      </c>
      <c r="G832" s="193" t="s">
        <v>123</v>
      </c>
      <c r="H832" s="194">
        <v>15.17</v>
      </c>
      <c r="I832" s="195"/>
      <c r="J832" s="196">
        <f>ROUND(I832*H832,2)</f>
        <v>0</v>
      </c>
      <c r="K832" s="192" t="s">
        <v>317</v>
      </c>
      <c r="L832" s="40"/>
      <c r="M832" s="197" t="s">
        <v>21</v>
      </c>
      <c r="N832" s="198" t="s">
        <v>47</v>
      </c>
      <c r="O832" s="65"/>
      <c r="P832" s="199">
        <f>O832*H832</f>
        <v>0</v>
      </c>
      <c r="Q832" s="199">
        <v>0</v>
      </c>
      <c r="R832" s="199">
        <f>Q832*H832</f>
        <v>0</v>
      </c>
      <c r="S832" s="199">
        <v>0.26</v>
      </c>
      <c r="T832" s="200">
        <f>S832*H832</f>
        <v>3.9441999999999999</v>
      </c>
      <c r="U832" s="35"/>
      <c r="V832" s="35"/>
      <c r="W832" s="35"/>
      <c r="X832" s="35"/>
      <c r="Y832" s="35"/>
      <c r="Z832" s="35"/>
      <c r="AA832" s="35"/>
      <c r="AB832" s="35"/>
      <c r="AC832" s="35"/>
      <c r="AD832" s="35"/>
      <c r="AE832" s="35"/>
      <c r="AR832" s="201" t="s">
        <v>318</v>
      </c>
      <c r="AT832" s="201" t="s">
        <v>313</v>
      </c>
      <c r="AU832" s="201" t="s">
        <v>125</v>
      </c>
      <c r="AY832" s="18" t="s">
        <v>311</v>
      </c>
      <c r="BE832" s="202">
        <f>IF(N832="základní",J832,0)</f>
        <v>0</v>
      </c>
      <c r="BF832" s="202">
        <f>IF(N832="snížená",J832,0)</f>
        <v>0</v>
      </c>
      <c r="BG832" s="202">
        <f>IF(N832="zákl. přenesená",J832,0)</f>
        <v>0</v>
      </c>
      <c r="BH832" s="202">
        <f>IF(N832="sníž. přenesená",J832,0)</f>
        <v>0</v>
      </c>
      <c r="BI832" s="202">
        <f>IF(N832="nulová",J832,0)</f>
        <v>0</v>
      </c>
      <c r="BJ832" s="18" t="s">
        <v>84</v>
      </c>
      <c r="BK832" s="202">
        <f>ROUND(I832*H832,2)</f>
        <v>0</v>
      </c>
      <c r="BL832" s="18" t="s">
        <v>318</v>
      </c>
      <c r="BM832" s="201" t="s">
        <v>1322</v>
      </c>
    </row>
    <row r="833" spans="1:65" s="2" customFormat="1" ht="126.75" x14ac:dyDescent="0.2">
      <c r="A833" s="35"/>
      <c r="B833" s="36"/>
      <c r="C833" s="37"/>
      <c r="D833" s="203" t="s">
        <v>320</v>
      </c>
      <c r="E833" s="37"/>
      <c r="F833" s="204" t="s">
        <v>1323</v>
      </c>
      <c r="G833" s="37"/>
      <c r="H833" s="37"/>
      <c r="I833" s="110"/>
      <c r="J833" s="37"/>
      <c r="K833" s="37"/>
      <c r="L833" s="40"/>
      <c r="M833" s="205"/>
      <c r="N833" s="206"/>
      <c r="O833" s="65"/>
      <c r="P833" s="65"/>
      <c r="Q833" s="65"/>
      <c r="R833" s="65"/>
      <c r="S833" s="65"/>
      <c r="T833" s="66"/>
      <c r="U833" s="35"/>
      <c r="V833" s="35"/>
      <c r="W833" s="35"/>
      <c r="X833" s="35"/>
      <c r="Y833" s="35"/>
      <c r="Z833" s="35"/>
      <c r="AA833" s="35"/>
      <c r="AB833" s="35"/>
      <c r="AC833" s="35"/>
      <c r="AD833" s="35"/>
      <c r="AE833" s="35"/>
      <c r="AT833" s="18" t="s">
        <v>320</v>
      </c>
      <c r="AU833" s="18" t="s">
        <v>125</v>
      </c>
    </row>
    <row r="834" spans="1:65" s="13" customFormat="1" x14ac:dyDescent="0.2">
      <c r="B834" s="207"/>
      <c r="C834" s="208"/>
      <c r="D834" s="203" t="s">
        <v>332</v>
      </c>
      <c r="E834" s="209" t="s">
        <v>21</v>
      </c>
      <c r="F834" s="210" t="s">
        <v>139</v>
      </c>
      <c r="G834" s="208"/>
      <c r="H834" s="211">
        <v>15.17</v>
      </c>
      <c r="I834" s="212"/>
      <c r="J834" s="208"/>
      <c r="K834" s="208"/>
      <c r="L834" s="213"/>
      <c r="M834" s="214"/>
      <c r="N834" s="215"/>
      <c r="O834" s="215"/>
      <c r="P834" s="215"/>
      <c r="Q834" s="215"/>
      <c r="R834" s="215"/>
      <c r="S834" s="215"/>
      <c r="T834" s="216"/>
      <c r="AT834" s="217" t="s">
        <v>332</v>
      </c>
      <c r="AU834" s="217" t="s">
        <v>125</v>
      </c>
      <c r="AV834" s="13" t="s">
        <v>86</v>
      </c>
      <c r="AW834" s="13" t="s">
        <v>37</v>
      </c>
      <c r="AX834" s="13" t="s">
        <v>84</v>
      </c>
      <c r="AY834" s="217" t="s">
        <v>311</v>
      </c>
    </row>
    <row r="835" spans="1:65" s="2" customFormat="1" ht="16.5" customHeight="1" x14ac:dyDescent="0.2">
      <c r="A835" s="35"/>
      <c r="B835" s="36"/>
      <c r="C835" s="190" t="s">
        <v>1324</v>
      </c>
      <c r="D835" s="190" t="s">
        <v>313</v>
      </c>
      <c r="E835" s="191" t="s">
        <v>650</v>
      </c>
      <c r="F835" s="192" t="s">
        <v>651</v>
      </c>
      <c r="G835" s="193" t="s">
        <v>209</v>
      </c>
      <c r="H835" s="194">
        <v>0.24299999999999999</v>
      </c>
      <c r="I835" s="195"/>
      <c r="J835" s="196">
        <f>ROUND(I835*H835,2)</f>
        <v>0</v>
      </c>
      <c r="K835" s="192" t="s">
        <v>317</v>
      </c>
      <c r="L835" s="40"/>
      <c r="M835" s="197" t="s">
        <v>21</v>
      </c>
      <c r="N835" s="198" t="s">
        <v>47</v>
      </c>
      <c r="O835" s="65"/>
      <c r="P835" s="199">
        <f>O835*H835</f>
        <v>0</v>
      </c>
      <c r="Q835" s="199">
        <v>0</v>
      </c>
      <c r="R835" s="199">
        <f>Q835*H835</f>
        <v>0</v>
      </c>
      <c r="S835" s="199">
        <v>2.2000000000000002</v>
      </c>
      <c r="T835" s="200">
        <f>S835*H835</f>
        <v>0.53460000000000008</v>
      </c>
      <c r="U835" s="35"/>
      <c r="V835" s="35"/>
      <c r="W835" s="35"/>
      <c r="X835" s="35"/>
      <c r="Y835" s="35"/>
      <c r="Z835" s="35"/>
      <c r="AA835" s="35"/>
      <c r="AB835" s="35"/>
      <c r="AC835" s="35"/>
      <c r="AD835" s="35"/>
      <c r="AE835" s="35"/>
      <c r="AR835" s="201" t="s">
        <v>318</v>
      </c>
      <c r="AT835" s="201" t="s">
        <v>313</v>
      </c>
      <c r="AU835" s="201" t="s">
        <v>125</v>
      </c>
      <c r="AY835" s="18" t="s">
        <v>311</v>
      </c>
      <c r="BE835" s="202">
        <f>IF(N835="základní",J835,0)</f>
        <v>0</v>
      </c>
      <c r="BF835" s="202">
        <f>IF(N835="snížená",J835,0)</f>
        <v>0</v>
      </c>
      <c r="BG835" s="202">
        <f>IF(N835="zákl. přenesená",J835,0)</f>
        <v>0</v>
      </c>
      <c r="BH835" s="202">
        <f>IF(N835="sníž. přenesená",J835,0)</f>
        <v>0</v>
      </c>
      <c r="BI835" s="202">
        <f>IF(N835="nulová",J835,0)</f>
        <v>0</v>
      </c>
      <c r="BJ835" s="18" t="s">
        <v>84</v>
      </c>
      <c r="BK835" s="202">
        <f>ROUND(I835*H835,2)</f>
        <v>0</v>
      </c>
      <c r="BL835" s="18" t="s">
        <v>318</v>
      </c>
      <c r="BM835" s="201" t="s">
        <v>1325</v>
      </c>
    </row>
    <row r="836" spans="1:65" s="13" customFormat="1" x14ac:dyDescent="0.2">
      <c r="B836" s="207"/>
      <c r="C836" s="208"/>
      <c r="D836" s="203" t="s">
        <v>332</v>
      </c>
      <c r="E836" s="209" t="s">
        <v>21</v>
      </c>
      <c r="F836" s="210" t="s">
        <v>1326</v>
      </c>
      <c r="G836" s="208"/>
      <c r="H836" s="211">
        <v>0.24299999999999999</v>
      </c>
      <c r="I836" s="212"/>
      <c r="J836" s="208"/>
      <c r="K836" s="208"/>
      <c r="L836" s="213"/>
      <c r="M836" s="214"/>
      <c r="N836" s="215"/>
      <c r="O836" s="215"/>
      <c r="P836" s="215"/>
      <c r="Q836" s="215"/>
      <c r="R836" s="215"/>
      <c r="S836" s="215"/>
      <c r="T836" s="216"/>
      <c r="AT836" s="217" t="s">
        <v>332</v>
      </c>
      <c r="AU836" s="217" t="s">
        <v>125</v>
      </c>
      <c r="AV836" s="13" t="s">
        <v>86</v>
      </c>
      <c r="AW836" s="13" t="s">
        <v>37</v>
      </c>
      <c r="AX836" s="13" t="s">
        <v>84</v>
      </c>
      <c r="AY836" s="217" t="s">
        <v>311</v>
      </c>
    </row>
    <row r="837" spans="1:65" s="2" customFormat="1" ht="24" customHeight="1" x14ac:dyDescent="0.2">
      <c r="A837" s="35"/>
      <c r="B837" s="36"/>
      <c r="C837" s="190" t="s">
        <v>1327</v>
      </c>
      <c r="D837" s="190" t="s">
        <v>313</v>
      </c>
      <c r="E837" s="191" t="s">
        <v>1328</v>
      </c>
      <c r="F837" s="192" t="s">
        <v>1329</v>
      </c>
      <c r="G837" s="193" t="s">
        <v>123</v>
      </c>
      <c r="H837" s="194">
        <v>15.17</v>
      </c>
      <c r="I837" s="195"/>
      <c r="J837" s="196">
        <f>ROUND(I837*H837,2)</f>
        <v>0</v>
      </c>
      <c r="K837" s="192" t="s">
        <v>317</v>
      </c>
      <c r="L837" s="40"/>
      <c r="M837" s="197" t="s">
        <v>21</v>
      </c>
      <c r="N837" s="198" t="s">
        <v>47</v>
      </c>
      <c r="O837" s="65"/>
      <c r="P837" s="199">
        <f>O837*H837</f>
        <v>0</v>
      </c>
      <c r="Q837" s="199">
        <v>0</v>
      </c>
      <c r="R837" s="199">
        <f>Q837*H837</f>
        <v>0</v>
      </c>
      <c r="S837" s="199">
        <v>4.2999999999999999E-4</v>
      </c>
      <c r="T837" s="200">
        <f>S837*H837</f>
        <v>6.5230999999999996E-3</v>
      </c>
      <c r="U837" s="35"/>
      <c r="V837" s="35"/>
      <c r="W837" s="35"/>
      <c r="X837" s="35"/>
      <c r="Y837" s="35"/>
      <c r="Z837" s="35"/>
      <c r="AA837" s="35"/>
      <c r="AB837" s="35"/>
      <c r="AC837" s="35"/>
      <c r="AD837" s="35"/>
      <c r="AE837" s="35"/>
      <c r="AR837" s="201" t="s">
        <v>420</v>
      </c>
      <c r="AT837" s="201" t="s">
        <v>313</v>
      </c>
      <c r="AU837" s="201" t="s">
        <v>125</v>
      </c>
      <c r="AY837" s="18" t="s">
        <v>311</v>
      </c>
      <c r="BE837" s="202">
        <f>IF(N837="základní",J837,0)</f>
        <v>0</v>
      </c>
      <c r="BF837" s="202">
        <f>IF(N837="snížená",J837,0)</f>
        <v>0</v>
      </c>
      <c r="BG837" s="202">
        <f>IF(N837="zákl. přenesená",J837,0)</f>
        <v>0</v>
      </c>
      <c r="BH837" s="202">
        <f>IF(N837="sníž. přenesená",J837,0)</f>
        <v>0</v>
      </c>
      <c r="BI837" s="202">
        <f>IF(N837="nulová",J837,0)</f>
        <v>0</v>
      </c>
      <c r="BJ837" s="18" t="s">
        <v>84</v>
      </c>
      <c r="BK837" s="202">
        <f>ROUND(I837*H837,2)</f>
        <v>0</v>
      </c>
      <c r="BL837" s="18" t="s">
        <v>420</v>
      </c>
      <c r="BM837" s="201" t="s">
        <v>1330</v>
      </c>
    </row>
    <row r="838" spans="1:65" s="2" customFormat="1" ht="58.5" x14ac:dyDescent="0.2">
      <c r="A838" s="35"/>
      <c r="B838" s="36"/>
      <c r="C838" s="37"/>
      <c r="D838" s="203" t="s">
        <v>320</v>
      </c>
      <c r="E838" s="37"/>
      <c r="F838" s="204" t="s">
        <v>1331</v>
      </c>
      <c r="G838" s="37"/>
      <c r="H838" s="37"/>
      <c r="I838" s="110"/>
      <c r="J838" s="37"/>
      <c r="K838" s="37"/>
      <c r="L838" s="40"/>
      <c r="M838" s="205"/>
      <c r="N838" s="206"/>
      <c r="O838" s="65"/>
      <c r="P838" s="65"/>
      <c r="Q838" s="65"/>
      <c r="R838" s="65"/>
      <c r="S838" s="65"/>
      <c r="T838" s="66"/>
      <c r="U838" s="35"/>
      <c r="V838" s="35"/>
      <c r="W838" s="35"/>
      <c r="X838" s="35"/>
      <c r="Y838" s="35"/>
      <c r="Z838" s="35"/>
      <c r="AA838" s="35"/>
      <c r="AB838" s="35"/>
      <c r="AC838" s="35"/>
      <c r="AD838" s="35"/>
      <c r="AE838" s="35"/>
      <c r="AT838" s="18" t="s">
        <v>320</v>
      </c>
      <c r="AU838" s="18" t="s">
        <v>125</v>
      </c>
    </row>
    <row r="839" spans="1:65" s="13" customFormat="1" x14ac:dyDescent="0.2">
      <c r="B839" s="207"/>
      <c r="C839" s="208"/>
      <c r="D839" s="203" t="s">
        <v>332</v>
      </c>
      <c r="E839" s="209" t="s">
        <v>21</v>
      </c>
      <c r="F839" s="210" t="s">
        <v>139</v>
      </c>
      <c r="G839" s="208"/>
      <c r="H839" s="211">
        <v>15.17</v>
      </c>
      <c r="I839" s="212"/>
      <c r="J839" s="208"/>
      <c r="K839" s="208"/>
      <c r="L839" s="213"/>
      <c r="M839" s="214"/>
      <c r="N839" s="215"/>
      <c r="O839" s="215"/>
      <c r="P839" s="215"/>
      <c r="Q839" s="215"/>
      <c r="R839" s="215"/>
      <c r="S839" s="215"/>
      <c r="T839" s="216"/>
      <c r="AT839" s="217" t="s">
        <v>332</v>
      </c>
      <c r="AU839" s="217" t="s">
        <v>125</v>
      </c>
      <c r="AV839" s="13" t="s">
        <v>86</v>
      </c>
      <c r="AW839" s="13" t="s">
        <v>37</v>
      </c>
      <c r="AX839" s="13" t="s">
        <v>84</v>
      </c>
      <c r="AY839" s="217" t="s">
        <v>311</v>
      </c>
    </row>
    <row r="840" spans="1:65" s="12" customFormat="1" ht="20.85" customHeight="1" x14ac:dyDescent="0.2">
      <c r="B840" s="174"/>
      <c r="C840" s="175"/>
      <c r="D840" s="176" t="s">
        <v>75</v>
      </c>
      <c r="E840" s="188" t="s">
        <v>1332</v>
      </c>
      <c r="F840" s="188" t="s">
        <v>144</v>
      </c>
      <c r="G840" s="175"/>
      <c r="H840" s="175"/>
      <c r="I840" s="178"/>
      <c r="J840" s="189">
        <f>BK840</f>
        <v>0</v>
      </c>
      <c r="K840" s="175"/>
      <c r="L840" s="180"/>
      <c r="M840" s="181"/>
      <c r="N840" s="182"/>
      <c r="O840" s="182"/>
      <c r="P840" s="183">
        <f>SUM(P841:P846)</f>
        <v>0</v>
      </c>
      <c r="Q840" s="182"/>
      <c r="R840" s="183">
        <f>SUM(R841:R846)</f>
        <v>0</v>
      </c>
      <c r="S840" s="182"/>
      <c r="T840" s="184">
        <f>SUM(T841:T846)</f>
        <v>20.834000000000003</v>
      </c>
      <c r="AR840" s="185" t="s">
        <v>84</v>
      </c>
      <c r="AT840" s="186" t="s">
        <v>75</v>
      </c>
      <c r="AU840" s="186" t="s">
        <v>86</v>
      </c>
      <c r="AY840" s="185" t="s">
        <v>311</v>
      </c>
      <c r="BK840" s="187">
        <f>SUM(BK841:BK846)</f>
        <v>0</v>
      </c>
    </row>
    <row r="841" spans="1:65" s="2" customFormat="1" ht="36" customHeight="1" x14ac:dyDescent="0.2">
      <c r="A841" s="35"/>
      <c r="B841" s="36"/>
      <c r="C841" s="190" t="s">
        <v>1333</v>
      </c>
      <c r="D841" s="190" t="s">
        <v>313</v>
      </c>
      <c r="E841" s="191" t="s">
        <v>1320</v>
      </c>
      <c r="F841" s="192" t="s">
        <v>1321</v>
      </c>
      <c r="G841" s="193" t="s">
        <v>123</v>
      </c>
      <c r="H841" s="194">
        <v>37.880000000000003</v>
      </c>
      <c r="I841" s="195"/>
      <c r="J841" s="196">
        <f>ROUND(I841*H841,2)</f>
        <v>0</v>
      </c>
      <c r="K841" s="192" t="s">
        <v>317</v>
      </c>
      <c r="L841" s="40"/>
      <c r="M841" s="197" t="s">
        <v>21</v>
      </c>
      <c r="N841" s="198" t="s">
        <v>47</v>
      </c>
      <c r="O841" s="65"/>
      <c r="P841" s="199">
        <f>O841*H841</f>
        <v>0</v>
      </c>
      <c r="Q841" s="199">
        <v>0</v>
      </c>
      <c r="R841" s="199">
        <f>Q841*H841</f>
        <v>0</v>
      </c>
      <c r="S841" s="199">
        <v>0.26</v>
      </c>
      <c r="T841" s="200">
        <f>S841*H841</f>
        <v>9.8488000000000007</v>
      </c>
      <c r="U841" s="35"/>
      <c r="V841" s="35"/>
      <c r="W841" s="35"/>
      <c r="X841" s="35"/>
      <c r="Y841" s="35"/>
      <c r="Z841" s="35"/>
      <c r="AA841" s="35"/>
      <c r="AB841" s="35"/>
      <c r="AC841" s="35"/>
      <c r="AD841" s="35"/>
      <c r="AE841" s="35"/>
      <c r="AR841" s="201" t="s">
        <v>318</v>
      </c>
      <c r="AT841" s="201" t="s">
        <v>313</v>
      </c>
      <c r="AU841" s="201" t="s">
        <v>125</v>
      </c>
      <c r="AY841" s="18" t="s">
        <v>311</v>
      </c>
      <c r="BE841" s="202">
        <f>IF(N841="základní",J841,0)</f>
        <v>0</v>
      </c>
      <c r="BF841" s="202">
        <f>IF(N841="snížená",J841,0)</f>
        <v>0</v>
      </c>
      <c r="BG841" s="202">
        <f>IF(N841="zákl. přenesená",J841,0)</f>
        <v>0</v>
      </c>
      <c r="BH841" s="202">
        <f>IF(N841="sníž. přenesená",J841,0)</f>
        <v>0</v>
      </c>
      <c r="BI841" s="202">
        <f>IF(N841="nulová",J841,0)</f>
        <v>0</v>
      </c>
      <c r="BJ841" s="18" t="s">
        <v>84</v>
      </c>
      <c r="BK841" s="202">
        <f>ROUND(I841*H841,2)</f>
        <v>0</v>
      </c>
      <c r="BL841" s="18" t="s">
        <v>318</v>
      </c>
      <c r="BM841" s="201" t="s">
        <v>1334</v>
      </c>
    </row>
    <row r="842" spans="1:65" s="2" customFormat="1" ht="126.75" x14ac:dyDescent="0.2">
      <c r="A842" s="35"/>
      <c r="B842" s="36"/>
      <c r="C842" s="37"/>
      <c r="D842" s="203" t="s">
        <v>320</v>
      </c>
      <c r="E842" s="37"/>
      <c r="F842" s="204" t="s">
        <v>1323</v>
      </c>
      <c r="G842" s="37"/>
      <c r="H842" s="37"/>
      <c r="I842" s="110"/>
      <c r="J842" s="37"/>
      <c r="K842" s="37"/>
      <c r="L842" s="40"/>
      <c r="M842" s="205"/>
      <c r="N842" s="206"/>
      <c r="O842" s="65"/>
      <c r="P842" s="65"/>
      <c r="Q842" s="65"/>
      <c r="R842" s="65"/>
      <c r="S842" s="65"/>
      <c r="T842" s="66"/>
      <c r="U842" s="35"/>
      <c r="V842" s="35"/>
      <c r="W842" s="35"/>
      <c r="X842" s="35"/>
      <c r="Y842" s="35"/>
      <c r="Z842" s="35"/>
      <c r="AA842" s="35"/>
      <c r="AB842" s="35"/>
      <c r="AC842" s="35"/>
      <c r="AD842" s="35"/>
      <c r="AE842" s="35"/>
      <c r="AT842" s="18" t="s">
        <v>320</v>
      </c>
      <c r="AU842" s="18" t="s">
        <v>125</v>
      </c>
    </row>
    <row r="843" spans="1:65" s="13" customFormat="1" x14ac:dyDescent="0.2">
      <c r="B843" s="207"/>
      <c r="C843" s="208"/>
      <c r="D843" s="203" t="s">
        <v>332</v>
      </c>
      <c r="E843" s="209" t="s">
        <v>21</v>
      </c>
      <c r="F843" s="210" t="s">
        <v>143</v>
      </c>
      <c r="G843" s="208"/>
      <c r="H843" s="211">
        <v>37.880000000000003</v>
      </c>
      <c r="I843" s="212"/>
      <c r="J843" s="208"/>
      <c r="K843" s="208"/>
      <c r="L843" s="213"/>
      <c r="M843" s="214"/>
      <c r="N843" s="215"/>
      <c r="O843" s="215"/>
      <c r="P843" s="215"/>
      <c r="Q843" s="215"/>
      <c r="R843" s="215"/>
      <c r="S843" s="215"/>
      <c r="T843" s="216"/>
      <c r="AT843" s="217" t="s">
        <v>332</v>
      </c>
      <c r="AU843" s="217" t="s">
        <v>125</v>
      </c>
      <c r="AV843" s="13" t="s">
        <v>86</v>
      </c>
      <c r="AW843" s="13" t="s">
        <v>37</v>
      </c>
      <c r="AX843" s="13" t="s">
        <v>84</v>
      </c>
      <c r="AY843" s="217" t="s">
        <v>311</v>
      </c>
    </row>
    <row r="844" spans="1:65" s="2" customFormat="1" ht="24" customHeight="1" x14ac:dyDescent="0.2">
      <c r="A844" s="35"/>
      <c r="B844" s="36"/>
      <c r="C844" s="190" t="s">
        <v>1335</v>
      </c>
      <c r="D844" s="190" t="s">
        <v>313</v>
      </c>
      <c r="E844" s="191" t="s">
        <v>1336</v>
      </c>
      <c r="F844" s="192" t="s">
        <v>1337</v>
      </c>
      <c r="G844" s="193" t="s">
        <v>123</v>
      </c>
      <c r="H844" s="194">
        <v>37.880000000000003</v>
      </c>
      <c r="I844" s="195"/>
      <c r="J844" s="196">
        <f>ROUND(I844*H844,2)</f>
        <v>0</v>
      </c>
      <c r="K844" s="192" t="s">
        <v>317</v>
      </c>
      <c r="L844" s="40"/>
      <c r="M844" s="197" t="s">
        <v>21</v>
      </c>
      <c r="N844" s="198" t="s">
        <v>47</v>
      </c>
      <c r="O844" s="65"/>
      <c r="P844" s="199">
        <f>O844*H844</f>
        <v>0</v>
      </c>
      <c r="Q844" s="199">
        <v>0</v>
      </c>
      <c r="R844" s="199">
        <f>Q844*H844</f>
        <v>0</v>
      </c>
      <c r="S844" s="199">
        <v>0.28999999999999998</v>
      </c>
      <c r="T844" s="200">
        <f>S844*H844</f>
        <v>10.985200000000001</v>
      </c>
      <c r="U844" s="35"/>
      <c r="V844" s="35"/>
      <c r="W844" s="35"/>
      <c r="X844" s="35"/>
      <c r="Y844" s="35"/>
      <c r="Z844" s="35"/>
      <c r="AA844" s="35"/>
      <c r="AB844" s="35"/>
      <c r="AC844" s="35"/>
      <c r="AD844" s="35"/>
      <c r="AE844" s="35"/>
      <c r="AR844" s="201" t="s">
        <v>318</v>
      </c>
      <c r="AT844" s="201" t="s">
        <v>313</v>
      </c>
      <c r="AU844" s="201" t="s">
        <v>125</v>
      </c>
      <c r="AY844" s="18" t="s">
        <v>311</v>
      </c>
      <c r="BE844" s="202">
        <f>IF(N844="základní",J844,0)</f>
        <v>0</v>
      </c>
      <c r="BF844" s="202">
        <f>IF(N844="snížená",J844,0)</f>
        <v>0</v>
      </c>
      <c r="BG844" s="202">
        <f>IF(N844="zákl. přenesená",J844,0)</f>
        <v>0</v>
      </c>
      <c r="BH844" s="202">
        <f>IF(N844="sníž. přenesená",J844,0)</f>
        <v>0</v>
      </c>
      <c r="BI844" s="202">
        <f>IF(N844="nulová",J844,0)</f>
        <v>0</v>
      </c>
      <c r="BJ844" s="18" t="s">
        <v>84</v>
      </c>
      <c r="BK844" s="202">
        <f>ROUND(I844*H844,2)</f>
        <v>0</v>
      </c>
      <c r="BL844" s="18" t="s">
        <v>318</v>
      </c>
      <c r="BM844" s="201" t="s">
        <v>1338</v>
      </c>
    </row>
    <row r="845" spans="1:65" s="2" customFormat="1" ht="175.5" x14ac:dyDescent="0.2">
      <c r="A845" s="35"/>
      <c r="B845" s="36"/>
      <c r="C845" s="37"/>
      <c r="D845" s="203" t="s">
        <v>320</v>
      </c>
      <c r="E845" s="37"/>
      <c r="F845" s="204" t="s">
        <v>1339</v>
      </c>
      <c r="G845" s="37"/>
      <c r="H845" s="37"/>
      <c r="I845" s="110"/>
      <c r="J845" s="37"/>
      <c r="K845" s="37"/>
      <c r="L845" s="40"/>
      <c r="M845" s="205"/>
      <c r="N845" s="206"/>
      <c r="O845" s="65"/>
      <c r="P845" s="65"/>
      <c r="Q845" s="65"/>
      <c r="R845" s="65"/>
      <c r="S845" s="65"/>
      <c r="T845" s="66"/>
      <c r="U845" s="35"/>
      <c r="V845" s="35"/>
      <c r="W845" s="35"/>
      <c r="X845" s="35"/>
      <c r="Y845" s="35"/>
      <c r="Z845" s="35"/>
      <c r="AA845" s="35"/>
      <c r="AB845" s="35"/>
      <c r="AC845" s="35"/>
      <c r="AD845" s="35"/>
      <c r="AE845" s="35"/>
      <c r="AT845" s="18" t="s">
        <v>320</v>
      </c>
      <c r="AU845" s="18" t="s">
        <v>125</v>
      </c>
    </row>
    <row r="846" spans="1:65" s="13" customFormat="1" x14ac:dyDescent="0.2">
      <c r="B846" s="207"/>
      <c r="C846" s="208"/>
      <c r="D846" s="203" t="s">
        <v>332</v>
      </c>
      <c r="E846" s="209" t="s">
        <v>21</v>
      </c>
      <c r="F846" s="210" t="s">
        <v>143</v>
      </c>
      <c r="G846" s="208"/>
      <c r="H846" s="211">
        <v>37.880000000000003</v>
      </c>
      <c r="I846" s="212"/>
      <c r="J846" s="208"/>
      <c r="K846" s="208"/>
      <c r="L846" s="213"/>
      <c r="M846" s="214"/>
      <c r="N846" s="215"/>
      <c r="O846" s="215"/>
      <c r="P846" s="215"/>
      <c r="Q846" s="215"/>
      <c r="R846" s="215"/>
      <c r="S846" s="215"/>
      <c r="T846" s="216"/>
      <c r="AT846" s="217" t="s">
        <v>332</v>
      </c>
      <c r="AU846" s="217" t="s">
        <v>125</v>
      </c>
      <c r="AV846" s="13" t="s">
        <v>86</v>
      </c>
      <c r="AW846" s="13" t="s">
        <v>37</v>
      </c>
      <c r="AX846" s="13" t="s">
        <v>84</v>
      </c>
      <c r="AY846" s="217" t="s">
        <v>311</v>
      </c>
    </row>
    <row r="847" spans="1:65" s="12" customFormat="1" ht="20.85" customHeight="1" x14ac:dyDescent="0.2">
      <c r="B847" s="174"/>
      <c r="C847" s="175"/>
      <c r="D847" s="176" t="s">
        <v>75</v>
      </c>
      <c r="E847" s="188" t="s">
        <v>1340</v>
      </c>
      <c r="F847" s="188" t="s">
        <v>1341</v>
      </c>
      <c r="G847" s="175"/>
      <c r="H847" s="175"/>
      <c r="I847" s="178"/>
      <c r="J847" s="189">
        <f>BK847</f>
        <v>0</v>
      </c>
      <c r="K847" s="175"/>
      <c r="L847" s="180"/>
      <c r="M847" s="181"/>
      <c r="N847" s="182"/>
      <c r="O847" s="182"/>
      <c r="P847" s="183">
        <f>SUM(P848:P856)</f>
        <v>0</v>
      </c>
      <c r="Q847" s="182"/>
      <c r="R847" s="183">
        <f>SUM(R848:R856)</f>
        <v>7.6787999999999995E-3</v>
      </c>
      <c r="S847" s="182"/>
      <c r="T847" s="184">
        <f>SUM(T848:T856)</f>
        <v>63.34272</v>
      </c>
      <c r="AR847" s="185" t="s">
        <v>84</v>
      </c>
      <c r="AT847" s="186" t="s">
        <v>75</v>
      </c>
      <c r="AU847" s="186" t="s">
        <v>86</v>
      </c>
      <c r="AY847" s="185" t="s">
        <v>311</v>
      </c>
      <c r="BK847" s="187">
        <f>SUM(BK848:BK856)</f>
        <v>0</v>
      </c>
    </row>
    <row r="848" spans="1:65" s="2" customFormat="1" ht="16.5" customHeight="1" x14ac:dyDescent="0.2">
      <c r="A848" s="35"/>
      <c r="B848" s="36"/>
      <c r="C848" s="190" t="s">
        <v>1342</v>
      </c>
      <c r="D848" s="190" t="s">
        <v>313</v>
      </c>
      <c r="E848" s="191" t="s">
        <v>1343</v>
      </c>
      <c r="F848" s="192" t="s">
        <v>1344</v>
      </c>
      <c r="G848" s="193" t="s">
        <v>329</v>
      </c>
      <c r="H848" s="194">
        <v>9.48</v>
      </c>
      <c r="I848" s="195"/>
      <c r="J848" s="196">
        <f>ROUND(I848*H848,2)</f>
        <v>0</v>
      </c>
      <c r="K848" s="192" t="s">
        <v>317</v>
      </c>
      <c r="L848" s="40"/>
      <c r="M848" s="197" t="s">
        <v>21</v>
      </c>
      <c r="N848" s="198" t="s">
        <v>47</v>
      </c>
      <c r="O848" s="65"/>
      <c r="P848" s="199">
        <f>O848*H848</f>
        <v>0</v>
      </c>
      <c r="Q848" s="199">
        <v>0</v>
      </c>
      <c r="R848" s="199">
        <f>Q848*H848</f>
        <v>0</v>
      </c>
      <c r="S848" s="199">
        <v>0</v>
      </c>
      <c r="T848" s="200">
        <f>S848*H848</f>
        <v>0</v>
      </c>
      <c r="U848" s="35"/>
      <c r="V848" s="35"/>
      <c r="W848" s="35"/>
      <c r="X848" s="35"/>
      <c r="Y848" s="35"/>
      <c r="Z848" s="35"/>
      <c r="AA848" s="35"/>
      <c r="AB848" s="35"/>
      <c r="AC848" s="35"/>
      <c r="AD848" s="35"/>
      <c r="AE848" s="35"/>
      <c r="AR848" s="201" t="s">
        <v>318</v>
      </c>
      <c r="AT848" s="201" t="s">
        <v>313</v>
      </c>
      <c r="AU848" s="201" t="s">
        <v>125</v>
      </c>
      <c r="AY848" s="18" t="s">
        <v>311</v>
      </c>
      <c r="BE848" s="202">
        <f>IF(N848="základní",J848,0)</f>
        <v>0</v>
      </c>
      <c r="BF848" s="202">
        <f>IF(N848="snížená",J848,0)</f>
        <v>0</v>
      </c>
      <c r="BG848" s="202">
        <f>IF(N848="zákl. přenesená",J848,0)</f>
        <v>0</v>
      </c>
      <c r="BH848" s="202">
        <f>IF(N848="sníž. přenesená",J848,0)</f>
        <v>0</v>
      </c>
      <c r="BI848" s="202">
        <f>IF(N848="nulová",J848,0)</f>
        <v>0</v>
      </c>
      <c r="BJ848" s="18" t="s">
        <v>84</v>
      </c>
      <c r="BK848" s="202">
        <f>ROUND(I848*H848,2)</f>
        <v>0</v>
      </c>
      <c r="BL848" s="18" t="s">
        <v>318</v>
      </c>
      <c r="BM848" s="201" t="s">
        <v>1345</v>
      </c>
    </row>
    <row r="849" spans="1:65" s="2" customFormat="1" ht="29.25" x14ac:dyDescent="0.2">
      <c r="A849" s="35"/>
      <c r="B849" s="36"/>
      <c r="C849" s="37"/>
      <c r="D849" s="203" t="s">
        <v>320</v>
      </c>
      <c r="E849" s="37"/>
      <c r="F849" s="204" t="s">
        <v>1346</v>
      </c>
      <c r="G849" s="37"/>
      <c r="H849" s="37"/>
      <c r="I849" s="110"/>
      <c r="J849" s="37"/>
      <c r="K849" s="37"/>
      <c r="L849" s="40"/>
      <c r="M849" s="205"/>
      <c r="N849" s="206"/>
      <c r="O849" s="65"/>
      <c r="P849" s="65"/>
      <c r="Q849" s="65"/>
      <c r="R849" s="65"/>
      <c r="S849" s="65"/>
      <c r="T849" s="66"/>
      <c r="U849" s="35"/>
      <c r="V849" s="35"/>
      <c r="W849" s="35"/>
      <c r="X849" s="35"/>
      <c r="Y849" s="35"/>
      <c r="Z849" s="35"/>
      <c r="AA849" s="35"/>
      <c r="AB849" s="35"/>
      <c r="AC849" s="35"/>
      <c r="AD849" s="35"/>
      <c r="AE849" s="35"/>
      <c r="AT849" s="18" t="s">
        <v>320</v>
      </c>
      <c r="AU849" s="18" t="s">
        <v>125</v>
      </c>
    </row>
    <row r="850" spans="1:65" s="13" customFormat="1" x14ac:dyDescent="0.2">
      <c r="B850" s="207"/>
      <c r="C850" s="208"/>
      <c r="D850" s="203" t="s">
        <v>332</v>
      </c>
      <c r="E850" s="209" t="s">
        <v>21</v>
      </c>
      <c r="F850" s="210" t="s">
        <v>1347</v>
      </c>
      <c r="G850" s="208"/>
      <c r="H850" s="211">
        <v>9.48</v>
      </c>
      <c r="I850" s="212"/>
      <c r="J850" s="208"/>
      <c r="K850" s="208"/>
      <c r="L850" s="213"/>
      <c r="M850" s="214"/>
      <c r="N850" s="215"/>
      <c r="O850" s="215"/>
      <c r="P850" s="215"/>
      <c r="Q850" s="215"/>
      <c r="R850" s="215"/>
      <c r="S850" s="215"/>
      <c r="T850" s="216"/>
      <c r="AT850" s="217" t="s">
        <v>332</v>
      </c>
      <c r="AU850" s="217" t="s">
        <v>125</v>
      </c>
      <c r="AV850" s="13" t="s">
        <v>86</v>
      </c>
      <c r="AW850" s="13" t="s">
        <v>37</v>
      </c>
      <c r="AX850" s="13" t="s">
        <v>84</v>
      </c>
      <c r="AY850" s="217" t="s">
        <v>311</v>
      </c>
    </row>
    <row r="851" spans="1:65" s="2" customFormat="1" ht="24" customHeight="1" x14ac:dyDescent="0.2">
      <c r="A851" s="35"/>
      <c r="B851" s="36"/>
      <c r="C851" s="190" t="s">
        <v>1348</v>
      </c>
      <c r="D851" s="190" t="s">
        <v>313</v>
      </c>
      <c r="E851" s="191" t="s">
        <v>1349</v>
      </c>
      <c r="F851" s="192" t="s">
        <v>1350</v>
      </c>
      <c r="G851" s="193" t="s">
        <v>123</v>
      </c>
      <c r="H851" s="194">
        <v>85.32</v>
      </c>
      <c r="I851" s="195"/>
      <c r="J851" s="196">
        <f>ROUND(I851*H851,2)</f>
        <v>0</v>
      </c>
      <c r="K851" s="192" t="s">
        <v>317</v>
      </c>
      <c r="L851" s="40"/>
      <c r="M851" s="197" t="s">
        <v>21</v>
      </c>
      <c r="N851" s="198" t="s">
        <v>47</v>
      </c>
      <c r="O851" s="65"/>
      <c r="P851" s="199">
        <f>O851*H851</f>
        <v>0</v>
      </c>
      <c r="Q851" s="199">
        <v>9.0000000000000006E-5</v>
      </c>
      <c r="R851" s="199">
        <f>Q851*H851</f>
        <v>7.6787999999999995E-3</v>
      </c>
      <c r="S851" s="199">
        <v>0.25600000000000001</v>
      </c>
      <c r="T851" s="200">
        <f>S851*H851</f>
        <v>21.841919999999998</v>
      </c>
      <c r="U851" s="35"/>
      <c r="V851" s="35"/>
      <c r="W851" s="35"/>
      <c r="X851" s="35"/>
      <c r="Y851" s="35"/>
      <c r="Z851" s="35"/>
      <c r="AA851" s="35"/>
      <c r="AB851" s="35"/>
      <c r="AC851" s="35"/>
      <c r="AD851" s="35"/>
      <c r="AE851" s="35"/>
      <c r="AR851" s="201" t="s">
        <v>318</v>
      </c>
      <c r="AT851" s="201" t="s">
        <v>313</v>
      </c>
      <c r="AU851" s="201" t="s">
        <v>125</v>
      </c>
      <c r="AY851" s="18" t="s">
        <v>311</v>
      </c>
      <c r="BE851" s="202">
        <f>IF(N851="základní",J851,0)</f>
        <v>0</v>
      </c>
      <c r="BF851" s="202">
        <f>IF(N851="snížená",J851,0)</f>
        <v>0</v>
      </c>
      <c r="BG851" s="202">
        <f>IF(N851="zákl. přenesená",J851,0)</f>
        <v>0</v>
      </c>
      <c r="BH851" s="202">
        <f>IF(N851="sníž. přenesená",J851,0)</f>
        <v>0</v>
      </c>
      <c r="BI851" s="202">
        <f>IF(N851="nulová",J851,0)</f>
        <v>0</v>
      </c>
      <c r="BJ851" s="18" t="s">
        <v>84</v>
      </c>
      <c r="BK851" s="202">
        <f>ROUND(I851*H851,2)</f>
        <v>0</v>
      </c>
      <c r="BL851" s="18" t="s">
        <v>318</v>
      </c>
      <c r="BM851" s="201" t="s">
        <v>1351</v>
      </c>
    </row>
    <row r="852" spans="1:65" s="2" customFormat="1" ht="195" x14ac:dyDescent="0.2">
      <c r="A852" s="35"/>
      <c r="B852" s="36"/>
      <c r="C852" s="37"/>
      <c r="D852" s="203" t="s">
        <v>320</v>
      </c>
      <c r="E852" s="37"/>
      <c r="F852" s="204" t="s">
        <v>1352</v>
      </c>
      <c r="G852" s="37"/>
      <c r="H852" s="37"/>
      <c r="I852" s="110"/>
      <c r="J852" s="37"/>
      <c r="K852" s="37"/>
      <c r="L852" s="40"/>
      <c r="M852" s="205"/>
      <c r="N852" s="206"/>
      <c r="O852" s="65"/>
      <c r="P852" s="65"/>
      <c r="Q852" s="65"/>
      <c r="R852" s="65"/>
      <c r="S852" s="65"/>
      <c r="T852" s="66"/>
      <c r="U852" s="35"/>
      <c r="V852" s="35"/>
      <c r="W852" s="35"/>
      <c r="X852" s="35"/>
      <c r="Y852" s="35"/>
      <c r="Z852" s="35"/>
      <c r="AA852" s="35"/>
      <c r="AB852" s="35"/>
      <c r="AC852" s="35"/>
      <c r="AD852" s="35"/>
      <c r="AE852" s="35"/>
      <c r="AT852" s="18" t="s">
        <v>320</v>
      </c>
      <c r="AU852" s="18" t="s">
        <v>125</v>
      </c>
    </row>
    <row r="853" spans="1:65" s="13" customFormat="1" x14ac:dyDescent="0.2">
      <c r="B853" s="207"/>
      <c r="C853" s="208"/>
      <c r="D853" s="203" t="s">
        <v>332</v>
      </c>
      <c r="E853" s="209" t="s">
        <v>21</v>
      </c>
      <c r="F853" s="210" t="s">
        <v>1353</v>
      </c>
      <c r="G853" s="208"/>
      <c r="H853" s="211">
        <v>85.32</v>
      </c>
      <c r="I853" s="212"/>
      <c r="J853" s="208"/>
      <c r="K853" s="208"/>
      <c r="L853" s="213"/>
      <c r="M853" s="214"/>
      <c r="N853" s="215"/>
      <c r="O853" s="215"/>
      <c r="P853" s="215"/>
      <c r="Q853" s="215"/>
      <c r="R853" s="215"/>
      <c r="S853" s="215"/>
      <c r="T853" s="216"/>
      <c r="AT853" s="217" t="s">
        <v>332</v>
      </c>
      <c r="AU853" s="217" t="s">
        <v>125</v>
      </c>
      <c r="AV853" s="13" t="s">
        <v>86</v>
      </c>
      <c r="AW853" s="13" t="s">
        <v>37</v>
      </c>
      <c r="AX853" s="13" t="s">
        <v>84</v>
      </c>
      <c r="AY853" s="217" t="s">
        <v>311</v>
      </c>
    </row>
    <row r="854" spans="1:65" s="2" customFormat="1" ht="24" customHeight="1" x14ac:dyDescent="0.2">
      <c r="A854" s="35"/>
      <c r="B854" s="36"/>
      <c r="C854" s="190" t="s">
        <v>1354</v>
      </c>
      <c r="D854" s="190" t="s">
        <v>313</v>
      </c>
      <c r="E854" s="191" t="s">
        <v>1355</v>
      </c>
      <c r="F854" s="192" t="s">
        <v>1356</v>
      </c>
      <c r="G854" s="193" t="s">
        <v>123</v>
      </c>
      <c r="H854" s="194">
        <v>94.32</v>
      </c>
      <c r="I854" s="195"/>
      <c r="J854" s="196">
        <f>ROUND(I854*H854,2)</f>
        <v>0</v>
      </c>
      <c r="K854" s="192" t="s">
        <v>317</v>
      </c>
      <c r="L854" s="40"/>
      <c r="M854" s="197" t="s">
        <v>21</v>
      </c>
      <c r="N854" s="198" t="s">
        <v>47</v>
      </c>
      <c r="O854" s="65"/>
      <c r="P854" s="199">
        <f>O854*H854</f>
        <v>0</v>
      </c>
      <c r="Q854" s="199">
        <v>0</v>
      </c>
      <c r="R854" s="199">
        <f>Q854*H854</f>
        <v>0</v>
      </c>
      <c r="S854" s="199">
        <v>0.44</v>
      </c>
      <c r="T854" s="200">
        <f>S854*H854</f>
        <v>41.500799999999998</v>
      </c>
      <c r="U854" s="35"/>
      <c r="V854" s="35"/>
      <c r="W854" s="35"/>
      <c r="X854" s="35"/>
      <c r="Y854" s="35"/>
      <c r="Z854" s="35"/>
      <c r="AA854" s="35"/>
      <c r="AB854" s="35"/>
      <c r="AC854" s="35"/>
      <c r="AD854" s="35"/>
      <c r="AE854" s="35"/>
      <c r="AR854" s="201" t="s">
        <v>318</v>
      </c>
      <c r="AT854" s="201" t="s">
        <v>313</v>
      </c>
      <c r="AU854" s="201" t="s">
        <v>125</v>
      </c>
      <c r="AY854" s="18" t="s">
        <v>311</v>
      </c>
      <c r="BE854" s="202">
        <f>IF(N854="základní",J854,0)</f>
        <v>0</v>
      </c>
      <c r="BF854" s="202">
        <f>IF(N854="snížená",J854,0)</f>
        <v>0</v>
      </c>
      <c r="BG854" s="202">
        <f>IF(N854="zákl. přenesená",J854,0)</f>
        <v>0</v>
      </c>
      <c r="BH854" s="202">
        <f>IF(N854="sníž. přenesená",J854,0)</f>
        <v>0</v>
      </c>
      <c r="BI854" s="202">
        <f>IF(N854="nulová",J854,0)</f>
        <v>0</v>
      </c>
      <c r="BJ854" s="18" t="s">
        <v>84</v>
      </c>
      <c r="BK854" s="202">
        <f>ROUND(I854*H854,2)</f>
        <v>0</v>
      </c>
      <c r="BL854" s="18" t="s">
        <v>318</v>
      </c>
      <c r="BM854" s="201" t="s">
        <v>1357</v>
      </c>
    </row>
    <row r="855" spans="1:65" s="2" customFormat="1" ht="175.5" x14ac:dyDescent="0.2">
      <c r="A855" s="35"/>
      <c r="B855" s="36"/>
      <c r="C855" s="37"/>
      <c r="D855" s="203" t="s">
        <v>320</v>
      </c>
      <c r="E855" s="37"/>
      <c r="F855" s="204" t="s">
        <v>1339</v>
      </c>
      <c r="G855" s="37"/>
      <c r="H855" s="37"/>
      <c r="I855" s="110"/>
      <c r="J855" s="37"/>
      <c r="K855" s="37"/>
      <c r="L855" s="40"/>
      <c r="M855" s="205"/>
      <c r="N855" s="206"/>
      <c r="O855" s="65"/>
      <c r="P855" s="65"/>
      <c r="Q855" s="65"/>
      <c r="R855" s="65"/>
      <c r="S855" s="65"/>
      <c r="T855" s="66"/>
      <c r="U855" s="35"/>
      <c r="V855" s="35"/>
      <c r="W855" s="35"/>
      <c r="X855" s="35"/>
      <c r="Y855" s="35"/>
      <c r="Z855" s="35"/>
      <c r="AA855" s="35"/>
      <c r="AB855" s="35"/>
      <c r="AC855" s="35"/>
      <c r="AD855" s="35"/>
      <c r="AE855" s="35"/>
      <c r="AT855" s="18" t="s">
        <v>320</v>
      </c>
      <c r="AU855" s="18" t="s">
        <v>125</v>
      </c>
    </row>
    <row r="856" spans="1:65" s="13" customFormat="1" x14ac:dyDescent="0.2">
      <c r="B856" s="207"/>
      <c r="C856" s="208"/>
      <c r="D856" s="203" t="s">
        <v>332</v>
      </c>
      <c r="E856" s="209" t="s">
        <v>21</v>
      </c>
      <c r="F856" s="210" t="s">
        <v>147</v>
      </c>
      <c r="G856" s="208"/>
      <c r="H856" s="211">
        <v>94.32</v>
      </c>
      <c r="I856" s="212"/>
      <c r="J856" s="208"/>
      <c r="K856" s="208"/>
      <c r="L856" s="213"/>
      <c r="M856" s="214"/>
      <c r="N856" s="215"/>
      <c r="O856" s="215"/>
      <c r="P856" s="215"/>
      <c r="Q856" s="215"/>
      <c r="R856" s="215"/>
      <c r="S856" s="215"/>
      <c r="T856" s="216"/>
      <c r="AT856" s="217" t="s">
        <v>332</v>
      </c>
      <c r="AU856" s="217" t="s">
        <v>125</v>
      </c>
      <c r="AV856" s="13" t="s">
        <v>86</v>
      </c>
      <c r="AW856" s="13" t="s">
        <v>37</v>
      </c>
      <c r="AX856" s="13" t="s">
        <v>84</v>
      </c>
      <c r="AY856" s="217" t="s">
        <v>311</v>
      </c>
    </row>
    <row r="857" spans="1:65" s="12" customFormat="1" ht="22.9" customHeight="1" x14ac:dyDescent="0.2">
      <c r="B857" s="174"/>
      <c r="C857" s="175"/>
      <c r="D857" s="176" t="s">
        <v>75</v>
      </c>
      <c r="E857" s="188" t="s">
        <v>1358</v>
      </c>
      <c r="F857" s="188" t="s">
        <v>1359</v>
      </c>
      <c r="G857" s="175"/>
      <c r="H857" s="175"/>
      <c r="I857" s="178"/>
      <c r="J857" s="189">
        <f>BK857</f>
        <v>0</v>
      </c>
      <c r="K857" s="175"/>
      <c r="L857" s="180"/>
      <c r="M857" s="181"/>
      <c r="N857" s="182"/>
      <c r="O857" s="182"/>
      <c r="P857" s="183">
        <f>P858+P881</f>
        <v>0</v>
      </c>
      <c r="Q857" s="182"/>
      <c r="R857" s="183">
        <f>R858+R881</f>
        <v>3.0912668000000001</v>
      </c>
      <c r="S857" s="182"/>
      <c r="T857" s="184">
        <f>T858+T881</f>
        <v>0</v>
      </c>
      <c r="AR857" s="185" t="s">
        <v>84</v>
      </c>
      <c r="AT857" s="186" t="s">
        <v>75</v>
      </c>
      <c r="AU857" s="186" t="s">
        <v>84</v>
      </c>
      <c r="AY857" s="185" t="s">
        <v>311</v>
      </c>
      <c r="BK857" s="187">
        <f>BK858+BK881</f>
        <v>0</v>
      </c>
    </row>
    <row r="858" spans="1:65" s="12" customFormat="1" ht="20.85" customHeight="1" x14ac:dyDescent="0.2">
      <c r="B858" s="174"/>
      <c r="C858" s="175"/>
      <c r="D858" s="176" t="s">
        <v>75</v>
      </c>
      <c r="E858" s="188" t="s">
        <v>1360</v>
      </c>
      <c r="F858" s="188" t="s">
        <v>151</v>
      </c>
      <c r="G858" s="175"/>
      <c r="H858" s="175"/>
      <c r="I858" s="178"/>
      <c r="J858" s="189">
        <f>BK858</f>
        <v>0</v>
      </c>
      <c r="K858" s="175"/>
      <c r="L858" s="180"/>
      <c r="M858" s="181"/>
      <c r="N858" s="182"/>
      <c r="O858" s="182"/>
      <c r="P858" s="183">
        <f>SUM(P859:P880)</f>
        <v>0</v>
      </c>
      <c r="Q858" s="182"/>
      <c r="R858" s="183">
        <f>SUM(R859:R880)</f>
        <v>3.0564187999999999</v>
      </c>
      <c r="S858" s="182"/>
      <c r="T858" s="184">
        <f>SUM(T859:T880)</f>
        <v>0</v>
      </c>
      <c r="AR858" s="185" t="s">
        <v>84</v>
      </c>
      <c r="AT858" s="186" t="s">
        <v>75</v>
      </c>
      <c r="AU858" s="186" t="s">
        <v>86</v>
      </c>
      <c r="AY858" s="185" t="s">
        <v>311</v>
      </c>
      <c r="BK858" s="187">
        <f>SUM(BK859:BK880)</f>
        <v>0</v>
      </c>
    </row>
    <row r="859" spans="1:65" s="2" customFormat="1" ht="36" customHeight="1" x14ac:dyDescent="0.2">
      <c r="A859" s="35"/>
      <c r="B859" s="36"/>
      <c r="C859" s="190" t="s">
        <v>1361</v>
      </c>
      <c r="D859" s="190" t="s">
        <v>313</v>
      </c>
      <c r="E859" s="191" t="s">
        <v>1362</v>
      </c>
      <c r="F859" s="192" t="s">
        <v>1363</v>
      </c>
      <c r="G859" s="193" t="s">
        <v>123</v>
      </c>
      <c r="H859" s="194">
        <v>14.45</v>
      </c>
      <c r="I859" s="195"/>
      <c r="J859" s="196">
        <f>ROUND(I859*H859,2)</f>
        <v>0</v>
      </c>
      <c r="K859" s="192" t="s">
        <v>317</v>
      </c>
      <c r="L859" s="40"/>
      <c r="M859" s="197" t="s">
        <v>21</v>
      </c>
      <c r="N859" s="198" t="s">
        <v>47</v>
      </c>
      <c r="O859" s="65"/>
      <c r="P859" s="199">
        <f>O859*H859</f>
        <v>0</v>
      </c>
      <c r="Q859" s="199">
        <v>0.10100000000000001</v>
      </c>
      <c r="R859" s="199">
        <f>Q859*H859</f>
        <v>1.4594499999999999</v>
      </c>
      <c r="S859" s="199">
        <v>0</v>
      </c>
      <c r="T859" s="200">
        <f>S859*H859</f>
        <v>0</v>
      </c>
      <c r="U859" s="35"/>
      <c r="V859" s="35"/>
      <c r="W859" s="35"/>
      <c r="X859" s="35"/>
      <c r="Y859" s="35"/>
      <c r="Z859" s="35"/>
      <c r="AA859" s="35"/>
      <c r="AB859" s="35"/>
      <c r="AC859" s="35"/>
      <c r="AD859" s="35"/>
      <c r="AE859" s="35"/>
      <c r="AR859" s="201" t="s">
        <v>318</v>
      </c>
      <c r="AT859" s="201" t="s">
        <v>313</v>
      </c>
      <c r="AU859" s="201" t="s">
        <v>125</v>
      </c>
      <c r="AY859" s="18" t="s">
        <v>311</v>
      </c>
      <c r="BE859" s="202">
        <f>IF(N859="základní",J859,0)</f>
        <v>0</v>
      </c>
      <c r="BF859" s="202">
        <f>IF(N859="snížená",J859,0)</f>
        <v>0</v>
      </c>
      <c r="BG859" s="202">
        <f>IF(N859="zákl. přenesená",J859,0)</f>
        <v>0</v>
      </c>
      <c r="BH859" s="202">
        <f>IF(N859="sníž. přenesená",J859,0)</f>
        <v>0</v>
      </c>
      <c r="BI859" s="202">
        <f>IF(N859="nulová",J859,0)</f>
        <v>0</v>
      </c>
      <c r="BJ859" s="18" t="s">
        <v>84</v>
      </c>
      <c r="BK859" s="202">
        <f>ROUND(I859*H859,2)</f>
        <v>0</v>
      </c>
      <c r="BL859" s="18" t="s">
        <v>318</v>
      </c>
      <c r="BM859" s="201" t="s">
        <v>1364</v>
      </c>
    </row>
    <row r="860" spans="1:65" s="2" customFormat="1" ht="87.75" x14ac:dyDescent="0.2">
      <c r="A860" s="35"/>
      <c r="B860" s="36"/>
      <c r="C860" s="37"/>
      <c r="D860" s="203" t="s">
        <v>320</v>
      </c>
      <c r="E860" s="37"/>
      <c r="F860" s="204" t="s">
        <v>1365</v>
      </c>
      <c r="G860" s="37"/>
      <c r="H860" s="37"/>
      <c r="I860" s="110"/>
      <c r="J860" s="37"/>
      <c r="K860" s="37"/>
      <c r="L860" s="40"/>
      <c r="M860" s="205"/>
      <c r="N860" s="206"/>
      <c r="O860" s="65"/>
      <c r="P860" s="65"/>
      <c r="Q860" s="65"/>
      <c r="R860" s="65"/>
      <c r="S860" s="65"/>
      <c r="T860" s="66"/>
      <c r="U860" s="35"/>
      <c r="V860" s="35"/>
      <c r="W860" s="35"/>
      <c r="X860" s="35"/>
      <c r="Y860" s="35"/>
      <c r="Z860" s="35"/>
      <c r="AA860" s="35"/>
      <c r="AB860" s="35"/>
      <c r="AC860" s="35"/>
      <c r="AD860" s="35"/>
      <c r="AE860" s="35"/>
      <c r="AT860" s="18" t="s">
        <v>320</v>
      </c>
      <c r="AU860" s="18" t="s">
        <v>125</v>
      </c>
    </row>
    <row r="861" spans="1:65" s="13" customFormat="1" x14ac:dyDescent="0.2">
      <c r="B861" s="207"/>
      <c r="C861" s="208"/>
      <c r="D861" s="203" t="s">
        <v>332</v>
      </c>
      <c r="E861" s="209" t="s">
        <v>21</v>
      </c>
      <c r="F861" s="210" t="s">
        <v>150</v>
      </c>
      <c r="G861" s="208"/>
      <c r="H861" s="211">
        <v>14.45</v>
      </c>
      <c r="I861" s="212"/>
      <c r="J861" s="208"/>
      <c r="K861" s="208"/>
      <c r="L861" s="213"/>
      <c r="M861" s="214"/>
      <c r="N861" s="215"/>
      <c r="O861" s="215"/>
      <c r="P861" s="215"/>
      <c r="Q861" s="215"/>
      <c r="R861" s="215"/>
      <c r="S861" s="215"/>
      <c r="T861" s="216"/>
      <c r="AT861" s="217" t="s">
        <v>332</v>
      </c>
      <c r="AU861" s="217" t="s">
        <v>125</v>
      </c>
      <c r="AV861" s="13" t="s">
        <v>86</v>
      </c>
      <c r="AW861" s="13" t="s">
        <v>37</v>
      </c>
      <c r="AX861" s="13" t="s">
        <v>84</v>
      </c>
      <c r="AY861" s="217" t="s">
        <v>311</v>
      </c>
    </row>
    <row r="862" spans="1:65" s="2" customFormat="1" ht="16.5" customHeight="1" x14ac:dyDescent="0.2">
      <c r="A862" s="35"/>
      <c r="B862" s="36"/>
      <c r="C862" s="239" t="s">
        <v>1366</v>
      </c>
      <c r="D862" s="239" t="s">
        <v>432</v>
      </c>
      <c r="E862" s="240" t="s">
        <v>1367</v>
      </c>
      <c r="F862" s="241" t="s">
        <v>1368</v>
      </c>
      <c r="G862" s="242" t="s">
        <v>123</v>
      </c>
      <c r="H862" s="243">
        <v>14.45</v>
      </c>
      <c r="I862" s="244"/>
      <c r="J862" s="245">
        <f>ROUND(I862*H862,2)</f>
        <v>0</v>
      </c>
      <c r="K862" s="241" t="s">
        <v>317</v>
      </c>
      <c r="L862" s="246"/>
      <c r="M862" s="247" t="s">
        <v>21</v>
      </c>
      <c r="N862" s="248" t="s">
        <v>47</v>
      </c>
      <c r="O862" s="65"/>
      <c r="P862" s="199">
        <f>O862*H862</f>
        <v>0</v>
      </c>
      <c r="Q862" s="199">
        <v>0.108</v>
      </c>
      <c r="R862" s="199">
        <f>Q862*H862</f>
        <v>1.5606</v>
      </c>
      <c r="S862" s="199">
        <v>0</v>
      </c>
      <c r="T862" s="200">
        <f>S862*H862</f>
        <v>0</v>
      </c>
      <c r="U862" s="35"/>
      <c r="V862" s="35"/>
      <c r="W862" s="35"/>
      <c r="X862" s="35"/>
      <c r="Y862" s="35"/>
      <c r="Z862" s="35"/>
      <c r="AA862" s="35"/>
      <c r="AB862" s="35"/>
      <c r="AC862" s="35"/>
      <c r="AD862" s="35"/>
      <c r="AE862" s="35"/>
      <c r="AR862" s="201" t="s">
        <v>372</v>
      </c>
      <c r="AT862" s="201" t="s">
        <v>432</v>
      </c>
      <c r="AU862" s="201" t="s">
        <v>125</v>
      </c>
      <c r="AY862" s="18" t="s">
        <v>311</v>
      </c>
      <c r="BE862" s="202">
        <f>IF(N862="základní",J862,0)</f>
        <v>0</v>
      </c>
      <c r="BF862" s="202">
        <f>IF(N862="snížená",J862,0)</f>
        <v>0</v>
      </c>
      <c r="BG862" s="202">
        <f>IF(N862="zákl. přenesená",J862,0)</f>
        <v>0</v>
      </c>
      <c r="BH862" s="202">
        <f>IF(N862="sníž. přenesená",J862,0)</f>
        <v>0</v>
      </c>
      <c r="BI862" s="202">
        <f>IF(N862="nulová",J862,0)</f>
        <v>0</v>
      </c>
      <c r="BJ862" s="18" t="s">
        <v>84</v>
      </c>
      <c r="BK862" s="202">
        <f>ROUND(I862*H862,2)</f>
        <v>0</v>
      </c>
      <c r="BL862" s="18" t="s">
        <v>318</v>
      </c>
      <c r="BM862" s="201" t="s">
        <v>1369</v>
      </c>
    </row>
    <row r="863" spans="1:65" s="13" customFormat="1" x14ac:dyDescent="0.2">
      <c r="B863" s="207"/>
      <c r="C863" s="208"/>
      <c r="D863" s="203" t="s">
        <v>332</v>
      </c>
      <c r="E863" s="209" t="s">
        <v>21</v>
      </c>
      <c r="F863" s="210" t="s">
        <v>150</v>
      </c>
      <c r="G863" s="208"/>
      <c r="H863" s="211">
        <v>14.45</v>
      </c>
      <c r="I863" s="212"/>
      <c r="J863" s="208"/>
      <c r="K863" s="208"/>
      <c r="L863" s="213"/>
      <c r="M863" s="214"/>
      <c r="N863" s="215"/>
      <c r="O863" s="215"/>
      <c r="P863" s="215"/>
      <c r="Q863" s="215"/>
      <c r="R863" s="215"/>
      <c r="S863" s="215"/>
      <c r="T863" s="216"/>
      <c r="AT863" s="217" t="s">
        <v>332</v>
      </c>
      <c r="AU863" s="217" t="s">
        <v>125</v>
      </c>
      <c r="AV863" s="13" t="s">
        <v>86</v>
      </c>
      <c r="AW863" s="13" t="s">
        <v>37</v>
      </c>
      <c r="AX863" s="13" t="s">
        <v>84</v>
      </c>
      <c r="AY863" s="217" t="s">
        <v>311</v>
      </c>
    </row>
    <row r="864" spans="1:65" s="2" customFormat="1" ht="24" customHeight="1" x14ac:dyDescent="0.2">
      <c r="A864" s="35"/>
      <c r="B864" s="36"/>
      <c r="C864" s="190" t="s">
        <v>1370</v>
      </c>
      <c r="D864" s="190" t="s">
        <v>313</v>
      </c>
      <c r="E864" s="191" t="s">
        <v>1077</v>
      </c>
      <c r="F864" s="192" t="s">
        <v>1078</v>
      </c>
      <c r="G864" s="193" t="s">
        <v>123</v>
      </c>
      <c r="H864" s="194">
        <v>14.45</v>
      </c>
      <c r="I864" s="195"/>
      <c r="J864" s="196">
        <f>ROUND(I864*H864,2)</f>
        <v>0</v>
      </c>
      <c r="K864" s="192" t="s">
        <v>317</v>
      </c>
      <c r="L864" s="40"/>
      <c r="M864" s="197" t="s">
        <v>21</v>
      </c>
      <c r="N864" s="198" t="s">
        <v>47</v>
      </c>
      <c r="O864" s="65"/>
      <c r="P864" s="199">
        <f>O864*H864</f>
        <v>0</v>
      </c>
      <c r="Q864" s="199">
        <v>0</v>
      </c>
      <c r="R864" s="199">
        <f>Q864*H864</f>
        <v>0</v>
      </c>
      <c r="S864" s="199">
        <v>0</v>
      </c>
      <c r="T864" s="200">
        <f>S864*H864</f>
        <v>0</v>
      </c>
      <c r="U864" s="35"/>
      <c r="V864" s="35"/>
      <c r="W864" s="35"/>
      <c r="X864" s="35"/>
      <c r="Y864" s="35"/>
      <c r="Z864" s="35"/>
      <c r="AA864" s="35"/>
      <c r="AB864" s="35"/>
      <c r="AC864" s="35"/>
      <c r="AD864" s="35"/>
      <c r="AE864" s="35"/>
      <c r="AR864" s="201" t="s">
        <v>420</v>
      </c>
      <c r="AT864" s="201" t="s">
        <v>313</v>
      </c>
      <c r="AU864" s="201" t="s">
        <v>125</v>
      </c>
      <c r="AY864" s="18" t="s">
        <v>311</v>
      </c>
      <c r="BE864" s="202">
        <f>IF(N864="základní",J864,0)</f>
        <v>0</v>
      </c>
      <c r="BF864" s="202">
        <f>IF(N864="snížená",J864,0)</f>
        <v>0</v>
      </c>
      <c r="BG864" s="202">
        <f>IF(N864="zákl. přenesená",J864,0)</f>
        <v>0</v>
      </c>
      <c r="BH864" s="202">
        <f>IF(N864="sníž. přenesená",J864,0)</f>
        <v>0</v>
      </c>
      <c r="BI864" s="202">
        <f>IF(N864="nulová",J864,0)</f>
        <v>0</v>
      </c>
      <c r="BJ864" s="18" t="s">
        <v>84</v>
      </c>
      <c r="BK864" s="202">
        <f>ROUND(I864*H864,2)</f>
        <v>0</v>
      </c>
      <c r="BL864" s="18" t="s">
        <v>420</v>
      </c>
      <c r="BM864" s="201" t="s">
        <v>1371</v>
      </c>
    </row>
    <row r="865" spans="1:65" s="2" customFormat="1" ht="39" x14ac:dyDescent="0.2">
      <c r="A865" s="35"/>
      <c r="B865" s="36"/>
      <c r="C865" s="37"/>
      <c r="D865" s="203" t="s">
        <v>320</v>
      </c>
      <c r="E865" s="37"/>
      <c r="F865" s="204" t="s">
        <v>1080</v>
      </c>
      <c r="G865" s="37"/>
      <c r="H865" s="37"/>
      <c r="I865" s="110"/>
      <c r="J865" s="37"/>
      <c r="K865" s="37"/>
      <c r="L865" s="40"/>
      <c r="M865" s="205"/>
      <c r="N865" s="206"/>
      <c r="O865" s="65"/>
      <c r="P865" s="65"/>
      <c r="Q865" s="65"/>
      <c r="R865" s="65"/>
      <c r="S865" s="65"/>
      <c r="T865" s="66"/>
      <c r="U865" s="35"/>
      <c r="V865" s="35"/>
      <c r="W865" s="35"/>
      <c r="X865" s="35"/>
      <c r="Y865" s="35"/>
      <c r="Z865" s="35"/>
      <c r="AA865" s="35"/>
      <c r="AB865" s="35"/>
      <c r="AC865" s="35"/>
      <c r="AD865" s="35"/>
      <c r="AE865" s="35"/>
      <c r="AT865" s="18" t="s">
        <v>320</v>
      </c>
      <c r="AU865" s="18" t="s">
        <v>125</v>
      </c>
    </row>
    <row r="866" spans="1:65" s="13" customFormat="1" x14ac:dyDescent="0.2">
      <c r="B866" s="207"/>
      <c r="C866" s="208"/>
      <c r="D866" s="203" t="s">
        <v>332</v>
      </c>
      <c r="E866" s="209" t="s">
        <v>21</v>
      </c>
      <c r="F866" s="210" t="s">
        <v>150</v>
      </c>
      <c r="G866" s="208"/>
      <c r="H866" s="211">
        <v>14.45</v>
      </c>
      <c r="I866" s="212"/>
      <c r="J866" s="208"/>
      <c r="K866" s="208"/>
      <c r="L866" s="213"/>
      <c r="M866" s="214"/>
      <c r="N866" s="215"/>
      <c r="O866" s="215"/>
      <c r="P866" s="215"/>
      <c r="Q866" s="215"/>
      <c r="R866" s="215"/>
      <c r="S866" s="215"/>
      <c r="T866" s="216"/>
      <c r="AT866" s="217" t="s">
        <v>332</v>
      </c>
      <c r="AU866" s="217" t="s">
        <v>125</v>
      </c>
      <c r="AV866" s="13" t="s">
        <v>86</v>
      </c>
      <c r="AW866" s="13" t="s">
        <v>37</v>
      </c>
      <c r="AX866" s="13" t="s">
        <v>76</v>
      </c>
      <c r="AY866" s="217" t="s">
        <v>311</v>
      </c>
    </row>
    <row r="867" spans="1:65" s="15" customFormat="1" x14ac:dyDescent="0.2">
      <c r="B867" s="228"/>
      <c r="C867" s="229"/>
      <c r="D867" s="203" t="s">
        <v>332</v>
      </c>
      <c r="E867" s="230" t="s">
        <v>21</v>
      </c>
      <c r="F867" s="231" t="s">
        <v>347</v>
      </c>
      <c r="G867" s="229"/>
      <c r="H867" s="232">
        <v>14.45</v>
      </c>
      <c r="I867" s="233"/>
      <c r="J867" s="229"/>
      <c r="K867" s="229"/>
      <c r="L867" s="234"/>
      <c r="M867" s="235"/>
      <c r="N867" s="236"/>
      <c r="O867" s="236"/>
      <c r="P867" s="236"/>
      <c r="Q867" s="236"/>
      <c r="R867" s="236"/>
      <c r="S867" s="236"/>
      <c r="T867" s="237"/>
      <c r="AT867" s="238" t="s">
        <v>332</v>
      </c>
      <c r="AU867" s="238" t="s">
        <v>125</v>
      </c>
      <c r="AV867" s="15" t="s">
        <v>318</v>
      </c>
      <c r="AW867" s="15" t="s">
        <v>37</v>
      </c>
      <c r="AX867" s="15" t="s">
        <v>84</v>
      </c>
      <c r="AY867" s="238" t="s">
        <v>311</v>
      </c>
    </row>
    <row r="868" spans="1:65" s="2" customFormat="1" ht="24" customHeight="1" x14ac:dyDescent="0.2">
      <c r="A868" s="35"/>
      <c r="B868" s="36"/>
      <c r="C868" s="239" t="s">
        <v>1372</v>
      </c>
      <c r="D868" s="239" t="s">
        <v>432</v>
      </c>
      <c r="E868" s="240" t="s">
        <v>722</v>
      </c>
      <c r="F868" s="241" t="s">
        <v>1373</v>
      </c>
      <c r="G868" s="242" t="s">
        <v>123</v>
      </c>
      <c r="H868" s="243">
        <v>16.617999999999999</v>
      </c>
      <c r="I868" s="244"/>
      <c r="J868" s="245">
        <f>ROUND(I868*H868,2)</f>
        <v>0</v>
      </c>
      <c r="K868" s="241" t="s">
        <v>724</v>
      </c>
      <c r="L868" s="246"/>
      <c r="M868" s="247" t="s">
        <v>21</v>
      </c>
      <c r="N868" s="248" t="s">
        <v>47</v>
      </c>
      <c r="O868" s="65"/>
      <c r="P868" s="199">
        <f>O868*H868</f>
        <v>0</v>
      </c>
      <c r="Q868" s="199">
        <v>5.9999999999999995E-4</v>
      </c>
      <c r="R868" s="199">
        <f>Q868*H868</f>
        <v>9.9707999999999984E-3</v>
      </c>
      <c r="S868" s="199">
        <v>0</v>
      </c>
      <c r="T868" s="200">
        <f>S868*H868</f>
        <v>0</v>
      </c>
      <c r="U868" s="35"/>
      <c r="V868" s="35"/>
      <c r="W868" s="35"/>
      <c r="X868" s="35"/>
      <c r="Y868" s="35"/>
      <c r="Z868" s="35"/>
      <c r="AA868" s="35"/>
      <c r="AB868" s="35"/>
      <c r="AC868" s="35"/>
      <c r="AD868" s="35"/>
      <c r="AE868" s="35"/>
      <c r="AR868" s="201" t="s">
        <v>523</v>
      </c>
      <c r="AT868" s="201" t="s">
        <v>432</v>
      </c>
      <c r="AU868" s="201" t="s">
        <v>125</v>
      </c>
      <c r="AY868" s="18" t="s">
        <v>311</v>
      </c>
      <c r="BE868" s="202">
        <f>IF(N868="základní",J868,0)</f>
        <v>0</v>
      </c>
      <c r="BF868" s="202">
        <f>IF(N868="snížená",J868,0)</f>
        <v>0</v>
      </c>
      <c r="BG868" s="202">
        <f>IF(N868="zákl. přenesená",J868,0)</f>
        <v>0</v>
      </c>
      <c r="BH868" s="202">
        <f>IF(N868="sníž. přenesená",J868,0)</f>
        <v>0</v>
      </c>
      <c r="BI868" s="202">
        <f>IF(N868="nulová",J868,0)</f>
        <v>0</v>
      </c>
      <c r="BJ868" s="18" t="s">
        <v>84</v>
      </c>
      <c r="BK868" s="202">
        <f>ROUND(I868*H868,2)</f>
        <v>0</v>
      </c>
      <c r="BL868" s="18" t="s">
        <v>420</v>
      </c>
      <c r="BM868" s="201" t="s">
        <v>1374</v>
      </c>
    </row>
    <row r="869" spans="1:65" s="13" customFormat="1" x14ac:dyDescent="0.2">
      <c r="B869" s="207"/>
      <c r="C869" s="208"/>
      <c r="D869" s="203" t="s">
        <v>332</v>
      </c>
      <c r="E869" s="209" t="s">
        <v>21</v>
      </c>
      <c r="F869" s="210" t="s">
        <v>150</v>
      </c>
      <c r="G869" s="208"/>
      <c r="H869" s="211">
        <v>14.45</v>
      </c>
      <c r="I869" s="212"/>
      <c r="J869" s="208"/>
      <c r="K869" s="208"/>
      <c r="L869" s="213"/>
      <c r="M869" s="214"/>
      <c r="N869" s="215"/>
      <c r="O869" s="215"/>
      <c r="P869" s="215"/>
      <c r="Q869" s="215"/>
      <c r="R869" s="215"/>
      <c r="S869" s="215"/>
      <c r="T869" s="216"/>
      <c r="AT869" s="217" t="s">
        <v>332</v>
      </c>
      <c r="AU869" s="217" t="s">
        <v>125</v>
      </c>
      <c r="AV869" s="13" t="s">
        <v>86</v>
      </c>
      <c r="AW869" s="13" t="s">
        <v>37</v>
      </c>
      <c r="AX869" s="13" t="s">
        <v>84</v>
      </c>
      <c r="AY869" s="217" t="s">
        <v>311</v>
      </c>
    </row>
    <row r="870" spans="1:65" s="13" customFormat="1" x14ac:dyDescent="0.2">
      <c r="B870" s="207"/>
      <c r="C870" s="208"/>
      <c r="D870" s="203" t="s">
        <v>332</v>
      </c>
      <c r="E870" s="208"/>
      <c r="F870" s="210" t="s">
        <v>1375</v>
      </c>
      <c r="G870" s="208"/>
      <c r="H870" s="211">
        <v>16.617999999999999</v>
      </c>
      <c r="I870" s="212"/>
      <c r="J870" s="208"/>
      <c r="K870" s="208"/>
      <c r="L870" s="213"/>
      <c r="M870" s="214"/>
      <c r="N870" s="215"/>
      <c r="O870" s="215"/>
      <c r="P870" s="215"/>
      <c r="Q870" s="215"/>
      <c r="R870" s="215"/>
      <c r="S870" s="215"/>
      <c r="T870" s="216"/>
      <c r="AT870" s="217" t="s">
        <v>332</v>
      </c>
      <c r="AU870" s="217" t="s">
        <v>125</v>
      </c>
      <c r="AV870" s="13" t="s">
        <v>86</v>
      </c>
      <c r="AW870" s="13" t="s">
        <v>4</v>
      </c>
      <c r="AX870" s="13" t="s">
        <v>84</v>
      </c>
      <c r="AY870" s="217" t="s">
        <v>311</v>
      </c>
    </row>
    <row r="871" spans="1:65" s="2" customFormat="1" ht="16.5" customHeight="1" x14ac:dyDescent="0.2">
      <c r="A871" s="35"/>
      <c r="B871" s="36"/>
      <c r="C871" s="190" t="s">
        <v>1376</v>
      </c>
      <c r="D871" s="190" t="s">
        <v>313</v>
      </c>
      <c r="E871" s="191" t="s">
        <v>1377</v>
      </c>
      <c r="F871" s="192" t="s">
        <v>1378</v>
      </c>
      <c r="G871" s="193" t="s">
        <v>123</v>
      </c>
      <c r="H871" s="194">
        <v>14.45</v>
      </c>
      <c r="I871" s="195"/>
      <c r="J871" s="196">
        <f>ROUND(I871*H871,2)</f>
        <v>0</v>
      </c>
      <c r="K871" s="192" t="s">
        <v>317</v>
      </c>
      <c r="L871" s="40"/>
      <c r="M871" s="197" t="s">
        <v>21</v>
      </c>
      <c r="N871" s="198" t="s">
        <v>47</v>
      </c>
      <c r="O871" s="65"/>
      <c r="P871" s="199">
        <f>O871*H871</f>
        <v>0</v>
      </c>
      <c r="Q871" s="199">
        <v>4.0000000000000002E-4</v>
      </c>
      <c r="R871" s="199">
        <f>Q871*H871</f>
        <v>5.7800000000000004E-3</v>
      </c>
      <c r="S871" s="199">
        <v>0</v>
      </c>
      <c r="T871" s="200">
        <f>S871*H871</f>
        <v>0</v>
      </c>
      <c r="U871" s="35"/>
      <c r="V871" s="35"/>
      <c r="W871" s="35"/>
      <c r="X871" s="35"/>
      <c r="Y871" s="35"/>
      <c r="Z871" s="35"/>
      <c r="AA871" s="35"/>
      <c r="AB871" s="35"/>
      <c r="AC871" s="35"/>
      <c r="AD871" s="35"/>
      <c r="AE871" s="35"/>
      <c r="AR871" s="201" t="s">
        <v>420</v>
      </c>
      <c r="AT871" s="201" t="s">
        <v>313</v>
      </c>
      <c r="AU871" s="201" t="s">
        <v>125</v>
      </c>
      <c r="AY871" s="18" t="s">
        <v>311</v>
      </c>
      <c r="BE871" s="202">
        <f>IF(N871="základní",J871,0)</f>
        <v>0</v>
      </c>
      <c r="BF871" s="202">
        <f>IF(N871="snížená",J871,0)</f>
        <v>0</v>
      </c>
      <c r="BG871" s="202">
        <f>IF(N871="zákl. přenesená",J871,0)</f>
        <v>0</v>
      </c>
      <c r="BH871" s="202">
        <f>IF(N871="sníž. přenesená",J871,0)</f>
        <v>0</v>
      </c>
      <c r="BI871" s="202">
        <f>IF(N871="nulová",J871,0)</f>
        <v>0</v>
      </c>
      <c r="BJ871" s="18" t="s">
        <v>84</v>
      </c>
      <c r="BK871" s="202">
        <f>ROUND(I871*H871,2)</f>
        <v>0</v>
      </c>
      <c r="BL871" s="18" t="s">
        <v>420</v>
      </c>
      <c r="BM871" s="201" t="s">
        <v>1379</v>
      </c>
    </row>
    <row r="872" spans="1:65" s="2" customFormat="1" ht="29.25" x14ac:dyDescent="0.2">
      <c r="A872" s="35"/>
      <c r="B872" s="36"/>
      <c r="C872" s="37"/>
      <c r="D872" s="203" t="s">
        <v>320</v>
      </c>
      <c r="E872" s="37"/>
      <c r="F872" s="204" t="s">
        <v>1380</v>
      </c>
      <c r="G872" s="37"/>
      <c r="H872" s="37"/>
      <c r="I872" s="110"/>
      <c r="J872" s="37"/>
      <c r="K872" s="37"/>
      <c r="L872" s="40"/>
      <c r="M872" s="205"/>
      <c r="N872" s="206"/>
      <c r="O872" s="65"/>
      <c r="P872" s="65"/>
      <c r="Q872" s="65"/>
      <c r="R872" s="65"/>
      <c r="S872" s="65"/>
      <c r="T872" s="66"/>
      <c r="U872" s="35"/>
      <c r="V872" s="35"/>
      <c r="W872" s="35"/>
      <c r="X872" s="35"/>
      <c r="Y872" s="35"/>
      <c r="Z872" s="35"/>
      <c r="AA872" s="35"/>
      <c r="AB872" s="35"/>
      <c r="AC872" s="35"/>
      <c r="AD872" s="35"/>
      <c r="AE872" s="35"/>
      <c r="AT872" s="18" t="s">
        <v>320</v>
      </c>
      <c r="AU872" s="18" t="s">
        <v>125</v>
      </c>
    </row>
    <row r="873" spans="1:65" s="13" customFormat="1" x14ac:dyDescent="0.2">
      <c r="B873" s="207"/>
      <c r="C873" s="208"/>
      <c r="D873" s="203" t="s">
        <v>332</v>
      </c>
      <c r="E873" s="209" t="s">
        <v>21</v>
      </c>
      <c r="F873" s="210" t="s">
        <v>150</v>
      </c>
      <c r="G873" s="208"/>
      <c r="H873" s="211">
        <v>14.45</v>
      </c>
      <c r="I873" s="212"/>
      <c r="J873" s="208"/>
      <c r="K873" s="208"/>
      <c r="L873" s="213"/>
      <c r="M873" s="214"/>
      <c r="N873" s="215"/>
      <c r="O873" s="215"/>
      <c r="P873" s="215"/>
      <c r="Q873" s="215"/>
      <c r="R873" s="215"/>
      <c r="S873" s="215"/>
      <c r="T873" s="216"/>
      <c r="AT873" s="217" t="s">
        <v>332</v>
      </c>
      <c r="AU873" s="217" t="s">
        <v>125</v>
      </c>
      <c r="AV873" s="13" t="s">
        <v>86</v>
      </c>
      <c r="AW873" s="13" t="s">
        <v>37</v>
      </c>
      <c r="AX873" s="13" t="s">
        <v>84</v>
      </c>
      <c r="AY873" s="217" t="s">
        <v>311</v>
      </c>
    </row>
    <row r="874" spans="1:65" s="2" customFormat="1" ht="24" customHeight="1" x14ac:dyDescent="0.2">
      <c r="A874" s="35"/>
      <c r="B874" s="36"/>
      <c r="C874" s="239" t="s">
        <v>1381</v>
      </c>
      <c r="D874" s="239" t="s">
        <v>432</v>
      </c>
      <c r="E874" s="240" t="s">
        <v>1382</v>
      </c>
      <c r="F874" s="241" t="s">
        <v>1383</v>
      </c>
      <c r="G874" s="242" t="s">
        <v>123</v>
      </c>
      <c r="H874" s="243">
        <v>16.617999999999999</v>
      </c>
      <c r="I874" s="244"/>
      <c r="J874" s="245">
        <f>ROUND(I874*H874,2)</f>
        <v>0</v>
      </c>
      <c r="K874" s="241" t="s">
        <v>317</v>
      </c>
      <c r="L874" s="246"/>
      <c r="M874" s="247" t="s">
        <v>21</v>
      </c>
      <c r="N874" s="248" t="s">
        <v>47</v>
      </c>
      <c r="O874" s="65"/>
      <c r="P874" s="199">
        <f>O874*H874</f>
        <v>0</v>
      </c>
      <c r="Q874" s="199">
        <v>1E-3</v>
      </c>
      <c r="R874" s="199">
        <f>Q874*H874</f>
        <v>1.6617999999999997E-2</v>
      </c>
      <c r="S874" s="199">
        <v>0</v>
      </c>
      <c r="T874" s="200">
        <f>S874*H874</f>
        <v>0</v>
      </c>
      <c r="U874" s="35"/>
      <c r="V874" s="35"/>
      <c r="W874" s="35"/>
      <c r="X874" s="35"/>
      <c r="Y874" s="35"/>
      <c r="Z874" s="35"/>
      <c r="AA874" s="35"/>
      <c r="AB874" s="35"/>
      <c r="AC874" s="35"/>
      <c r="AD874" s="35"/>
      <c r="AE874" s="35"/>
      <c r="AR874" s="201" t="s">
        <v>523</v>
      </c>
      <c r="AT874" s="201" t="s">
        <v>432</v>
      </c>
      <c r="AU874" s="201" t="s">
        <v>125</v>
      </c>
      <c r="AY874" s="18" t="s">
        <v>311</v>
      </c>
      <c r="BE874" s="202">
        <f>IF(N874="základní",J874,0)</f>
        <v>0</v>
      </c>
      <c r="BF874" s="202">
        <f>IF(N874="snížená",J874,0)</f>
        <v>0</v>
      </c>
      <c r="BG874" s="202">
        <f>IF(N874="zákl. přenesená",J874,0)</f>
        <v>0</v>
      </c>
      <c r="BH874" s="202">
        <f>IF(N874="sníž. přenesená",J874,0)</f>
        <v>0</v>
      </c>
      <c r="BI874" s="202">
        <f>IF(N874="nulová",J874,0)</f>
        <v>0</v>
      </c>
      <c r="BJ874" s="18" t="s">
        <v>84</v>
      </c>
      <c r="BK874" s="202">
        <f>ROUND(I874*H874,2)</f>
        <v>0</v>
      </c>
      <c r="BL874" s="18" t="s">
        <v>420</v>
      </c>
      <c r="BM874" s="201" t="s">
        <v>1384</v>
      </c>
    </row>
    <row r="875" spans="1:65" s="13" customFormat="1" x14ac:dyDescent="0.2">
      <c r="B875" s="207"/>
      <c r="C875" s="208"/>
      <c r="D875" s="203" t="s">
        <v>332</v>
      </c>
      <c r="E875" s="208"/>
      <c r="F875" s="210" t="s">
        <v>1375</v>
      </c>
      <c r="G875" s="208"/>
      <c r="H875" s="211">
        <v>16.617999999999999</v>
      </c>
      <c r="I875" s="212"/>
      <c r="J875" s="208"/>
      <c r="K875" s="208"/>
      <c r="L875" s="213"/>
      <c r="M875" s="214"/>
      <c r="N875" s="215"/>
      <c r="O875" s="215"/>
      <c r="P875" s="215"/>
      <c r="Q875" s="215"/>
      <c r="R875" s="215"/>
      <c r="S875" s="215"/>
      <c r="T875" s="216"/>
      <c r="AT875" s="217" t="s">
        <v>332</v>
      </c>
      <c r="AU875" s="217" t="s">
        <v>125</v>
      </c>
      <c r="AV875" s="13" t="s">
        <v>86</v>
      </c>
      <c r="AW875" s="13" t="s">
        <v>4</v>
      </c>
      <c r="AX875" s="13" t="s">
        <v>84</v>
      </c>
      <c r="AY875" s="217" t="s">
        <v>311</v>
      </c>
    </row>
    <row r="876" spans="1:65" s="2" customFormat="1" ht="24" customHeight="1" x14ac:dyDescent="0.2">
      <c r="A876" s="35"/>
      <c r="B876" s="36"/>
      <c r="C876" s="190" t="s">
        <v>1385</v>
      </c>
      <c r="D876" s="190" t="s">
        <v>313</v>
      </c>
      <c r="E876" s="191" t="s">
        <v>1386</v>
      </c>
      <c r="F876" s="192" t="s">
        <v>1387</v>
      </c>
      <c r="G876" s="193" t="s">
        <v>123</v>
      </c>
      <c r="H876" s="194">
        <v>14.45</v>
      </c>
      <c r="I876" s="195"/>
      <c r="J876" s="196">
        <f>ROUND(I876*H876,2)</f>
        <v>0</v>
      </c>
      <c r="K876" s="192" t="s">
        <v>317</v>
      </c>
      <c r="L876" s="40"/>
      <c r="M876" s="197" t="s">
        <v>21</v>
      </c>
      <c r="N876" s="198" t="s">
        <v>47</v>
      </c>
      <c r="O876" s="65"/>
      <c r="P876" s="199">
        <f>O876*H876</f>
        <v>0</v>
      </c>
      <c r="Q876" s="199">
        <v>0</v>
      </c>
      <c r="R876" s="199">
        <f>Q876*H876</f>
        <v>0</v>
      </c>
      <c r="S876" s="199">
        <v>0</v>
      </c>
      <c r="T876" s="200">
        <f>S876*H876</f>
        <v>0</v>
      </c>
      <c r="U876" s="35"/>
      <c r="V876" s="35"/>
      <c r="W876" s="35"/>
      <c r="X876" s="35"/>
      <c r="Y876" s="35"/>
      <c r="Z876" s="35"/>
      <c r="AA876" s="35"/>
      <c r="AB876" s="35"/>
      <c r="AC876" s="35"/>
      <c r="AD876" s="35"/>
      <c r="AE876" s="35"/>
      <c r="AR876" s="201" t="s">
        <v>420</v>
      </c>
      <c r="AT876" s="201" t="s">
        <v>313</v>
      </c>
      <c r="AU876" s="201" t="s">
        <v>125</v>
      </c>
      <c r="AY876" s="18" t="s">
        <v>311</v>
      </c>
      <c r="BE876" s="202">
        <f>IF(N876="základní",J876,0)</f>
        <v>0</v>
      </c>
      <c r="BF876" s="202">
        <f>IF(N876="snížená",J876,0)</f>
        <v>0</v>
      </c>
      <c r="BG876" s="202">
        <f>IF(N876="zákl. přenesená",J876,0)</f>
        <v>0</v>
      </c>
      <c r="BH876" s="202">
        <f>IF(N876="sníž. přenesená",J876,0)</f>
        <v>0</v>
      </c>
      <c r="BI876" s="202">
        <f>IF(N876="nulová",J876,0)</f>
        <v>0</v>
      </c>
      <c r="BJ876" s="18" t="s">
        <v>84</v>
      </c>
      <c r="BK876" s="202">
        <f>ROUND(I876*H876,2)</f>
        <v>0</v>
      </c>
      <c r="BL876" s="18" t="s">
        <v>420</v>
      </c>
      <c r="BM876" s="201" t="s">
        <v>1388</v>
      </c>
    </row>
    <row r="877" spans="1:65" s="2" customFormat="1" ht="29.25" x14ac:dyDescent="0.2">
      <c r="A877" s="35"/>
      <c r="B877" s="36"/>
      <c r="C877" s="37"/>
      <c r="D877" s="203" t="s">
        <v>320</v>
      </c>
      <c r="E877" s="37"/>
      <c r="F877" s="204" t="s">
        <v>1389</v>
      </c>
      <c r="G877" s="37"/>
      <c r="H877" s="37"/>
      <c r="I877" s="110"/>
      <c r="J877" s="37"/>
      <c r="K877" s="37"/>
      <c r="L877" s="40"/>
      <c r="M877" s="205"/>
      <c r="N877" s="206"/>
      <c r="O877" s="65"/>
      <c r="P877" s="65"/>
      <c r="Q877" s="65"/>
      <c r="R877" s="65"/>
      <c r="S877" s="65"/>
      <c r="T877" s="66"/>
      <c r="U877" s="35"/>
      <c r="V877" s="35"/>
      <c r="W877" s="35"/>
      <c r="X877" s="35"/>
      <c r="Y877" s="35"/>
      <c r="Z877" s="35"/>
      <c r="AA877" s="35"/>
      <c r="AB877" s="35"/>
      <c r="AC877" s="35"/>
      <c r="AD877" s="35"/>
      <c r="AE877" s="35"/>
      <c r="AT877" s="18" t="s">
        <v>320</v>
      </c>
      <c r="AU877" s="18" t="s">
        <v>125</v>
      </c>
    </row>
    <row r="878" spans="1:65" s="13" customFormat="1" x14ac:dyDescent="0.2">
      <c r="B878" s="207"/>
      <c r="C878" s="208"/>
      <c r="D878" s="203" t="s">
        <v>332</v>
      </c>
      <c r="E878" s="209" t="s">
        <v>21</v>
      </c>
      <c r="F878" s="210" t="s">
        <v>150</v>
      </c>
      <c r="G878" s="208"/>
      <c r="H878" s="211">
        <v>14.45</v>
      </c>
      <c r="I878" s="212"/>
      <c r="J878" s="208"/>
      <c r="K878" s="208"/>
      <c r="L878" s="213"/>
      <c r="M878" s="214"/>
      <c r="N878" s="215"/>
      <c r="O878" s="215"/>
      <c r="P878" s="215"/>
      <c r="Q878" s="215"/>
      <c r="R878" s="215"/>
      <c r="S878" s="215"/>
      <c r="T878" s="216"/>
      <c r="AT878" s="217" t="s">
        <v>332</v>
      </c>
      <c r="AU878" s="217" t="s">
        <v>125</v>
      </c>
      <c r="AV878" s="13" t="s">
        <v>86</v>
      </c>
      <c r="AW878" s="13" t="s">
        <v>37</v>
      </c>
      <c r="AX878" s="13" t="s">
        <v>84</v>
      </c>
      <c r="AY878" s="217" t="s">
        <v>311</v>
      </c>
    </row>
    <row r="879" spans="1:65" s="2" customFormat="1" ht="16.5" customHeight="1" x14ac:dyDescent="0.2">
      <c r="A879" s="35"/>
      <c r="B879" s="36"/>
      <c r="C879" s="239" t="s">
        <v>1390</v>
      </c>
      <c r="D879" s="239" t="s">
        <v>432</v>
      </c>
      <c r="E879" s="240" t="s">
        <v>1391</v>
      </c>
      <c r="F879" s="241" t="s">
        <v>1392</v>
      </c>
      <c r="G879" s="242" t="s">
        <v>416</v>
      </c>
      <c r="H879" s="243">
        <v>4.0000000000000001E-3</v>
      </c>
      <c r="I879" s="244"/>
      <c r="J879" s="245">
        <f>ROUND(I879*H879,2)</f>
        <v>0</v>
      </c>
      <c r="K879" s="241" t="s">
        <v>317</v>
      </c>
      <c r="L879" s="246"/>
      <c r="M879" s="247" t="s">
        <v>21</v>
      </c>
      <c r="N879" s="248" t="s">
        <v>47</v>
      </c>
      <c r="O879" s="65"/>
      <c r="P879" s="199">
        <f>O879*H879</f>
        <v>0</v>
      </c>
      <c r="Q879" s="199">
        <v>1</v>
      </c>
      <c r="R879" s="199">
        <f>Q879*H879</f>
        <v>4.0000000000000001E-3</v>
      </c>
      <c r="S879" s="199">
        <v>0</v>
      </c>
      <c r="T879" s="200">
        <f>S879*H879</f>
        <v>0</v>
      </c>
      <c r="U879" s="35"/>
      <c r="V879" s="35"/>
      <c r="W879" s="35"/>
      <c r="X879" s="35"/>
      <c r="Y879" s="35"/>
      <c r="Z879" s="35"/>
      <c r="AA879" s="35"/>
      <c r="AB879" s="35"/>
      <c r="AC879" s="35"/>
      <c r="AD879" s="35"/>
      <c r="AE879" s="35"/>
      <c r="AR879" s="201" t="s">
        <v>523</v>
      </c>
      <c r="AT879" s="201" t="s">
        <v>432</v>
      </c>
      <c r="AU879" s="201" t="s">
        <v>125</v>
      </c>
      <c r="AY879" s="18" t="s">
        <v>311</v>
      </c>
      <c r="BE879" s="202">
        <f>IF(N879="základní",J879,0)</f>
        <v>0</v>
      </c>
      <c r="BF879" s="202">
        <f>IF(N879="snížená",J879,0)</f>
        <v>0</v>
      </c>
      <c r="BG879" s="202">
        <f>IF(N879="zákl. přenesená",J879,0)</f>
        <v>0</v>
      </c>
      <c r="BH879" s="202">
        <f>IF(N879="sníž. přenesená",J879,0)</f>
        <v>0</v>
      </c>
      <c r="BI879" s="202">
        <f>IF(N879="nulová",J879,0)</f>
        <v>0</v>
      </c>
      <c r="BJ879" s="18" t="s">
        <v>84</v>
      </c>
      <c r="BK879" s="202">
        <f>ROUND(I879*H879,2)</f>
        <v>0</v>
      </c>
      <c r="BL879" s="18" t="s">
        <v>420</v>
      </c>
      <c r="BM879" s="201" t="s">
        <v>1393</v>
      </c>
    </row>
    <row r="880" spans="1:65" s="13" customFormat="1" x14ac:dyDescent="0.2">
      <c r="B880" s="207"/>
      <c r="C880" s="208"/>
      <c r="D880" s="203" t="s">
        <v>332</v>
      </c>
      <c r="E880" s="208"/>
      <c r="F880" s="210" t="s">
        <v>1394</v>
      </c>
      <c r="G880" s="208"/>
      <c r="H880" s="211">
        <v>4.0000000000000001E-3</v>
      </c>
      <c r="I880" s="212"/>
      <c r="J880" s="208"/>
      <c r="K880" s="208"/>
      <c r="L880" s="213"/>
      <c r="M880" s="214"/>
      <c r="N880" s="215"/>
      <c r="O880" s="215"/>
      <c r="P880" s="215"/>
      <c r="Q880" s="215"/>
      <c r="R880" s="215"/>
      <c r="S880" s="215"/>
      <c r="T880" s="216"/>
      <c r="AT880" s="217" t="s">
        <v>332</v>
      </c>
      <c r="AU880" s="217" t="s">
        <v>125</v>
      </c>
      <c r="AV880" s="13" t="s">
        <v>86</v>
      </c>
      <c r="AW880" s="13" t="s">
        <v>4</v>
      </c>
      <c r="AX880" s="13" t="s">
        <v>84</v>
      </c>
      <c r="AY880" s="217" t="s">
        <v>311</v>
      </c>
    </row>
    <row r="881" spans="1:65" s="12" customFormat="1" ht="20.85" customHeight="1" x14ac:dyDescent="0.2">
      <c r="B881" s="174"/>
      <c r="C881" s="175"/>
      <c r="D881" s="176" t="s">
        <v>75</v>
      </c>
      <c r="E881" s="188" t="s">
        <v>1395</v>
      </c>
      <c r="F881" s="188" t="s">
        <v>154</v>
      </c>
      <c r="G881" s="175"/>
      <c r="H881" s="175"/>
      <c r="I881" s="178"/>
      <c r="J881" s="189">
        <f>BK881</f>
        <v>0</v>
      </c>
      <c r="K881" s="175"/>
      <c r="L881" s="180"/>
      <c r="M881" s="181"/>
      <c r="N881" s="182"/>
      <c r="O881" s="182"/>
      <c r="P881" s="183">
        <f>SUM(P882:P896)</f>
        <v>0</v>
      </c>
      <c r="Q881" s="182"/>
      <c r="R881" s="183">
        <f>SUM(R882:R896)</f>
        <v>3.4847999999999997E-2</v>
      </c>
      <c r="S881" s="182"/>
      <c r="T881" s="184">
        <f>SUM(T882:T896)</f>
        <v>0</v>
      </c>
      <c r="AR881" s="185" t="s">
        <v>84</v>
      </c>
      <c r="AT881" s="186" t="s">
        <v>75</v>
      </c>
      <c r="AU881" s="186" t="s">
        <v>86</v>
      </c>
      <c r="AY881" s="185" t="s">
        <v>311</v>
      </c>
      <c r="BK881" s="187">
        <f>SUM(BK882:BK896)</f>
        <v>0</v>
      </c>
    </row>
    <row r="882" spans="1:65" s="2" customFormat="1" ht="24" customHeight="1" x14ac:dyDescent="0.2">
      <c r="A882" s="35"/>
      <c r="B882" s="36"/>
      <c r="C882" s="190" t="s">
        <v>1396</v>
      </c>
      <c r="D882" s="190" t="s">
        <v>313</v>
      </c>
      <c r="E882" s="191" t="s">
        <v>1397</v>
      </c>
      <c r="F882" s="192" t="s">
        <v>1398</v>
      </c>
      <c r="G882" s="193" t="s">
        <v>123</v>
      </c>
      <c r="H882" s="194">
        <v>127.88</v>
      </c>
      <c r="I882" s="195"/>
      <c r="J882" s="196">
        <f>ROUND(I882*H882,2)</f>
        <v>0</v>
      </c>
      <c r="K882" s="192" t="s">
        <v>317</v>
      </c>
      <c r="L882" s="40"/>
      <c r="M882" s="197" t="s">
        <v>21</v>
      </c>
      <c r="N882" s="198" t="s">
        <v>47</v>
      </c>
      <c r="O882" s="65"/>
      <c r="P882" s="199">
        <f>O882*H882</f>
        <v>0</v>
      </c>
      <c r="Q882" s="199">
        <v>0</v>
      </c>
      <c r="R882" s="199">
        <f>Q882*H882</f>
        <v>0</v>
      </c>
      <c r="S882" s="199">
        <v>0</v>
      </c>
      <c r="T882" s="200">
        <f>S882*H882</f>
        <v>0</v>
      </c>
      <c r="U882" s="35"/>
      <c r="V882" s="35"/>
      <c r="W882" s="35"/>
      <c r="X882" s="35"/>
      <c r="Y882" s="35"/>
      <c r="Z882" s="35"/>
      <c r="AA882" s="35"/>
      <c r="AB882" s="35"/>
      <c r="AC882" s="35"/>
      <c r="AD882" s="35"/>
      <c r="AE882" s="35"/>
      <c r="AR882" s="201" t="s">
        <v>318</v>
      </c>
      <c r="AT882" s="201" t="s">
        <v>313</v>
      </c>
      <c r="AU882" s="201" t="s">
        <v>125</v>
      </c>
      <c r="AY882" s="18" t="s">
        <v>311</v>
      </c>
      <c r="BE882" s="202">
        <f>IF(N882="základní",J882,0)</f>
        <v>0</v>
      </c>
      <c r="BF882" s="202">
        <f>IF(N882="snížená",J882,0)</f>
        <v>0</v>
      </c>
      <c r="BG882" s="202">
        <f>IF(N882="zákl. přenesená",J882,0)</f>
        <v>0</v>
      </c>
      <c r="BH882" s="202">
        <f>IF(N882="sníž. přenesená",J882,0)</f>
        <v>0</v>
      </c>
      <c r="BI882" s="202">
        <f>IF(N882="nulová",J882,0)</f>
        <v>0</v>
      </c>
      <c r="BJ882" s="18" t="s">
        <v>84</v>
      </c>
      <c r="BK882" s="202">
        <f>ROUND(I882*H882,2)</f>
        <v>0</v>
      </c>
      <c r="BL882" s="18" t="s">
        <v>318</v>
      </c>
      <c r="BM882" s="201" t="s">
        <v>1399</v>
      </c>
    </row>
    <row r="883" spans="1:65" s="2" customFormat="1" ht="29.25" x14ac:dyDescent="0.2">
      <c r="A883" s="35"/>
      <c r="B883" s="36"/>
      <c r="C883" s="37"/>
      <c r="D883" s="203" t="s">
        <v>320</v>
      </c>
      <c r="E883" s="37"/>
      <c r="F883" s="204" t="s">
        <v>1400</v>
      </c>
      <c r="G883" s="37"/>
      <c r="H883" s="37"/>
      <c r="I883" s="110"/>
      <c r="J883" s="37"/>
      <c r="K883" s="37"/>
      <c r="L883" s="40"/>
      <c r="M883" s="205"/>
      <c r="N883" s="206"/>
      <c r="O883" s="65"/>
      <c r="P883" s="65"/>
      <c r="Q883" s="65"/>
      <c r="R883" s="65"/>
      <c r="S883" s="65"/>
      <c r="T883" s="66"/>
      <c r="U883" s="35"/>
      <c r="V883" s="35"/>
      <c r="W883" s="35"/>
      <c r="X883" s="35"/>
      <c r="Y883" s="35"/>
      <c r="Z883" s="35"/>
      <c r="AA883" s="35"/>
      <c r="AB883" s="35"/>
      <c r="AC883" s="35"/>
      <c r="AD883" s="35"/>
      <c r="AE883" s="35"/>
      <c r="AT883" s="18" t="s">
        <v>320</v>
      </c>
      <c r="AU883" s="18" t="s">
        <v>125</v>
      </c>
    </row>
    <row r="884" spans="1:65" s="13" customFormat="1" x14ac:dyDescent="0.2">
      <c r="B884" s="207"/>
      <c r="C884" s="208"/>
      <c r="D884" s="203" t="s">
        <v>332</v>
      </c>
      <c r="E884" s="209" t="s">
        <v>21</v>
      </c>
      <c r="F884" s="210" t="s">
        <v>1401</v>
      </c>
      <c r="G884" s="208"/>
      <c r="H884" s="211">
        <v>127.88</v>
      </c>
      <c r="I884" s="212"/>
      <c r="J884" s="208"/>
      <c r="K884" s="208"/>
      <c r="L884" s="213"/>
      <c r="M884" s="214"/>
      <c r="N884" s="215"/>
      <c r="O884" s="215"/>
      <c r="P884" s="215"/>
      <c r="Q884" s="215"/>
      <c r="R884" s="215"/>
      <c r="S884" s="215"/>
      <c r="T884" s="216"/>
      <c r="AT884" s="217" t="s">
        <v>332</v>
      </c>
      <c r="AU884" s="217" t="s">
        <v>125</v>
      </c>
      <c r="AV884" s="13" t="s">
        <v>86</v>
      </c>
      <c r="AW884" s="13" t="s">
        <v>37</v>
      </c>
      <c r="AX884" s="13" t="s">
        <v>84</v>
      </c>
      <c r="AY884" s="217" t="s">
        <v>311</v>
      </c>
    </row>
    <row r="885" spans="1:65" s="2" customFormat="1" ht="16.5" customHeight="1" x14ac:dyDescent="0.2">
      <c r="A885" s="35"/>
      <c r="B885" s="36"/>
      <c r="C885" s="190" t="s">
        <v>1402</v>
      </c>
      <c r="D885" s="190" t="s">
        <v>313</v>
      </c>
      <c r="E885" s="191" t="s">
        <v>1403</v>
      </c>
      <c r="F885" s="192" t="s">
        <v>1404</v>
      </c>
      <c r="G885" s="193" t="s">
        <v>329</v>
      </c>
      <c r="H885" s="194">
        <v>9.68</v>
      </c>
      <c r="I885" s="195"/>
      <c r="J885" s="196">
        <f>ROUND(I885*H885,2)</f>
        <v>0</v>
      </c>
      <c r="K885" s="192" t="s">
        <v>317</v>
      </c>
      <c r="L885" s="40"/>
      <c r="M885" s="197" t="s">
        <v>21</v>
      </c>
      <c r="N885" s="198" t="s">
        <v>47</v>
      </c>
      <c r="O885" s="65"/>
      <c r="P885" s="199">
        <f>O885*H885</f>
        <v>0</v>
      </c>
      <c r="Q885" s="199">
        <v>3.5999999999999999E-3</v>
      </c>
      <c r="R885" s="199">
        <f>Q885*H885</f>
        <v>3.4847999999999997E-2</v>
      </c>
      <c r="S885" s="199">
        <v>0</v>
      </c>
      <c r="T885" s="200">
        <f>S885*H885</f>
        <v>0</v>
      </c>
      <c r="U885" s="35"/>
      <c r="V885" s="35"/>
      <c r="W885" s="35"/>
      <c r="X885" s="35"/>
      <c r="Y885" s="35"/>
      <c r="Z885" s="35"/>
      <c r="AA885" s="35"/>
      <c r="AB885" s="35"/>
      <c r="AC885" s="35"/>
      <c r="AD885" s="35"/>
      <c r="AE885" s="35"/>
      <c r="AR885" s="201" t="s">
        <v>318</v>
      </c>
      <c r="AT885" s="201" t="s">
        <v>313</v>
      </c>
      <c r="AU885" s="201" t="s">
        <v>125</v>
      </c>
      <c r="AY885" s="18" t="s">
        <v>311</v>
      </c>
      <c r="BE885" s="202">
        <f>IF(N885="základní",J885,0)</f>
        <v>0</v>
      </c>
      <c r="BF885" s="202">
        <f>IF(N885="snížená",J885,0)</f>
        <v>0</v>
      </c>
      <c r="BG885" s="202">
        <f>IF(N885="zákl. přenesená",J885,0)</f>
        <v>0</v>
      </c>
      <c r="BH885" s="202">
        <f>IF(N885="sníž. přenesená",J885,0)</f>
        <v>0</v>
      </c>
      <c r="BI885" s="202">
        <f>IF(N885="nulová",J885,0)</f>
        <v>0</v>
      </c>
      <c r="BJ885" s="18" t="s">
        <v>84</v>
      </c>
      <c r="BK885" s="202">
        <f>ROUND(I885*H885,2)</f>
        <v>0</v>
      </c>
      <c r="BL885" s="18" t="s">
        <v>318</v>
      </c>
      <c r="BM885" s="201" t="s">
        <v>1405</v>
      </c>
    </row>
    <row r="886" spans="1:65" s="2" customFormat="1" ht="48.75" x14ac:dyDescent="0.2">
      <c r="A886" s="35"/>
      <c r="B886" s="36"/>
      <c r="C886" s="37"/>
      <c r="D886" s="203" t="s">
        <v>320</v>
      </c>
      <c r="E886" s="37"/>
      <c r="F886" s="204" t="s">
        <v>1406</v>
      </c>
      <c r="G886" s="37"/>
      <c r="H886" s="37"/>
      <c r="I886" s="110"/>
      <c r="J886" s="37"/>
      <c r="K886" s="37"/>
      <c r="L886" s="40"/>
      <c r="M886" s="205"/>
      <c r="N886" s="206"/>
      <c r="O886" s="65"/>
      <c r="P886" s="65"/>
      <c r="Q886" s="65"/>
      <c r="R886" s="65"/>
      <c r="S886" s="65"/>
      <c r="T886" s="66"/>
      <c r="U886" s="35"/>
      <c r="V886" s="35"/>
      <c r="W886" s="35"/>
      <c r="X886" s="35"/>
      <c r="Y886" s="35"/>
      <c r="Z886" s="35"/>
      <c r="AA886" s="35"/>
      <c r="AB886" s="35"/>
      <c r="AC886" s="35"/>
      <c r="AD886" s="35"/>
      <c r="AE886" s="35"/>
      <c r="AT886" s="18" t="s">
        <v>320</v>
      </c>
      <c r="AU886" s="18" t="s">
        <v>125</v>
      </c>
    </row>
    <row r="887" spans="1:65" s="13" customFormat="1" x14ac:dyDescent="0.2">
      <c r="B887" s="207"/>
      <c r="C887" s="208"/>
      <c r="D887" s="203" t="s">
        <v>332</v>
      </c>
      <c r="E887" s="209" t="s">
        <v>21</v>
      </c>
      <c r="F887" s="210" t="s">
        <v>1407</v>
      </c>
      <c r="G887" s="208"/>
      <c r="H887" s="211">
        <v>9.68</v>
      </c>
      <c r="I887" s="212"/>
      <c r="J887" s="208"/>
      <c r="K887" s="208"/>
      <c r="L887" s="213"/>
      <c r="M887" s="214"/>
      <c r="N887" s="215"/>
      <c r="O887" s="215"/>
      <c r="P887" s="215"/>
      <c r="Q887" s="215"/>
      <c r="R887" s="215"/>
      <c r="S887" s="215"/>
      <c r="T887" s="216"/>
      <c r="AT887" s="217" t="s">
        <v>332</v>
      </c>
      <c r="AU887" s="217" t="s">
        <v>125</v>
      </c>
      <c r="AV887" s="13" t="s">
        <v>86</v>
      </c>
      <c r="AW887" s="13" t="s">
        <v>37</v>
      </c>
      <c r="AX887" s="13" t="s">
        <v>84</v>
      </c>
      <c r="AY887" s="217" t="s">
        <v>311</v>
      </c>
    </row>
    <row r="888" spans="1:65" s="2" customFormat="1" ht="16.5" customHeight="1" x14ac:dyDescent="0.2">
      <c r="A888" s="35"/>
      <c r="B888" s="36"/>
      <c r="C888" s="190" t="s">
        <v>1408</v>
      </c>
      <c r="D888" s="190" t="s">
        <v>313</v>
      </c>
      <c r="E888" s="191" t="s">
        <v>1409</v>
      </c>
      <c r="F888" s="192" t="s">
        <v>1410</v>
      </c>
      <c r="G888" s="193" t="s">
        <v>123</v>
      </c>
      <c r="H888" s="194">
        <v>127.88</v>
      </c>
      <c r="I888" s="195"/>
      <c r="J888" s="196">
        <f>ROUND(I888*H888,2)</f>
        <v>0</v>
      </c>
      <c r="K888" s="192" t="s">
        <v>317</v>
      </c>
      <c r="L888" s="40"/>
      <c r="M888" s="197" t="s">
        <v>21</v>
      </c>
      <c r="N888" s="198" t="s">
        <v>47</v>
      </c>
      <c r="O888" s="65"/>
      <c r="P888" s="199">
        <f>O888*H888</f>
        <v>0</v>
      </c>
      <c r="Q888" s="199">
        <v>0</v>
      </c>
      <c r="R888" s="199">
        <f>Q888*H888</f>
        <v>0</v>
      </c>
      <c r="S888" s="199">
        <v>0</v>
      </c>
      <c r="T888" s="200">
        <f>S888*H888</f>
        <v>0</v>
      </c>
      <c r="U888" s="35"/>
      <c r="V888" s="35"/>
      <c r="W888" s="35"/>
      <c r="X888" s="35"/>
      <c r="Y888" s="35"/>
      <c r="Z888" s="35"/>
      <c r="AA888" s="35"/>
      <c r="AB888" s="35"/>
      <c r="AC888" s="35"/>
      <c r="AD888" s="35"/>
      <c r="AE888" s="35"/>
      <c r="AR888" s="201" t="s">
        <v>318</v>
      </c>
      <c r="AT888" s="201" t="s">
        <v>313</v>
      </c>
      <c r="AU888" s="201" t="s">
        <v>125</v>
      </c>
      <c r="AY888" s="18" t="s">
        <v>311</v>
      </c>
      <c r="BE888" s="202">
        <f>IF(N888="základní",J888,0)</f>
        <v>0</v>
      </c>
      <c r="BF888" s="202">
        <f>IF(N888="snížená",J888,0)</f>
        <v>0</v>
      </c>
      <c r="BG888" s="202">
        <f>IF(N888="zákl. přenesená",J888,0)</f>
        <v>0</v>
      </c>
      <c r="BH888" s="202">
        <f>IF(N888="sníž. přenesená",J888,0)</f>
        <v>0</v>
      </c>
      <c r="BI888" s="202">
        <f>IF(N888="nulová",J888,0)</f>
        <v>0</v>
      </c>
      <c r="BJ888" s="18" t="s">
        <v>84</v>
      </c>
      <c r="BK888" s="202">
        <f>ROUND(I888*H888,2)</f>
        <v>0</v>
      </c>
      <c r="BL888" s="18" t="s">
        <v>318</v>
      </c>
      <c r="BM888" s="201" t="s">
        <v>1411</v>
      </c>
    </row>
    <row r="889" spans="1:65" s="13" customFormat="1" x14ac:dyDescent="0.2">
      <c r="B889" s="207"/>
      <c r="C889" s="208"/>
      <c r="D889" s="203" t="s">
        <v>332</v>
      </c>
      <c r="E889" s="209" t="s">
        <v>21</v>
      </c>
      <c r="F889" s="210" t="s">
        <v>1401</v>
      </c>
      <c r="G889" s="208"/>
      <c r="H889" s="211">
        <v>127.88</v>
      </c>
      <c r="I889" s="212"/>
      <c r="J889" s="208"/>
      <c r="K889" s="208"/>
      <c r="L889" s="213"/>
      <c r="M889" s="214"/>
      <c r="N889" s="215"/>
      <c r="O889" s="215"/>
      <c r="P889" s="215"/>
      <c r="Q889" s="215"/>
      <c r="R889" s="215"/>
      <c r="S889" s="215"/>
      <c r="T889" s="216"/>
      <c r="AT889" s="217" t="s">
        <v>332</v>
      </c>
      <c r="AU889" s="217" t="s">
        <v>125</v>
      </c>
      <c r="AV889" s="13" t="s">
        <v>86</v>
      </c>
      <c r="AW889" s="13" t="s">
        <v>37</v>
      </c>
      <c r="AX889" s="13" t="s">
        <v>84</v>
      </c>
      <c r="AY889" s="217" t="s">
        <v>311</v>
      </c>
    </row>
    <row r="890" spans="1:65" s="2" customFormat="1" ht="24" customHeight="1" x14ac:dyDescent="0.2">
      <c r="A890" s="35"/>
      <c r="B890" s="36"/>
      <c r="C890" s="190" t="s">
        <v>1412</v>
      </c>
      <c r="D890" s="190" t="s">
        <v>313</v>
      </c>
      <c r="E890" s="191" t="s">
        <v>1413</v>
      </c>
      <c r="F890" s="192" t="s">
        <v>1414</v>
      </c>
      <c r="G890" s="193" t="s">
        <v>123</v>
      </c>
      <c r="H890" s="194">
        <v>127.655</v>
      </c>
      <c r="I890" s="195"/>
      <c r="J890" s="196">
        <f>ROUND(I890*H890,2)</f>
        <v>0</v>
      </c>
      <c r="K890" s="192" t="s">
        <v>317</v>
      </c>
      <c r="L890" s="40"/>
      <c r="M890" s="197" t="s">
        <v>21</v>
      </c>
      <c r="N890" s="198" t="s">
        <v>47</v>
      </c>
      <c r="O890" s="65"/>
      <c r="P890" s="199">
        <f>O890*H890</f>
        <v>0</v>
      </c>
      <c r="Q890" s="199">
        <v>0</v>
      </c>
      <c r="R890" s="199">
        <f>Q890*H890</f>
        <v>0</v>
      </c>
      <c r="S890" s="199">
        <v>0</v>
      </c>
      <c r="T890" s="200">
        <f>S890*H890</f>
        <v>0</v>
      </c>
      <c r="U890" s="35"/>
      <c r="V890" s="35"/>
      <c r="W890" s="35"/>
      <c r="X890" s="35"/>
      <c r="Y890" s="35"/>
      <c r="Z890" s="35"/>
      <c r="AA890" s="35"/>
      <c r="AB890" s="35"/>
      <c r="AC890" s="35"/>
      <c r="AD890" s="35"/>
      <c r="AE890" s="35"/>
      <c r="AR890" s="201" t="s">
        <v>318</v>
      </c>
      <c r="AT890" s="201" t="s">
        <v>313</v>
      </c>
      <c r="AU890" s="201" t="s">
        <v>125</v>
      </c>
      <c r="AY890" s="18" t="s">
        <v>311</v>
      </c>
      <c r="BE890" s="202">
        <f>IF(N890="základní",J890,0)</f>
        <v>0</v>
      </c>
      <c r="BF890" s="202">
        <f>IF(N890="snížená",J890,0)</f>
        <v>0</v>
      </c>
      <c r="BG890" s="202">
        <f>IF(N890="zákl. přenesená",J890,0)</f>
        <v>0</v>
      </c>
      <c r="BH890" s="202">
        <f>IF(N890="sníž. přenesená",J890,0)</f>
        <v>0</v>
      </c>
      <c r="BI890" s="202">
        <f>IF(N890="nulová",J890,0)</f>
        <v>0</v>
      </c>
      <c r="BJ890" s="18" t="s">
        <v>84</v>
      </c>
      <c r="BK890" s="202">
        <f>ROUND(I890*H890,2)</f>
        <v>0</v>
      </c>
      <c r="BL890" s="18" t="s">
        <v>318</v>
      </c>
      <c r="BM890" s="201" t="s">
        <v>1415</v>
      </c>
    </row>
    <row r="891" spans="1:65" s="2" customFormat="1" ht="29.25" x14ac:dyDescent="0.2">
      <c r="A891" s="35"/>
      <c r="B891" s="36"/>
      <c r="C891" s="37"/>
      <c r="D891" s="203" t="s">
        <v>320</v>
      </c>
      <c r="E891" s="37"/>
      <c r="F891" s="204" t="s">
        <v>1416</v>
      </c>
      <c r="G891" s="37"/>
      <c r="H891" s="37"/>
      <c r="I891" s="110"/>
      <c r="J891" s="37"/>
      <c r="K891" s="37"/>
      <c r="L891" s="40"/>
      <c r="M891" s="205"/>
      <c r="N891" s="206"/>
      <c r="O891" s="65"/>
      <c r="P891" s="65"/>
      <c r="Q891" s="65"/>
      <c r="R891" s="65"/>
      <c r="S891" s="65"/>
      <c r="T891" s="66"/>
      <c r="U891" s="35"/>
      <c r="V891" s="35"/>
      <c r="W891" s="35"/>
      <c r="X891" s="35"/>
      <c r="Y891" s="35"/>
      <c r="Z891" s="35"/>
      <c r="AA891" s="35"/>
      <c r="AB891" s="35"/>
      <c r="AC891" s="35"/>
      <c r="AD891" s="35"/>
      <c r="AE891" s="35"/>
      <c r="AT891" s="18" t="s">
        <v>320</v>
      </c>
      <c r="AU891" s="18" t="s">
        <v>125</v>
      </c>
    </row>
    <row r="892" spans="1:65" s="13" customFormat="1" x14ac:dyDescent="0.2">
      <c r="B892" s="207"/>
      <c r="C892" s="208"/>
      <c r="D892" s="203" t="s">
        <v>332</v>
      </c>
      <c r="E892" s="209" t="s">
        <v>21</v>
      </c>
      <c r="F892" s="210" t="s">
        <v>1417</v>
      </c>
      <c r="G892" s="208"/>
      <c r="H892" s="211">
        <v>127.655</v>
      </c>
      <c r="I892" s="212"/>
      <c r="J892" s="208"/>
      <c r="K892" s="208"/>
      <c r="L892" s="213"/>
      <c r="M892" s="214"/>
      <c r="N892" s="215"/>
      <c r="O892" s="215"/>
      <c r="P892" s="215"/>
      <c r="Q892" s="215"/>
      <c r="R892" s="215"/>
      <c r="S892" s="215"/>
      <c r="T892" s="216"/>
      <c r="AT892" s="217" t="s">
        <v>332</v>
      </c>
      <c r="AU892" s="217" t="s">
        <v>125</v>
      </c>
      <c r="AV892" s="13" t="s">
        <v>86</v>
      </c>
      <c r="AW892" s="13" t="s">
        <v>37</v>
      </c>
      <c r="AX892" s="13" t="s">
        <v>84</v>
      </c>
      <c r="AY892" s="217" t="s">
        <v>311</v>
      </c>
    </row>
    <row r="893" spans="1:65" s="2" customFormat="1" ht="16.5" customHeight="1" x14ac:dyDescent="0.2">
      <c r="A893" s="35"/>
      <c r="B893" s="36"/>
      <c r="C893" s="190" t="s">
        <v>1418</v>
      </c>
      <c r="D893" s="190" t="s">
        <v>313</v>
      </c>
      <c r="E893" s="191" t="s">
        <v>1419</v>
      </c>
      <c r="F893" s="192" t="s">
        <v>1420</v>
      </c>
      <c r="G893" s="193" t="s">
        <v>123</v>
      </c>
      <c r="H893" s="194">
        <v>132.38</v>
      </c>
      <c r="I893" s="195"/>
      <c r="J893" s="196">
        <f>ROUND(I893*H893,2)</f>
        <v>0</v>
      </c>
      <c r="K893" s="192" t="s">
        <v>317</v>
      </c>
      <c r="L893" s="40"/>
      <c r="M893" s="197" t="s">
        <v>21</v>
      </c>
      <c r="N893" s="198" t="s">
        <v>47</v>
      </c>
      <c r="O893" s="65"/>
      <c r="P893" s="199">
        <f>O893*H893</f>
        <v>0</v>
      </c>
      <c r="Q893" s="199">
        <v>0</v>
      </c>
      <c r="R893" s="199">
        <f>Q893*H893</f>
        <v>0</v>
      </c>
      <c r="S893" s="199">
        <v>0</v>
      </c>
      <c r="T893" s="200">
        <f>S893*H893</f>
        <v>0</v>
      </c>
      <c r="U893" s="35"/>
      <c r="V893" s="35"/>
      <c r="W893" s="35"/>
      <c r="X893" s="35"/>
      <c r="Y893" s="35"/>
      <c r="Z893" s="35"/>
      <c r="AA893" s="35"/>
      <c r="AB893" s="35"/>
      <c r="AC893" s="35"/>
      <c r="AD893" s="35"/>
      <c r="AE893" s="35"/>
      <c r="AR893" s="201" t="s">
        <v>318</v>
      </c>
      <c r="AT893" s="201" t="s">
        <v>313</v>
      </c>
      <c r="AU893" s="201" t="s">
        <v>125</v>
      </c>
      <c r="AY893" s="18" t="s">
        <v>311</v>
      </c>
      <c r="BE893" s="202">
        <f>IF(N893="základní",J893,0)</f>
        <v>0</v>
      </c>
      <c r="BF893" s="202">
        <f>IF(N893="snížená",J893,0)</f>
        <v>0</v>
      </c>
      <c r="BG893" s="202">
        <f>IF(N893="zákl. přenesená",J893,0)</f>
        <v>0</v>
      </c>
      <c r="BH893" s="202">
        <f>IF(N893="sníž. přenesená",J893,0)</f>
        <v>0</v>
      </c>
      <c r="BI893" s="202">
        <f>IF(N893="nulová",J893,0)</f>
        <v>0</v>
      </c>
      <c r="BJ893" s="18" t="s">
        <v>84</v>
      </c>
      <c r="BK893" s="202">
        <f>ROUND(I893*H893,2)</f>
        <v>0</v>
      </c>
      <c r="BL893" s="18" t="s">
        <v>318</v>
      </c>
      <c r="BM893" s="201" t="s">
        <v>1421</v>
      </c>
    </row>
    <row r="894" spans="1:65" s="13" customFormat="1" x14ac:dyDescent="0.2">
      <c r="B894" s="207"/>
      <c r="C894" s="208"/>
      <c r="D894" s="203" t="s">
        <v>332</v>
      </c>
      <c r="E894" s="209" t="s">
        <v>21</v>
      </c>
      <c r="F894" s="210" t="s">
        <v>153</v>
      </c>
      <c r="G894" s="208"/>
      <c r="H894" s="211">
        <v>132.38</v>
      </c>
      <c r="I894" s="212"/>
      <c r="J894" s="208"/>
      <c r="K894" s="208"/>
      <c r="L894" s="213"/>
      <c r="M894" s="214"/>
      <c r="N894" s="215"/>
      <c r="O894" s="215"/>
      <c r="P894" s="215"/>
      <c r="Q894" s="215"/>
      <c r="R894" s="215"/>
      <c r="S894" s="215"/>
      <c r="T894" s="216"/>
      <c r="AT894" s="217" t="s">
        <v>332</v>
      </c>
      <c r="AU894" s="217" t="s">
        <v>125</v>
      </c>
      <c r="AV894" s="13" t="s">
        <v>86</v>
      </c>
      <c r="AW894" s="13" t="s">
        <v>37</v>
      </c>
      <c r="AX894" s="13" t="s">
        <v>84</v>
      </c>
      <c r="AY894" s="217" t="s">
        <v>311</v>
      </c>
    </row>
    <row r="895" spans="1:65" s="2" customFormat="1" ht="16.5" customHeight="1" x14ac:dyDescent="0.2">
      <c r="A895" s="35"/>
      <c r="B895" s="36"/>
      <c r="C895" s="190" t="s">
        <v>1422</v>
      </c>
      <c r="D895" s="190" t="s">
        <v>313</v>
      </c>
      <c r="E895" s="191" t="s">
        <v>1423</v>
      </c>
      <c r="F895" s="192" t="s">
        <v>1424</v>
      </c>
      <c r="G895" s="193" t="s">
        <v>123</v>
      </c>
      <c r="H895" s="194">
        <v>264.76</v>
      </c>
      <c r="I895" s="195"/>
      <c r="J895" s="196">
        <f>ROUND(I895*H895,2)</f>
        <v>0</v>
      </c>
      <c r="K895" s="192" t="s">
        <v>317</v>
      </c>
      <c r="L895" s="40"/>
      <c r="M895" s="197" t="s">
        <v>21</v>
      </c>
      <c r="N895" s="198" t="s">
        <v>47</v>
      </c>
      <c r="O895" s="65"/>
      <c r="P895" s="199">
        <f>O895*H895</f>
        <v>0</v>
      </c>
      <c r="Q895" s="199">
        <v>0</v>
      </c>
      <c r="R895" s="199">
        <f>Q895*H895</f>
        <v>0</v>
      </c>
      <c r="S895" s="199">
        <v>0</v>
      </c>
      <c r="T895" s="200">
        <f>S895*H895</f>
        <v>0</v>
      </c>
      <c r="U895" s="35"/>
      <c r="V895" s="35"/>
      <c r="W895" s="35"/>
      <c r="X895" s="35"/>
      <c r="Y895" s="35"/>
      <c r="Z895" s="35"/>
      <c r="AA895" s="35"/>
      <c r="AB895" s="35"/>
      <c r="AC895" s="35"/>
      <c r="AD895" s="35"/>
      <c r="AE895" s="35"/>
      <c r="AR895" s="201" t="s">
        <v>318</v>
      </c>
      <c r="AT895" s="201" t="s">
        <v>313</v>
      </c>
      <c r="AU895" s="201" t="s">
        <v>125</v>
      </c>
      <c r="AY895" s="18" t="s">
        <v>311</v>
      </c>
      <c r="BE895" s="202">
        <f>IF(N895="základní",J895,0)</f>
        <v>0</v>
      </c>
      <c r="BF895" s="202">
        <f>IF(N895="snížená",J895,0)</f>
        <v>0</v>
      </c>
      <c r="BG895" s="202">
        <f>IF(N895="zákl. přenesená",J895,0)</f>
        <v>0</v>
      </c>
      <c r="BH895" s="202">
        <f>IF(N895="sníž. přenesená",J895,0)</f>
        <v>0</v>
      </c>
      <c r="BI895" s="202">
        <f>IF(N895="nulová",J895,0)</f>
        <v>0</v>
      </c>
      <c r="BJ895" s="18" t="s">
        <v>84</v>
      </c>
      <c r="BK895" s="202">
        <f>ROUND(I895*H895,2)</f>
        <v>0</v>
      </c>
      <c r="BL895" s="18" t="s">
        <v>318</v>
      </c>
      <c r="BM895" s="201" t="s">
        <v>1425</v>
      </c>
    </row>
    <row r="896" spans="1:65" s="13" customFormat="1" x14ac:dyDescent="0.2">
      <c r="B896" s="207"/>
      <c r="C896" s="208"/>
      <c r="D896" s="203" t="s">
        <v>332</v>
      </c>
      <c r="E896" s="209" t="s">
        <v>21</v>
      </c>
      <c r="F896" s="210" t="s">
        <v>1426</v>
      </c>
      <c r="G896" s="208"/>
      <c r="H896" s="211">
        <v>264.76</v>
      </c>
      <c r="I896" s="212"/>
      <c r="J896" s="208"/>
      <c r="K896" s="208"/>
      <c r="L896" s="213"/>
      <c r="M896" s="214"/>
      <c r="N896" s="215"/>
      <c r="O896" s="215"/>
      <c r="P896" s="215"/>
      <c r="Q896" s="215"/>
      <c r="R896" s="215"/>
      <c r="S896" s="215"/>
      <c r="T896" s="216"/>
      <c r="AT896" s="217" t="s">
        <v>332</v>
      </c>
      <c r="AU896" s="217" t="s">
        <v>125</v>
      </c>
      <c r="AV896" s="13" t="s">
        <v>86</v>
      </c>
      <c r="AW896" s="13" t="s">
        <v>37</v>
      </c>
      <c r="AX896" s="13" t="s">
        <v>84</v>
      </c>
      <c r="AY896" s="217" t="s">
        <v>311</v>
      </c>
    </row>
    <row r="897" spans="1:65" s="12" customFormat="1" ht="22.9" customHeight="1" x14ac:dyDescent="0.2">
      <c r="B897" s="174"/>
      <c r="C897" s="175"/>
      <c r="D897" s="176" t="s">
        <v>75</v>
      </c>
      <c r="E897" s="188" t="s">
        <v>1427</v>
      </c>
      <c r="F897" s="188" t="s">
        <v>1428</v>
      </c>
      <c r="G897" s="175"/>
      <c r="H897" s="175"/>
      <c r="I897" s="178"/>
      <c r="J897" s="189">
        <f>BK897</f>
        <v>0</v>
      </c>
      <c r="K897" s="175"/>
      <c r="L897" s="180"/>
      <c r="M897" s="181"/>
      <c r="N897" s="182"/>
      <c r="O897" s="182"/>
      <c r="P897" s="183">
        <f>P898+P915+P926+P941</f>
        <v>0</v>
      </c>
      <c r="Q897" s="182"/>
      <c r="R897" s="183">
        <f>R898+R915+R926+R941</f>
        <v>6.6908933700000004</v>
      </c>
      <c r="S897" s="182"/>
      <c r="T897" s="184">
        <f>T898+T915+T926+T941</f>
        <v>1.3880761500000001</v>
      </c>
      <c r="AR897" s="185" t="s">
        <v>84</v>
      </c>
      <c r="AT897" s="186" t="s">
        <v>75</v>
      </c>
      <c r="AU897" s="186" t="s">
        <v>84</v>
      </c>
      <c r="AY897" s="185" t="s">
        <v>311</v>
      </c>
      <c r="BK897" s="187">
        <f>BK898+BK915+BK926+BK941</f>
        <v>0</v>
      </c>
    </row>
    <row r="898" spans="1:65" s="12" customFormat="1" ht="20.85" customHeight="1" x14ac:dyDescent="0.2">
      <c r="B898" s="174"/>
      <c r="C898" s="175"/>
      <c r="D898" s="176" t="s">
        <v>75</v>
      </c>
      <c r="E898" s="188" t="s">
        <v>174</v>
      </c>
      <c r="F898" s="188" t="s">
        <v>1429</v>
      </c>
      <c r="G898" s="175"/>
      <c r="H898" s="175"/>
      <c r="I898" s="178"/>
      <c r="J898" s="189">
        <f>BK898</f>
        <v>0</v>
      </c>
      <c r="K898" s="175"/>
      <c r="L898" s="180"/>
      <c r="M898" s="181"/>
      <c r="N898" s="182"/>
      <c r="O898" s="182"/>
      <c r="P898" s="183">
        <f>SUM(P899:P914)</f>
        <v>0</v>
      </c>
      <c r="Q898" s="182"/>
      <c r="R898" s="183">
        <f>SUM(R899:R914)</f>
        <v>5.8920693399999999</v>
      </c>
      <c r="S898" s="182"/>
      <c r="T898" s="184">
        <f>SUM(T899:T914)</f>
        <v>1.3880761500000001</v>
      </c>
      <c r="AR898" s="185" t="s">
        <v>84</v>
      </c>
      <c r="AT898" s="186" t="s">
        <v>75</v>
      </c>
      <c r="AU898" s="186" t="s">
        <v>86</v>
      </c>
      <c r="AY898" s="185" t="s">
        <v>311</v>
      </c>
      <c r="BK898" s="187">
        <f>SUM(BK899:BK914)</f>
        <v>0</v>
      </c>
    </row>
    <row r="899" spans="1:65" s="2" customFormat="1" ht="16.5" customHeight="1" x14ac:dyDescent="0.2">
      <c r="A899" s="35"/>
      <c r="B899" s="36"/>
      <c r="C899" s="190" t="s">
        <v>1430</v>
      </c>
      <c r="D899" s="190" t="s">
        <v>313</v>
      </c>
      <c r="E899" s="191" t="s">
        <v>1431</v>
      </c>
      <c r="F899" s="192" t="s">
        <v>1432</v>
      </c>
      <c r="G899" s="193" t="s">
        <v>123</v>
      </c>
      <c r="H899" s="194">
        <v>580.78499999999997</v>
      </c>
      <c r="I899" s="195"/>
      <c r="J899" s="196">
        <f>ROUND(I899*H899,2)</f>
        <v>0</v>
      </c>
      <c r="K899" s="192" t="s">
        <v>317</v>
      </c>
      <c r="L899" s="40"/>
      <c r="M899" s="197" t="s">
        <v>21</v>
      </c>
      <c r="N899" s="198" t="s">
        <v>47</v>
      </c>
      <c r="O899" s="65"/>
      <c r="P899" s="199">
        <f>O899*H899</f>
        <v>0</v>
      </c>
      <c r="Q899" s="199">
        <v>0</v>
      </c>
      <c r="R899" s="199">
        <f>Q899*H899</f>
        <v>0</v>
      </c>
      <c r="S899" s="199">
        <v>2.3900000000000002E-3</v>
      </c>
      <c r="T899" s="200">
        <f>S899*H899</f>
        <v>1.3880761500000001</v>
      </c>
      <c r="U899" s="35"/>
      <c r="V899" s="35"/>
      <c r="W899" s="35"/>
      <c r="X899" s="35"/>
      <c r="Y899" s="35"/>
      <c r="Z899" s="35"/>
      <c r="AA899" s="35"/>
      <c r="AB899" s="35"/>
      <c r="AC899" s="35"/>
      <c r="AD899" s="35"/>
      <c r="AE899" s="35"/>
      <c r="AR899" s="201" t="s">
        <v>318</v>
      </c>
      <c r="AT899" s="201" t="s">
        <v>313</v>
      </c>
      <c r="AU899" s="201" t="s">
        <v>125</v>
      </c>
      <c r="AY899" s="18" t="s">
        <v>311</v>
      </c>
      <c r="BE899" s="202">
        <f>IF(N899="základní",J899,0)</f>
        <v>0</v>
      </c>
      <c r="BF899" s="202">
        <f>IF(N899="snížená",J899,0)</f>
        <v>0</v>
      </c>
      <c r="BG899" s="202">
        <f>IF(N899="zákl. přenesená",J899,0)</f>
        <v>0</v>
      </c>
      <c r="BH899" s="202">
        <f>IF(N899="sníž. přenesená",J899,0)</f>
        <v>0</v>
      </c>
      <c r="BI899" s="202">
        <f>IF(N899="nulová",J899,0)</f>
        <v>0</v>
      </c>
      <c r="BJ899" s="18" t="s">
        <v>84</v>
      </c>
      <c r="BK899" s="202">
        <f>ROUND(I899*H899,2)</f>
        <v>0</v>
      </c>
      <c r="BL899" s="18" t="s">
        <v>318</v>
      </c>
      <c r="BM899" s="201" t="s">
        <v>1433</v>
      </c>
    </row>
    <row r="900" spans="1:65" s="13" customFormat="1" x14ac:dyDescent="0.2">
      <c r="B900" s="207"/>
      <c r="C900" s="208"/>
      <c r="D900" s="203" t="s">
        <v>332</v>
      </c>
      <c r="E900" s="209" t="s">
        <v>21</v>
      </c>
      <c r="F900" s="210" t="s">
        <v>174</v>
      </c>
      <c r="G900" s="208"/>
      <c r="H900" s="211">
        <v>580.78499999999997</v>
      </c>
      <c r="I900" s="212"/>
      <c r="J900" s="208"/>
      <c r="K900" s="208"/>
      <c r="L900" s="213"/>
      <c r="M900" s="214"/>
      <c r="N900" s="215"/>
      <c r="O900" s="215"/>
      <c r="P900" s="215"/>
      <c r="Q900" s="215"/>
      <c r="R900" s="215"/>
      <c r="S900" s="215"/>
      <c r="T900" s="216"/>
      <c r="AT900" s="217" t="s">
        <v>332</v>
      </c>
      <c r="AU900" s="217" t="s">
        <v>125</v>
      </c>
      <c r="AV900" s="13" t="s">
        <v>86</v>
      </c>
      <c r="AW900" s="13" t="s">
        <v>37</v>
      </c>
      <c r="AX900" s="13" t="s">
        <v>84</v>
      </c>
      <c r="AY900" s="217" t="s">
        <v>311</v>
      </c>
    </row>
    <row r="901" spans="1:65" s="2" customFormat="1" ht="16.5" customHeight="1" x14ac:dyDescent="0.2">
      <c r="A901" s="35"/>
      <c r="B901" s="36"/>
      <c r="C901" s="190" t="s">
        <v>1434</v>
      </c>
      <c r="D901" s="190" t="s">
        <v>313</v>
      </c>
      <c r="E901" s="191" t="s">
        <v>1435</v>
      </c>
      <c r="F901" s="192" t="s">
        <v>1436</v>
      </c>
      <c r="G901" s="193" t="s">
        <v>123</v>
      </c>
      <c r="H901" s="194">
        <v>580.78499999999997</v>
      </c>
      <c r="I901" s="195"/>
      <c r="J901" s="196">
        <f>ROUND(I901*H901,2)</f>
        <v>0</v>
      </c>
      <c r="K901" s="192" t="s">
        <v>317</v>
      </c>
      <c r="L901" s="40"/>
      <c r="M901" s="197" t="s">
        <v>21</v>
      </c>
      <c r="N901" s="198" t="s">
        <v>47</v>
      </c>
      <c r="O901" s="65"/>
      <c r="P901" s="199">
        <f>O901*H901</f>
        <v>0</v>
      </c>
      <c r="Q901" s="199">
        <v>2.5999999999999998E-4</v>
      </c>
      <c r="R901" s="199">
        <f>Q901*H901</f>
        <v>0.15100409999999997</v>
      </c>
      <c r="S901" s="199">
        <v>0</v>
      </c>
      <c r="T901" s="200">
        <f>S901*H901</f>
        <v>0</v>
      </c>
      <c r="U901" s="35"/>
      <c r="V901" s="35"/>
      <c r="W901" s="35"/>
      <c r="X901" s="35"/>
      <c r="Y901" s="35"/>
      <c r="Z901" s="35"/>
      <c r="AA901" s="35"/>
      <c r="AB901" s="35"/>
      <c r="AC901" s="35"/>
      <c r="AD901" s="35"/>
      <c r="AE901" s="35"/>
      <c r="AR901" s="201" t="s">
        <v>318</v>
      </c>
      <c r="AT901" s="201" t="s">
        <v>313</v>
      </c>
      <c r="AU901" s="201" t="s">
        <v>125</v>
      </c>
      <c r="AY901" s="18" t="s">
        <v>311</v>
      </c>
      <c r="BE901" s="202">
        <f>IF(N901="základní",J901,0)</f>
        <v>0</v>
      </c>
      <c r="BF901" s="202">
        <f>IF(N901="snížená",J901,0)</f>
        <v>0</v>
      </c>
      <c r="BG901" s="202">
        <f>IF(N901="zákl. přenesená",J901,0)</f>
        <v>0</v>
      </c>
      <c r="BH901" s="202">
        <f>IF(N901="sníž. přenesená",J901,0)</f>
        <v>0</v>
      </c>
      <c r="BI901" s="202">
        <f>IF(N901="nulová",J901,0)</f>
        <v>0</v>
      </c>
      <c r="BJ901" s="18" t="s">
        <v>84</v>
      </c>
      <c r="BK901" s="202">
        <f>ROUND(I901*H901,2)</f>
        <v>0</v>
      </c>
      <c r="BL901" s="18" t="s">
        <v>318</v>
      </c>
      <c r="BM901" s="201" t="s">
        <v>1437</v>
      </c>
    </row>
    <row r="902" spans="1:65" s="13" customFormat="1" x14ac:dyDescent="0.2">
      <c r="B902" s="207"/>
      <c r="C902" s="208"/>
      <c r="D902" s="203" t="s">
        <v>332</v>
      </c>
      <c r="E902" s="209" t="s">
        <v>21</v>
      </c>
      <c r="F902" s="210" t="s">
        <v>174</v>
      </c>
      <c r="G902" s="208"/>
      <c r="H902" s="211">
        <v>580.78499999999997</v>
      </c>
      <c r="I902" s="212"/>
      <c r="J902" s="208"/>
      <c r="K902" s="208"/>
      <c r="L902" s="213"/>
      <c r="M902" s="214"/>
      <c r="N902" s="215"/>
      <c r="O902" s="215"/>
      <c r="P902" s="215"/>
      <c r="Q902" s="215"/>
      <c r="R902" s="215"/>
      <c r="S902" s="215"/>
      <c r="T902" s="216"/>
      <c r="AT902" s="217" t="s">
        <v>332</v>
      </c>
      <c r="AU902" s="217" t="s">
        <v>125</v>
      </c>
      <c r="AV902" s="13" t="s">
        <v>86</v>
      </c>
      <c r="AW902" s="13" t="s">
        <v>37</v>
      </c>
      <c r="AX902" s="13" t="s">
        <v>84</v>
      </c>
      <c r="AY902" s="217" t="s">
        <v>311</v>
      </c>
    </row>
    <row r="903" spans="1:65" s="2" customFormat="1" ht="24" customHeight="1" x14ac:dyDescent="0.2">
      <c r="A903" s="35"/>
      <c r="B903" s="36"/>
      <c r="C903" s="190" t="s">
        <v>1438</v>
      </c>
      <c r="D903" s="190" t="s">
        <v>313</v>
      </c>
      <c r="E903" s="191" t="s">
        <v>1439</v>
      </c>
      <c r="F903" s="192" t="s">
        <v>1440</v>
      </c>
      <c r="G903" s="193" t="s">
        <v>123</v>
      </c>
      <c r="H903" s="194">
        <v>290.39299999999997</v>
      </c>
      <c r="I903" s="195"/>
      <c r="J903" s="196">
        <f>ROUND(I903*H903,2)</f>
        <v>0</v>
      </c>
      <c r="K903" s="192" t="s">
        <v>317</v>
      </c>
      <c r="L903" s="40"/>
      <c r="M903" s="197" t="s">
        <v>21</v>
      </c>
      <c r="N903" s="198" t="s">
        <v>47</v>
      </c>
      <c r="O903" s="65"/>
      <c r="P903" s="199">
        <f>O903*H903</f>
        <v>0</v>
      </c>
      <c r="Q903" s="199">
        <v>1.103E-2</v>
      </c>
      <c r="R903" s="199">
        <f>Q903*H903</f>
        <v>3.2030347899999998</v>
      </c>
      <c r="S903" s="199">
        <v>0</v>
      </c>
      <c r="T903" s="200">
        <f>S903*H903</f>
        <v>0</v>
      </c>
      <c r="U903" s="35"/>
      <c r="V903" s="35"/>
      <c r="W903" s="35"/>
      <c r="X903" s="35"/>
      <c r="Y903" s="35"/>
      <c r="Z903" s="35"/>
      <c r="AA903" s="35"/>
      <c r="AB903" s="35"/>
      <c r="AC903" s="35"/>
      <c r="AD903" s="35"/>
      <c r="AE903" s="35"/>
      <c r="AR903" s="201" t="s">
        <v>318</v>
      </c>
      <c r="AT903" s="201" t="s">
        <v>313</v>
      </c>
      <c r="AU903" s="201" t="s">
        <v>125</v>
      </c>
      <c r="AY903" s="18" t="s">
        <v>311</v>
      </c>
      <c r="BE903" s="202">
        <f>IF(N903="základní",J903,0)</f>
        <v>0</v>
      </c>
      <c r="BF903" s="202">
        <f>IF(N903="snížená",J903,0)</f>
        <v>0</v>
      </c>
      <c r="BG903" s="202">
        <f>IF(N903="zákl. přenesená",J903,0)</f>
        <v>0</v>
      </c>
      <c r="BH903" s="202">
        <f>IF(N903="sníž. přenesená",J903,0)</f>
        <v>0</v>
      </c>
      <c r="BI903" s="202">
        <f>IF(N903="nulová",J903,0)</f>
        <v>0</v>
      </c>
      <c r="BJ903" s="18" t="s">
        <v>84</v>
      </c>
      <c r="BK903" s="202">
        <f>ROUND(I903*H903,2)</f>
        <v>0</v>
      </c>
      <c r="BL903" s="18" t="s">
        <v>318</v>
      </c>
      <c r="BM903" s="201" t="s">
        <v>1441</v>
      </c>
    </row>
    <row r="904" spans="1:65" s="2" customFormat="1" ht="48.75" x14ac:dyDescent="0.2">
      <c r="A904" s="35"/>
      <c r="B904" s="36"/>
      <c r="C904" s="37"/>
      <c r="D904" s="203" t="s">
        <v>320</v>
      </c>
      <c r="E904" s="37"/>
      <c r="F904" s="204" t="s">
        <v>1442</v>
      </c>
      <c r="G904" s="37"/>
      <c r="H904" s="37"/>
      <c r="I904" s="110"/>
      <c r="J904" s="37"/>
      <c r="K904" s="37"/>
      <c r="L904" s="40"/>
      <c r="M904" s="205"/>
      <c r="N904" s="206"/>
      <c r="O904" s="65"/>
      <c r="P904" s="65"/>
      <c r="Q904" s="65"/>
      <c r="R904" s="65"/>
      <c r="S904" s="65"/>
      <c r="T904" s="66"/>
      <c r="U904" s="35"/>
      <c r="V904" s="35"/>
      <c r="W904" s="35"/>
      <c r="X904" s="35"/>
      <c r="Y904" s="35"/>
      <c r="Z904" s="35"/>
      <c r="AA904" s="35"/>
      <c r="AB904" s="35"/>
      <c r="AC904" s="35"/>
      <c r="AD904" s="35"/>
      <c r="AE904" s="35"/>
      <c r="AT904" s="18" t="s">
        <v>320</v>
      </c>
      <c r="AU904" s="18" t="s">
        <v>125</v>
      </c>
    </row>
    <row r="905" spans="1:65" s="14" customFormat="1" x14ac:dyDescent="0.2">
      <c r="B905" s="218"/>
      <c r="C905" s="219"/>
      <c r="D905" s="203" t="s">
        <v>332</v>
      </c>
      <c r="E905" s="220" t="s">
        <v>21</v>
      </c>
      <c r="F905" s="221" t="s">
        <v>1443</v>
      </c>
      <c r="G905" s="219"/>
      <c r="H905" s="220" t="s">
        <v>21</v>
      </c>
      <c r="I905" s="222"/>
      <c r="J905" s="219"/>
      <c r="K905" s="219"/>
      <c r="L905" s="223"/>
      <c r="M905" s="224"/>
      <c r="N905" s="225"/>
      <c r="O905" s="225"/>
      <c r="P905" s="225"/>
      <c r="Q905" s="225"/>
      <c r="R905" s="225"/>
      <c r="S905" s="225"/>
      <c r="T905" s="226"/>
      <c r="AT905" s="227" t="s">
        <v>332</v>
      </c>
      <c r="AU905" s="227" t="s">
        <v>125</v>
      </c>
      <c r="AV905" s="14" t="s">
        <v>84</v>
      </c>
      <c r="AW905" s="14" t="s">
        <v>37</v>
      </c>
      <c r="AX905" s="14" t="s">
        <v>76</v>
      </c>
      <c r="AY905" s="227" t="s">
        <v>311</v>
      </c>
    </row>
    <row r="906" spans="1:65" s="13" customFormat="1" x14ac:dyDescent="0.2">
      <c r="B906" s="207"/>
      <c r="C906" s="208"/>
      <c r="D906" s="203" t="s">
        <v>332</v>
      </c>
      <c r="E906" s="209" t="s">
        <v>21</v>
      </c>
      <c r="F906" s="210" t="s">
        <v>1444</v>
      </c>
      <c r="G906" s="208"/>
      <c r="H906" s="211">
        <v>290.39299999999997</v>
      </c>
      <c r="I906" s="212"/>
      <c r="J906" s="208"/>
      <c r="K906" s="208"/>
      <c r="L906" s="213"/>
      <c r="M906" s="214"/>
      <c r="N906" s="215"/>
      <c r="O906" s="215"/>
      <c r="P906" s="215"/>
      <c r="Q906" s="215"/>
      <c r="R906" s="215"/>
      <c r="S906" s="215"/>
      <c r="T906" s="216"/>
      <c r="AT906" s="217" t="s">
        <v>332</v>
      </c>
      <c r="AU906" s="217" t="s">
        <v>125</v>
      </c>
      <c r="AV906" s="13" t="s">
        <v>86</v>
      </c>
      <c r="AW906" s="13" t="s">
        <v>37</v>
      </c>
      <c r="AX906" s="13" t="s">
        <v>84</v>
      </c>
      <c r="AY906" s="217" t="s">
        <v>311</v>
      </c>
    </row>
    <row r="907" spans="1:65" s="2" customFormat="1" ht="24" customHeight="1" x14ac:dyDescent="0.2">
      <c r="A907" s="35"/>
      <c r="B907" s="36"/>
      <c r="C907" s="190" t="s">
        <v>1445</v>
      </c>
      <c r="D907" s="190" t="s">
        <v>313</v>
      </c>
      <c r="E907" s="191" t="s">
        <v>1446</v>
      </c>
      <c r="F907" s="192" t="s">
        <v>1447</v>
      </c>
      <c r="G907" s="193" t="s">
        <v>123</v>
      </c>
      <c r="H907" s="194">
        <v>580.78499999999997</v>
      </c>
      <c r="I907" s="195"/>
      <c r="J907" s="196">
        <f>ROUND(I907*H907,2)</f>
        <v>0</v>
      </c>
      <c r="K907" s="192" t="s">
        <v>317</v>
      </c>
      <c r="L907" s="40"/>
      <c r="M907" s="197" t="s">
        <v>21</v>
      </c>
      <c r="N907" s="198" t="s">
        <v>47</v>
      </c>
      <c r="O907" s="65"/>
      <c r="P907" s="199">
        <f>O907*H907</f>
        <v>0</v>
      </c>
      <c r="Q907" s="199">
        <v>3.9100000000000003E-3</v>
      </c>
      <c r="R907" s="199">
        <f>Q907*H907</f>
        <v>2.2708693499999999</v>
      </c>
      <c r="S907" s="199">
        <v>0</v>
      </c>
      <c r="T907" s="200">
        <f>S907*H907</f>
        <v>0</v>
      </c>
      <c r="U907" s="35"/>
      <c r="V907" s="35"/>
      <c r="W907" s="35"/>
      <c r="X907" s="35"/>
      <c r="Y907" s="35"/>
      <c r="Z907" s="35"/>
      <c r="AA907" s="35"/>
      <c r="AB907" s="35"/>
      <c r="AC907" s="35"/>
      <c r="AD907" s="35"/>
      <c r="AE907" s="35"/>
      <c r="AR907" s="201" t="s">
        <v>318</v>
      </c>
      <c r="AT907" s="201" t="s">
        <v>313</v>
      </c>
      <c r="AU907" s="201" t="s">
        <v>125</v>
      </c>
      <c r="AY907" s="18" t="s">
        <v>311</v>
      </c>
      <c r="BE907" s="202">
        <f>IF(N907="základní",J907,0)</f>
        <v>0</v>
      </c>
      <c r="BF907" s="202">
        <f>IF(N907="snížená",J907,0)</f>
        <v>0</v>
      </c>
      <c r="BG907" s="202">
        <f>IF(N907="zákl. přenesená",J907,0)</f>
        <v>0</v>
      </c>
      <c r="BH907" s="202">
        <f>IF(N907="sníž. přenesená",J907,0)</f>
        <v>0</v>
      </c>
      <c r="BI907" s="202">
        <f>IF(N907="nulová",J907,0)</f>
        <v>0</v>
      </c>
      <c r="BJ907" s="18" t="s">
        <v>84</v>
      </c>
      <c r="BK907" s="202">
        <f>ROUND(I907*H907,2)</f>
        <v>0</v>
      </c>
      <c r="BL907" s="18" t="s">
        <v>318</v>
      </c>
      <c r="BM907" s="201" t="s">
        <v>1448</v>
      </c>
    </row>
    <row r="908" spans="1:65" s="2" customFormat="1" ht="58.5" x14ac:dyDescent="0.2">
      <c r="A908" s="35"/>
      <c r="B908" s="36"/>
      <c r="C908" s="37"/>
      <c r="D908" s="203" t="s">
        <v>320</v>
      </c>
      <c r="E908" s="37"/>
      <c r="F908" s="204" t="s">
        <v>1449</v>
      </c>
      <c r="G908" s="37"/>
      <c r="H908" s="37"/>
      <c r="I908" s="110"/>
      <c r="J908" s="37"/>
      <c r="K908" s="37"/>
      <c r="L908" s="40"/>
      <c r="M908" s="205"/>
      <c r="N908" s="206"/>
      <c r="O908" s="65"/>
      <c r="P908" s="65"/>
      <c r="Q908" s="65"/>
      <c r="R908" s="65"/>
      <c r="S908" s="65"/>
      <c r="T908" s="66"/>
      <c r="U908" s="35"/>
      <c r="V908" s="35"/>
      <c r="W908" s="35"/>
      <c r="X908" s="35"/>
      <c r="Y908" s="35"/>
      <c r="Z908" s="35"/>
      <c r="AA908" s="35"/>
      <c r="AB908" s="35"/>
      <c r="AC908" s="35"/>
      <c r="AD908" s="35"/>
      <c r="AE908" s="35"/>
      <c r="AT908" s="18" t="s">
        <v>320</v>
      </c>
      <c r="AU908" s="18" t="s">
        <v>125</v>
      </c>
    </row>
    <row r="909" spans="1:65" s="13" customFormat="1" x14ac:dyDescent="0.2">
      <c r="B909" s="207"/>
      <c r="C909" s="208"/>
      <c r="D909" s="203" t="s">
        <v>332</v>
      </c>
      <c r="E909" s="209" t="s">
        <v>21</v>
      </c>
      <c r="F909" s="210" t="s">
        <v>174</v>
      </c>
      <c r="G909" s="208"/>
      <c r="H909" s="211">
        <v>580.78499999999997</v>
      </c>
      <c r="I909" s="212"/>
      <c r="J909" s="208"/>
      <c r="K909" s="208"/>
      <c r="L909" s="213"/>
      <c r="M909" s="214"/>
      <c r="N909" s="215"/>
      <c r="O909" s="215"/>
      <c r="P909" s="215"/>
      <c r="Q909" s="215"/>
      <c r="R909" s="215"/>
      <c r="S909" s="215"/>
      <c r="T909" s="216"/>
      <c r="AT909" s="217" t="s">
        <v>332</v>
      </c>
      <c r="AU909" s="217" t="s">
        <v>125</v>
      </c>
      <c r="AV909" s="13" t="s">
        <v>86</v>
      </c>
      <c r="AW909" s="13" t="s">
        <v>37</v>
      </c>
      <c r="AX909" s="13" t="s">
        <v>84</v>
      </c>
      <c r="AY909" s="217" t="s">
        <v>311</v>
      </c>
    </row>
    <row r="910" spans="1:65" s="2" customFormat="1" ht="16.5" customHeight="1" x14ac:dyDescent="0.2">
      <c r="A910" s="35"/>
      <c r="B910" s="36"/>
      <c r="C910" s="190" t="s">
        <v>1450</v>
      </c>
      <c r="D910" s="190" t="s">
        <v>313</v>
      </c>
      <c r="E910" s="191" t="s">
        <v>1451</v>
      </c>
      <c r="F910" s="192" t="s">
        <v>1452</v>
      </c>
      <c r="G910" s="193" t="s">
        <v>123</v>
      </c>
      <c r="H910" s="194">
        <v>580.78499999999997</v>
      </c>
      <c r="I910" s="195"/>
      <c r="J910" s="196">
        <f>ROUND(I910*H910,2)</f>
        <v>0</v>
      </c>
      <c r="K910" s="192" t="s">
        <v>317</v>
      </c>
      <c r="L910" s="40"/>
      <c r="M910" s="197" t="s">
        <v>21</v>
      </c>
      <c r="N910" s="198" t="s">
        <v>47</v>
      </c>
      <c r="O910" s="65"/>
      <c r="P910" s="199">
        <f>O910*H910</f>
        <v>0</v>
      </c>
      <c r="Q910" s="199">
        <v>2.0000000000000001E-4</v>
      </c>
      <c r="R910" s="199">
        <f>Q910*H910</f>
        <v>0.116157</v>
      </c>
      <c r="S910" s="199">
        <v>0</v>
      </c>
      <c r="T910" s="200">
        <f>S910*H910</f>
        <v>0</v>
      </c>
      <c r="U910" s="35"/>
      <c r="V910" s="35"/>
      <c r="W910" s="35"/>
      <c r="X910" s="35"/>
      <c r="Y910" s="35"/>
      <c r="Z910" s="35"/>
      <c r="AA910" s="35"/>
      <c r="AB910" s="35"/>
      <c r="AC910" s="35"/>
      <c r="AD910" s="35"/>
      <c r="AE910" s="35"/>
      <c r="AR910" s="201" t="s">
        <v>420</v>
      </c>
      <c r="AT910" s="201" t="s">
        <v>313</v>
      </c>
      <c r="AU910" s="201" t="s">
        <v>125</v>
      </c>
      <c r="AY910" s="18" t="s">
        <v>311</v>
      </c>
      <c r="BE910" s="202">
        <f>IF(N910="základní",J910,0)</f>
        <v>0</v>
      </c>
      <c r="BF910" s="202">
        <f>IF(N910="snížená",J910,0)</f>
        <v>0</v>
      </c>
      <c r="BG910" s="202">
        <f>IF(N910="zákl. přenesená",J910,0)</f>
        <v>0</v>
      </c>
      <c r="BH910" s="202">
        <f>IF(N910="sníž. přenesená",J910,0)</f>
        <v>0</v>
      </c>
      <c r="BI910" s="202">
        <f>IF(N910="nulová",J910,0)</f>
        <v>0</v>
      </c>
      <c r="BJ910" s="18" t="s">
        <v>84</v>
      </c>
      <c r="BK910" s="202">
        <f>ROUND(I910*H910,2)</f>
        <v>0</v>
      </c>
      <c r="BL910" s="18" t="s">
        <v>420</v>
      </c>
      <c r="BM910" s="201" t="s">
        <v>1453</v>
      </c>
    </row>
    <row r="911" spans="1:65" s="13" customFormat="1" x14ac:dyDescent="0.2">
      <c r="B911" s="207"/>
      <c r="C911" s="208"/>
      <c r="D911" s="203" t="s">
        <v>332</v>
      </c>
      <c r="E911" s="209" t="s">
        <v>21</v>
      </c>
      <c r="F911" s="210" t="s">
        <v>174</v>
      </c>
      <c r="G911" s="208"/>
      <c r="H911" s="211">
        <v>580.78499999999997</v>
      </c>
      <c r="I911" s="212"/>
      <c r="J911" s="208"/>
      <c r="K911" s="208"/>
      <c r="L911" s="213"/>
      <c r="M911" s="214"/>
      <c r="N911" s="215"/>
      <c r="O911" s="215"/>
      <c r="P911" s="215"/>
      <c r="Q911" s="215"/>
      <c r="R911" s="215"/>
      <c r="S911" s="215"/>
      <c r="T911" s="216"/>
      <c r="AT911" s="217" t="s">
        <v>332</v>
      </c>
      <c r="AU911" s="217" t="s">
        <v>125</v>
      </c>
      <c r="AV911" s="13" t="s">
        <v>86</v>
      </c>
      <c r="AW911" s="13" t="s">
        <v>37</v>
      </c>
      <c r="AX911" s="13" t="s">
        <v>84</v>
      </c>
      <c r="AY911" s="217" t="s">
        <v>311</v>
      </c>
    </row>
    <row r="912" spans="1:65" s="2" customFormat="1" ht="24" customHeight="1" x14ac:dyDescent="0.2">
      <c r="A912" s="35"/>
      <c r="B912" s="36"/>
      <c r="C912" s="190" t="s">
        <v>1454</v>
      </c>
      <c r="D912" s="190" t="s">
        <v>313</v>
      </c>
      <c r="E912" s="191" t="s">
        <v>1455</v>
      </c>
      <c r="F912" s="192" t="s">
        <v>1456</v>
      </c>
      <c r="G912" s="193" t="s">
        <v>123</v>
      </c>
      <c r="H912" s="194">
        <v>580.78499999999997</v>
      </c>
      <c r="I912" s="195"/>
      <c r="J912" s="196">
        <f>ROUND(I912*H912,2)</f>
        <v>0</v>
      </c>
      <c r="K912" s="192" t="s">
        <v>317</v>
      </c>
      <c r="L912" s="40"/>
      <c r="M912" s="197" t="s">
        <v>21</v>
      </c>
      <c r="N912" s="198" t="s">
        <v>47</v>
      </c>
      <c r="O912" s="65"/>
      <c r="P912" s="199">
        <f>O912*H912</f>
        <v>0</v>
      </c>
      <c r="Q912" s="199">
        <v>2.5999999999999998E-4</v>
      </c>
      <c r="R912" s="199">
        <f>Q912*H912</f>
        <v>0.15100409999999997</v>
      </c>
      <c r="S912" s="199">
        <v>0</v>
      </c>
      <c r="T912" s="200">
        <f>S912*H912</f>
        <v>0</v>
      </c>
      <c r="U912" s="35"/>
      <c r="V912" s="35"/>
      <c r="W912" s="35"/>
      <c r="X912" s="35"/>
      <c r="Y912" s="35"/>
      <c r="Z912" s="35"/>
      <c r="AA912" s="35"/>
      <c r="AB912" s="35"/>
      <c r="AC912" s="35"/>
      <c r="AD912" s="35"/>
      <c r="AE912" s="35"/>
      <c r="AR912" s="201" t="s">
        <v>420</v>
      </c>
      <c r="AT912" s="201" t="s">
        <v>313</v>
      </c>
      <c r="AU912" s="201" t="s">
        <v>125</v>
      </c>
      <c r="AY912" s="18" t="s">
        <v>311</v>
      </c>
      <c r="BE912" s="202">
        <f>IF(N912="základní",J912,0)</f>
        <v>0</v>
      </c>
      <c r="BF912" s="202">
        <f>IF(N912="snížená",J912,0)</f>
        <v>0</v>
      </c>
      <c r="BG912" s="202">
        <f>IF(N912="zákl. přenesená",J912,0)</f>
        <v>0</v>
      </c>
      <c r="BH912" s="202">
        <f>IF(N912="sníž. přenesená",J912,0)</f>
        <v>0</v>
      </c>
      <c r="BI912" s="202">
        <f>IF(N912="nulová",J912,0)</f>
        <v>0</v>
      </c>
      <c r="BJ912" s="18" t="s">
        <v>84</v>
      </c>
      <c r="BK912" s="202">
        <f>ROUND(I912*H912,2)</f>
        <v>0</v>
      </c>
      <c r="BL912" s="18" t="s">
        <v>420</v>
      </c>
      <c r="BM912" s="201" t="s">
        <v>1457</v>
      </c>
    </row>
    <row r="913" spans="1:65" s="2" customFormat="1" ht="19.5" x14ac:dyDescent="0.2">
      <c r="A913" s="35"/>
      <c r="B913" s="36"/>
      <c r="C913" s="37"/>
      <c r="D913" s="203" t="s">
        <v>519</v>
      </c>
      <c r="E913" s="37"/>
      <c r="F913" s="204" t="s">
        <v>1458</v>
      </c>
      <c r="G913" s="37"/>
      <c r="H913" s="37"/>
      <c r="I913" s="110"/>
      <c r="J913" s="37"/>
      <c r="K913" s="37"/>
      <c r="L913" s="40"/>
      <c r="M913" s="205"/>
      <c r="N913" s="206"/>
      <c r="O913" s="65"/>
      <c r="P913" s="65"/>
      <c r="Q913" s="65"/>
      <c r="R913" s="65"/>
      <c r="S913" s="65"/>
      <c r="T913" s="66"/>
      <c r="U913" s="35"/>
      <c r="V913" s="35"/>
      <c r="W913" s="35"/>
      <c r="X913" s="35"/>
      <c r="Y913" s="35"/>
      <c r="Z913" s="35"/>
      <c r="AA913" s="35"/>
      <c r="AB913" s="35"/>
      <c r="AC913" s="35"/>
      <c r="AD913" s="35"/>
      <c r="AE913" s="35"/>
      <c r="AT913" s="18" t="s">
        <v>519</v>
      </c>
      <c r="AU913" s="18" t="s">
        <v>125</v>
      </c>
    </row>
    <row r="914" spans="1:65" s="13" customFormat="1" x14ac:dyDescent="0.2">
      <c r="B914" s="207"/>
      <c r="C914" s="208"/>
      <c r="D914" s="203" t="s">
        <v>332</v>
      </c>
      <c r="E914" s="209" t="s">
        <v>21</v>
      </c>
      <c r="F914" s="210" t="s">
        <v>174</v>
      </c>
      <c r="G914" s="208"/>
      <c r="H914" s="211">
        <v>580.78499999999997</v>
      </c>
      <c r="I914" s="212"/>
      <c r="J914" s="208"/>
      <c r="K914" s="208"/>
      <c r="L914" s="213"/>
      <c r="M914" s="214"/>
      <c r="N914" s="215"/>
      <c r="O914" s="215"/>
      <c r="P914" s="215"/>
      <c r="Q914" s="215"/>
      <c r="R914" s="215"/>
      <c r="S914" s="215"/>
      <c r="T914" s="216"/>
      <c r="AT914" s="217" t="s">
        <v>332</v>
      </c>
      <c r="AU914" s="217" t="s">
        <v>125</v>
      </c>
      <c r="AV914" s="13" t="s">
        <v>86</v>
      </c>
      <c r="AW914" s="13" t="s">
        <v>37</v>
      </c>
      <c r="AX914" s="13" t="s">
        <v>84</v>
      </c>
      <c r="AY914" s="217" t="s">
        <v>311</v>
      </c>
    </row>
    <row r="915" spans="1:65" s="12" customFormat="1" ht="20.85" customHeight="1" x14ac:dyDescent="0.2">
      <c r="B915" s="174"/>
      <c r="C915" s="175"/>
      <c r="D915" s="176" t="s">
        <v>75</v>
      </c>
      <c r="E915" s="188" t="s">
        <v>1459</v>
      </c>
      <c r="F915" s="188" t="s">
        <v>1460</v>
      </c>
      <c r="G915" s="175"/>
      <c r="H915" s="175"/>
      <c r="I915" s="178"/>
      <c r="J915" s="189">
        <f>BK915</f>
        <v>0</v>
      </c>
      <c r="K915" s="175"/>
      <c r="L915" s="180"/>
      <c r="M915" s="181"/>
      <c r="N915" s="182"/>
      <c r="O915" s="182"/>
      <c r="P915" s="183">
        <f>SUM(P916:P925)</f>
        <v>0</v>
      </c>
      <c r="Q915" s="182"/>
      <c r="R915" s="183">
        <f>SUM(R916:R925)</f>
        <v>0.58735254000000015</v>
      </c>
      <c r="S915" s="182"/>
      <c r="T915" s="184">
        <f>SUM(T916:T925)</f>
        <v>0</v>
      </c>
      <c r="AR915" s="185" t="s">
        <v>84</v>
      </c>
      <c r="AT915" s="186" t="s">
        <v>75</v>
      </c>
      <c r="AU915" s="186" t="s">
        <v>86</v>
      </c>
      <c r="AY915" s="185" t="s">
        <v>311</v>
      </c>
      <c r="BK915" s="187">
        <f>SUM(BK916:BK925)</f>
        <v>0</v>
      </c>
    </row>
    <row r="916" spans="1:65" s="2" customFormat="1" ht="16.5" customHeight="1" x14ac:dyDescent="0.2">
      <c r="A916" s="35"/>
      <c r="B916" s="36"/>
      <c r="C916" s="190" t="s">
        <v>1461</v>
      </c>
      <c r="D916" s="190" t="s">
        <v>313</v>
      </c>
      <c r="E916" s="191" t="s">
        <v>1435</v>
      </c>
      <c r="F916" s="192" t="s">
        <v>1436</v>
      </c>
      <c r="G916" s="193" t="s">
        <v>123</v>
      </c>
      <c r="H916" s="194">
        <v>126.858</v>
      </c>
      <c r="I916" s="195"/>
      <c r="J916" s="196">
        <f>ROUND(I916*H916,2)</f>
        <v>0</v>
      </c>
      <c r="K916" s="192" t="s">
        <v>317</v>
      </c>
      <c r="L916" s="40"/>
      <c r="M916" s="197" t="s">
        <v>21</v>
      </c>
      <c r="N916" s="198" t="s">
        <v>47</v>
      </c>
      <c r="O916" s="65"/>
      <c r="P916" s="199">
        <f>O916*H916</f>
        <v>0</v>
      </c>
      <c r="Q916" s="199">
        <v>2.5999999999999998E-4</v>
      </c>
      <c r="R916" s="199">
        <f>Q916*H916</f>
        <v>3.2983079999999998E-2</v>
      </c>
      <c r="S916" s="199">
        <v>0</v>
      </c>
      <c r="T916" s="200">
        <f>S916*H916</f>
        <v>0</v>
      </c>
      <c r="U916" s="35"/>
      <c r="V916" s="35"/>
      <c r="W916" s="35"/>
      <c r="X916" s="35"/>
      <c r="Y916" s="35"/>
      <c r="Z916" s="35"/>
      <c r="AA916" s="35"/>
      <c r="AB916" s="35"/>
      <c r="AC916" s="35"/>
      <c r="AD916" s="35"/>
      <c r="AE916" s="35"/>
      <c r="AR916" s="201" t="s">
        <v>318</v>
      </c>
      <c r="AT916" s="201" t="s">
        <v>313</v>
      </c>
      <c r="AU916" s="201" t="s">
        <v>125</v>
      </c>
      <c r="AY916" s="18" t="s">
        <v>311</v>
      </c>
      <c r="BE916" s="202">
        <f>IF(N916="základní",J916,0)</f>
        <v>0</v>
      </c>
      <c r="BF916" s="202">
        <f>IF(N916="snížená",J916,0)</f>
        <v>0</v>
      </c>
      <c r="BG916" s="202">
        <f>IF(N916="zákl. přenesená",J916,0)</f>
        <v>0</v>
      </c>
      <c r="BH916" s="202">
        <f>IF(N916="sníž. přenesená",J916,0)</f>
        <v>0</v>
      </c>
      <c r="BI916" s="202">
        <f>IF(N916="nulová",J916,0)</f>
        <v>0</v>
      </c>
      <c r="BJ916" s="18" t="s">
        <v>84</v>
      </c>
      <c r="BK916" s="202">
        <f>ROUND(I916*H916,2)</f>
        <v>0</v>
      </c>
      <c r="BL916" s="18" t="s">
        <v>318</v>
      </c>
      <c r="BM916" s="201" t="s">
        <v>1462</v>
      </c>
    </row>
    <row r="917" spans="1:65" s="13" customFormat="1" x14ac:dyDescent="0.2">
      <c r="B917" s="207"/>
      <c r="C917" s="208"/>
      <c r="D917" s="203" t="s">
        <v>332</v>
      </c>
      <c r="E917" s="209" t="s">
        <v>21</v>
      </c>
      <c r="F917" s="210" t="s">
        <v>177</v>
      </c>
      <c r="G917" s="208"/>
      <c r="H917" s="211">
        <v>126.858</v>
      </c>
      <c r="I917" s="212"/>
      <c r="J917" s="208"/>
      <c r="K917" s="208"/>
      <c r="L917" s="213"/>
      <c r="M917" s="214"/>
      <c r="N917" s="215"/>
      <c r="O917" s="215"/>
      <c r="P917" s="215"/>
      <c r="Q917" s="215"/>
      <c r="R917" s="215"/>
      <c r="S917" s="215"/>
      <c r="T917" s="216"/>
      <c r="AT917" s="217" t="s">
        <v>332</v>
      </c>
      <c r="AU917" s="217" t="s">
        <v>125</v>
      </c>
      <c r="AV917" s="13" t="s">
        <v>86</v>
      </c>
      <c r="AW917" s="13" t="s">
        <v>37</v>
      </c>
      <c r="AX917" s="13" t="s">
        <v>84</v>
      </c>
      <c r="AY917" s="217" t="s">
        <v>311</v>
      </c>
    </row>
    <row r="918" spans="1:65" s="2" customFormat="1" ht="24" customHeight="1" x14ac:dyDescent="0.2">
      <c r="A918" s="35"/>
      <c r="B918" s="36"/>
      <c r="C918" s="190" t="s">
        <v>1463</v>
      </c>
      <c r="D918" s="190" t="s">
        <v>313</v>
      </c>
      <c r="E918" s="191" t="s">
        <v>1446</v>
      </c>
      <c r="F918" s="192" t="s">
        <v>1447</v>
      </c>
      <c r="G918" s="193" t="s">
        <v>123</v>
      </c>
      <c r="H918" s="194">
        <v>126.858</v>
      </c>
      <c r="I918" s="195"/>
      <c r="J918" s="196">
        <f>ROUND(I918*H918,2)</f>
        <v>0</v>
      </c>
      <c r="K918" s="192" t="s">
        <v>317</v>
      </c>
      <c r="L918" s="40"/>
      <c r="M918" s="197" t="s">
        <v>21</v>
      </c>
      <c r="N918" s="198" t="s">
        <v>47</v>
      </c>
      <c r="O918" s="65"/>
      <c r="P918" s="199">
        <f>O918*H918</f>
        <v>0</v>
      </c>
      <c r="Q918" s="199">
        <v>3.9100000000000003E-3</v>
      </c>
      <c r="R918" s="199">
        <f>Q918*H918</f>
        <v>0.49601478000000004</v>
      </c>
      <c r="S918" s="199">
        <v>0</v>
      </c>
      <c r="T918" s="200">
        <f>S918*H918</f>
        <v>0</v>
      </c>
      <c r="U918" s="35"/>
      <c r="V918" s="35"/>
      <c r="W918" s="35"/>
      <c r="X918" s="35"/>
      <c r="Y918" s="35"/>
      <c r="Z918" s="35"/>
      <c r="AA918" s="35"/>
      <c r="AB918" s="35"/>
      <c r="AC918" s="35"/>
      <c r="AD918" s="35"/>
      <c r="AE918" s="35"/>
      <c r="AR918" s="201" t="s">
        <v>318</v>
      </c>
      <c r="AT918" s="201" t="s">
        <v>313</v>
      </c>
      <c r="AU918" s="201" t="s">
        <v>125</v>
      </c>
      <c r="AY918" s="18" t="s">
        <v>311</v>
      </c>
      <c r="BE918" s="202">
        <f>IF(N918="základní",J918,0)</f>
        <v>0</v>
      </c>
      <c r="BF918" s="202">
        <f>IF(N918="snížená",J918,0)</f>
        <v>0</v>
      </c>
      <c r="BG918" s="202">
        <f>IF(N918="zákl. přenesená",J918,0)</f>
        <v>0</v>
      </c>
      <c r="BH918" s="202">
        <f>IF(N918="sníž. přenesená",J918,0)</f>
        <v>0</v>
      </c>
      <c r="BI918" s="202">
        <f>IF(N918="nulová",J918,0)</f>
        <v>0</v>
      </c>
      <c r="BJ918" s="18" t="s">
        <v>84</v>
      </c>
      <c r="BK918" s="202">
        <f>ROUND(I918*H918,2)</f>
        <v>0</v>
      </c>
      <c r="BL918" s="18" t="s">
        <v>318</v>
      </c>
      <c r="BM918" s="201" t="s">
        <v>1464</v>
      </c>
    </row>
    <row r="919" spans="1:65" s="2" customFormat="1" ht="58.5" x14ac:dyDescent="0.2">
      <c r="A919" s="35"/>
      <c r="B919" s="36"/>
      <c r="C919" s="37"/>
      <c r="D919" s="203" t="s">
        <v>320</v>
      </c>
      <c r="E919" s="37"/>
      <c r="F919" s="204" t="s">
        <v>1449</v>
      </c>
      <c r="G919" s="37"/>
      <c r="H919" s="37"/>
      <c r="I919" s="110"/>
      <c r="J919" s="37"/>
      <c r="K919" s="37"/>
      <c r="L919" s="40"/>
      <c r="M919" s="205"/>
      <c r="N919" s="206"/>
      <c r="O919" s="65"/>
      <c r="P919" s="65"/>
      <c r="Q919" s="65"/>
      <c r="R919" s="65"/>
      <c r="S919" s="65"/>
      <c r="T919" s="66"/>
      <c r="U919" s="35"/>
      <c r="V919" s="35"/>
      <c r="W919" s="35"/>
      <c r="X919" s="35"/>
      <c r="Y919" s="35"/>
      <c r="Z919" s="35"/>
      <c r="AA919" s="35"/>
      <c r="AB919" s="35"/>
      <c r="AC919" s="35"/>
      <c r="AD919" s="35"/>
      <c r="AE919" s="35"/>
      <c r="AT919" s="18" t="s">
        <v>320</v>
      </c>
      <c r="AU919" s="18" t="s">
        <v>125</v>
      </c>
    </row>
    <row r="920" spans="1:65" s="13" customFormat="1" x14ac:dyDescent="0.2">
      <c r="B920" s="207"/>
      <c r="C920" s="208"/>
      <c r="D920" s="203" t="s">
        <v>332</v>
      </c>
      <c r="E920" s="209" t="s">
        <v>21</v>
      </c>
      <c r="F920" s="210" t="s">
        <v>177</v>
      </c>
      <c r="G920" s="208"/>
      <c r="H920" s="211">
        <v>126.858</v>
      </c>
      <c r="I920" s="212"/>
      <c r="J920" s="208"/>
      <c r="K920" s="208"/>
      <c r="L920" s="213"/>
      <c r="M920" s="214"/>
      <c r="N920" s="215"/>
      <c r="O920" s="215"/>
      <c r="P920" s="215"/>
      <c r="Q920" s="215"/>
      <c r="R920" s="215"/>
      <c r="S920" s="215"/>
      <c r="T920" s="216"/>
      <c r="AT920" s="217" t="s">
        <v>332</v>
      </c>
      <c r="AU920" s="217" t="s">
        <v>125</v>
      </c>
      <c r="AV920" s="13" t="s">
        <v>86</v>
      </c>
      <c r="AW920" s="13" t="s">
        <v>37</v>
      </c>
      <c r="AX920" s="13" t="s">
        <v>84</v>
      </c>
      <c r="AY920" s="217" t="s">
        <v>311</v>
      </c>
    </row>
    <row r="921" spans="1:65" s="2" customFormat="1" ht="16.5" customHeight="1" x14ac:dyDescent="0.2">
      <c r="A921" s="35"/>
      <c r="B921" s="36"/>
      <c r="C921" s="190" t="s">
        <v>1465</v>
      </c>
      <c r="D921" s="190" t="s">
        <v>313</v>
      </c>
      <c r="E921" s="191" t="s">
        <v>1451</v>
      </c>
      <c r="F921" s="192" t="s">
        <v>1452</v>
      </c>
      <c r="G921" s="193" t="s">
        <v>123</v>
      </c>
      <c r="H921" s="194">
        <v>126.858</v>
      </c>
      <c r="I921" s="195"/>
      <c r="J921" s="196">
        <f>ROUND(I921*H921,2)</f>
        <v>0</v>
      </c>
      <c r="K921" s="192" t="s">
        <v>317</v>
      </c>
      <c r="L921" s="40"/>
      <c r="M921" s="197" t="s">
        <v>21</v>
      </c>
      <c r="N921" s="198" t="s">
        <v>47</v>
      </c>
      <c r="O921" s="65"/>
      <c r="P921" s="199">
        <f>O921*H921</f>
        <v>0</v>
      </c>
      <c r="Q921" s="199">
        <v>2.0000000000000001E-4</v>
      </c>
      <c r="R921" s="199">
        <f>Q921*H921</f>
        <v>2.5371600000000001E-2</v>
      </c>
      <c r="S921" s="199">
        <v>0</v>
      </c>
      <c r="T921" s="200">
        <f>S921*H921</f>
        <v>0</v>
      </c>
      <c r="U921" s="35"/>
      <c r="V921" s="35"/>
      <c r="W921" s="35"/>
      <c r="X921" s="35"/>
      <c r="Y921" s="35"/>
      <c r="Z921" s="35"/>
      <c r="AA921" s="35"/>
      <c r="AB921" s="35"/>
      <c r="AC921" s="35"/>
      <c r="AD921" s="35"/>
      <c r="AE921" s="35"/>
      <c r="AR921" s="201" t="s">
        <v>420</v>
      </c>
      <c r="AT921" s="201" t="s">
        <v>313</v>
      </c>
      <c r="AU921" s="201" t="s">
        <v>125</v>
      </c>
      <c r="AY921" s="18" t="s">
        <v>311</v>
      </c>
      <c r="BE921" s="202">
        <f>IF(N921="základní",J921,0)</f>
        <v>0</v>
      </c>
      <c r="BF921" s="202">
        <f>IF(N921="snížená",J921,0)</f>
        <v>0</v>
      </c>
      <c r="BG921" s="202">
        <f>IF(N921="zákl. přenesená",J921,0)</f>
        <v>0</v>
      </c>
      <c r="BH921" s="202">
        <f>IF(N921="sníž. přenesená",J921,0)</f>
        <v>0</v>
      </c>
      <c r="BI921" s="202">
        <f>IF(N921="nulová",J921,0)</f>
        <v>0</v>
      </c>
      <c r="BJ921" s="18" t="s">
        <v>84</v>
      </c>
      <c r="BK921" s="202">
        <f>ROUND(I921*H921,2)</f>
        <v>0</v>
      </c>
      <c r="BL921" s="18" t="s">
        <v>420</v>
      </c>
      <c r="BM921" s="201" t="s">
        <v>1466</v>
      </c>
    </row>
    <row r="922" spans="1:65" s="13" customFormat="1" x14ac:dyDescent="0.2">
      <c r="B922" s="207"/>
      <c r="C922" s="208"/>
      <c r="D922" s="203" t="s">
        <v>332</v>
      </c>
      <c r="E922" s="209" t="s">
        <v>21</v>
      </c>
      <c r="F922" s="210" t="s">
        <v>177</v>
      </c>
      <c r="G922" s="208"/>
      <c r="H922" s="211">
        <v>126.858</v>
      </c>
      <c r="I922" s="212"/>
      <c r="J922" s="208"/>
      <c r="K922" s="208"/>
      <c r="L922" s="213"/>
      <c r="M922" s="214"/>
      <c r="N922" s="215"/>
      <c r="O922" s="215"/>
      <c r="P922" s="215"/>
      <c r="Q922" s="215"/>
      <c r="R922" s="215"/>
      <c r="S922" s="215"/>
      <c r="T922" s="216"/>
      <c r="AT922" s="217" t="s">
        <v>332</v>
      </c>
      <c r="AU922" s="217" t="s">
        <v>125</v>
      </c>
      <c r="AV922" s="13" t="s">
        <v>86</v>
      </c>
      <c r="AW922" s="13" t="s">
        <v>37</v>
      </c>
      <c r="AX922" s="13" t="s">
        <v>84</v>
      </c>
      <c r="AY922" s="217" t="s">
        <v>311</v>
      </c>
    </row>
    <row r="923" spans="1:65" s="2" customFormat="1" ht="24" customHeight="1" x14ac:dyDescent="0.2">
      <c r="A923" s="35"/>
      <c r="B923" s="36"/>
      <c r="C923" s="190" t="s">
        <v>1467</v>
      </c>
      <c r="D923" s="190" t="s">
        <v>313</v>
      </c>
      <c r="E923" s="191" t="s">
        <v>1455</v>
      </c>
      <c r="F923" s="192" t="s">
        <v>1456</v>
      </c>
      <c r="G923" s="193" t="s">
        <v>123</v>
      </c>
      <c r="H923" s="194">
        <v>126.858</v>
      </c>
      <c r="I923" s="195"/>
      <c r="J923" s="196">
        <f>ROUND(I923*H923,2)</f>
        <v>0</v>
      </c>
      <c r="K923" s="192" t="s">
        <v>317</v>
      </c>
      <c r="L923" s="40"/>
      <c r="M923" s="197" t="s">
        <v>21</v>
      </c>
      <c r="N923" s="198" t="s">
        <v>47</v>
      </c>
      <c r="O923" s="65"/>
      <c r="P923" s="199">
        <f>O923*H923</f>
        <v>0</v>
      </c>
      <c r="Q923" s="199">
        <v>2.5999999999999998E-4</v>
      </c>
      <c r="R923" s="199">
        <f>Q923*H923</f>
        <v>3.2983079999999998E-2</v>
      </c>
      <c r="S923" s="199">
        <v>0</v>
      </c>
      <c r="T923" s="200">
        <f>S923*H923</f>
        <v>0</v>
      </c>
      <c r="U923" s="35"/>
      <c r="V923" s="35"/>
      <c r="W923" s="35"/>
      <c r="X923" s="35"/>
      <c r="Y923" s="35"/>
      <c r="Z923" s="35"/>
      <c r="AA923" s="35"/>
      <c r="AB923" s="35"/>
      <c r="AC923" s="35"/>
      <c r="AD923" s="35"/>
      <c r="AE923" s="35"/>
      <c r="AR923" s="201" t="s">
        <v>420</v>
      </c>
      <c r="AT923" s="201" t="s">
        <v>313</v>
      </c>
      <c r="AU923" s="201" t="s">
        <v>125</v>
      </c>
      <c r="AY923" s="18" t="s">
        <v>311</v>
      </c>
      <c r="BE923" s="202">
        <f>IF(N923="základní",J923,0)</f>
        <v>0</v>
      </c>
      <c r="BF923" s="202">
        <f>IF(N923="snížená",J923,0)</f>
        <v>0</v>
      </c>
      <c r="BG923" s="202">
        <f>IF(N923="zákl. přenesená",J923,0)</f>
        <v>0</v>
      </c>
      <c r="BH923" s="202">
        <f>IF(N923="sníž. přenesená",J923,0)</f>
        <v>0</v>
      </c>
      <c r="BI923" s="202">
        <f>IF(N923="nulová",J923,0)</f>
        <v>0</v>
      </c>
      <c r="BJ923" s="18" t="s">
        <v>84</v>
      </c>
      <c r="BK923" s="202">
        <f>ROUND(I923*H923,2)</f>
        <v>0</v>
      </c>
      <c r="BL923" s="18" t="s">
        <v>420</v>
      </c>
      <c r="BM923" s="201" t="s">
        <v>1468</v>
      </c>
    </row>
    <row r="924" spans="1:65" s="2" customFormat="1" ht="19.5" x14ac:dyDescent="0.2">
      <c r="A924" s="35"/>
      <c r="B924" s="36"/>
      <c r="C924" s="37"/>
      <c r="D924" s="203" t="s">
        <v>519</v>
      </c>
      <c r="E924" s="37"/>
      <c r="F924" s="204" t="s">
        <v>1458</v>
      </c>
      <c r="G924" s="37"/>
      <c r="H924" s="37"/>
      <c r="I924" s="110"/>
      <c r="J924" s="37"/>
      <c r="K924" s="37"/>
      <c r="L924" s="40"/>
      <c r="M924" s="205"/>
      <c r="N924" s="206"/>
      <c r="O924" s="65"/>
      <c r="P924" s="65"/>
      <c r="Q924" s="65"/>
      <c r="R924" s="65"/>
      <c r="S924" s="65"/>
      <c r="T924" s="66"/>
      <c r="U924" s="35"/>
      <c r="V924" s="35"/>
      <c r="W924" s="35"/>
      <c r="X924" s="35"/>
      <c r="Y924" s="35"/>
      <c r="Z924" s="35"/>
      <c r="AA924" s="35"/>
      <c r="AB924" s="35"/>
      <c r="AC924" s="35"/>
      <c r="AD924" s="35"/>
      <c r="AE924" s="35"/>
      <c r="AT924" s="18" t="s">
        <v>519</v>
      </c>
      <c r="AU924" s="18" t="s">
        <v>125</v>
      </c>
    </row>
    <row r="925" spans="1:65" s="13" customFormat="1" x14ac:dyDescent="0.2">
      <c r="B925" s="207"/>
      <c r="C925" s="208"/>
      <c r="D925" s="203" t="s">
        <v>332</v>
      </c>
      <c r="E925" s="209" t="s">
        <v>21</v>
      </c>
      <c r="F925" s="210" t="s">
        <v>177</v>
      </c>
      <c r="G925" s="208"/>
      <c r="H925" s="211">
        <v>126.858</v>
      </c>
      <c r="I925" s="212"/>
      <c r="J925" s="208"/>
      <c r="K925" s="208"/>
      <c r="L925" s="213"/>
      <c r="M925" s="214"/>
      <c r="N925" s="215"/>
      <c r="O925" s="215"/>
      <c r="P925" s="215"/>
      <c r="Q925" s="215"/>
      <c r="R925" s="215"/>
      <c r="S925" s="215"/>
      <c r="T925" s="216"/>
      <c r="AT925" s="217" t="s">
        <v>332</v>
      </c>
      <c r="AU925" s="217" t="s">
        <v>125</v>
      </c>
      <c r="AV925" s="13" t="s">
        <v>86</v>
      </c>
      <c r="AW925" s="13" t="s">
        <v>37</v>
      </c>
      <c r="AX925" s="13" t="s">
        <v>84</v>
      </c>
      <c r="AY925" s="217" t="s">
        <v>311</v>
      </c>
    </row>
    <row r="926" spans="1:65" s="12" customFormat="1" ht="20.85" customHeight="1" x14ac:dyDescent="0.2">
      <c r="B926" s="174"/>
      <c r="C926" s="175"/>
      <c r="D926" s="176" t="s">
        <v>75</v>
      </c>
      <c r="E926" s="188" t="s">
        <v>180</v>
      </c>
      <c r="F926" s="188" t="s">
        <v>1469</v>
      </c>
      <c r="G926" s="175"/>
      <c r="H926" s="175"/>
      <c r="I926" s="178"/>
      <c r="J926" s="189">
        <f>BK926</f>
        <v>0</v>
      </c>
      <c r="K926" s="175"/>
      <c r="L926" s="180"/>
      <c r="M926" s="181"/>
      <c r="N926" s="182"/>
      <c r="O926" s="182"/>
      <c r="P926" s="183">
        <f>SUM(P927:P940)</f>
        <v>0</v>
      </c>
      <c r="Q926" s="182"/>
      <c r="R926" s="183">
        <f>SUM(R927:R940)</f>
        <v>0.16598394999999999</v>
      </c>
      <c r="S926" s="182"/>
      <c r="T926" s="184">
        <f>SUM(T927:T940)</f>
        <v>0</v>
      </c>
      <c r="AR926" s="185" t="s">
        <v>84</v>
      </c>
      <c r="AT926" s="186" t="s">
        <v>75</v>
      </c>
      <c r="AU926" s="186" t="s">
        <v>86</v>
      </c>
      <c r="AY926" s="185" t="s">
        <v>311</v>
      </c>
      <c r="BK926" s="187">
        <f>SUM(BK927:BK940)</f>
        <v>0</v>
      </c>
    </row>
    <row r="927" spans="1:65" s="2" customFormat="1" ht="16.5" customHeight="1" x14ac:dyDescent="0.2">
      <c r="A927" s="35"/>
      <c r="B927" s="36"/>
      <c r="C927" s="190" t="s">
        <v>1470</v>
      </c>
      <c r="D927" s="190" t="s">
        <v>313</v>
      </c>
      <c r="E927" s="191" t="s">
        <v>1471</v>
      </c>
      <c r="F927" s="192" t="s">
        <v>1472</v>
      </c>
      <c r="G927" s="193" t="s">
        <v>123</v>
      </c>
      <c r="H927" s="194">
        <v>35.645000000000003</v>
      </c>
      <c r="I927" s="195"/>
      <c r="J927" s="196">
        <f>ROUND(I927*H927,2)</f>
        <v>0</v>
      </c>
      <c r="K927" s="192" t="s">
        <v>317</v>
      </c>
      <c r="L927" s="40"/>
      <c r="M927" s="197" t="s">
        <v>21</v>
      </c>
      <c r="N927" s="198" t="s">
        <v>47</v>
      </c>
      <c r="O927" s="65"/>
      <c r="P927" s="199">
        <f>O927*H927</f>
        <v>0</v>
      </c>
      <c r="Q927" s="199">
        <v>2.5999999999999998E-4</v>
      </c>
      <c r="R927" s="199">
        <f>Q927*H927</f>
        <v>9.2677000000000002E-3</v>
      </c>
      <c r="S927" s="199">
        <v>0</v>
      </c>
      <c r="T927" s="200">
        <f>S927*H927</f>
        <v>0</v>
      </c>
      <c r="U927" s="35"/>
      <c r="V927" s="35"/>
      <c r="W927" s="35"/>
      <c r="X927" s="35"/>
      <c r="Y927" s="35"/>
      <c r="Z927" s="35"/>
      <c r="AA927" s="35"/>
      <c r="AB927" s="35"/>
      <c r="AC927" s="35"/>
      <c r="AD927" s="35"/>
      <c r="AE927" s="35"/>
      <c r="AR927" s="201" t="s">
        <v>318</v>
      </c>
      <c r="AT927" s="201" t="s">
        <v>313</v>
      </c>
      <c r="AU927" s="201" t="s">
        <v>125</v>
      </c>
      <c r="AY927" s="18" t="s">
        <v>311</v>
      </c>
      <c r="BE927" s="202">
        <f>IF(N927="základní",J927,0)</f>
        <v>0</v>
      </c>
      <c r="BF927" s="202">
        <f>IF(N927="snížená",J927,0)</f>
        <v>0</v>
      </c>
      <c r="BG927" s="202">
        <f>IF(N927="zákl. přenesená",J927,0)</f>
        <v>0</v>
      </c>
      <c r="BH927" s="202">
        <f>IF(N927="sníž. přenesená",J927,0)</f>
        <v>0</v>
      </c>
      <c r="BI927" s="202">
        <f>IF(N927="nulová",J927,0)</f>
        <v>0</v>
      </c>
      <c r="BJ927" s="18" t="s">
        <v>84</v>
      </c>
      <c r="BK927" s="202">
        <f>ROUND(I927*H927,2)</f>
        <v>0</v>
      </c>
      <c r="BL927" s="18" t="s">
        <v>318</v>
      </c>
      <c r="BM927" s="201" t="s">
        <v>1473</v>
      </c>
    </row>
    <row r="928" spans="1:65" s="13" customFormat="1" x14ac:dyDescent="0.2">
      <c r="B928" s="207"/>
      <c r="C928" s="208"/>
      <c r="D928" s="203" t="s">
        <v>332</v>
      </c>
      <c r="E928" s="209" t="s">
        <v>21</v>
      </c>
      <c r="F928" s="210" t="s">
        <v>180</v>
      </c>
      <c r="G928" s="208"/>
      <c r="H928" s="211">
        <v>35.645000000000003</v>
      </c>
      <c r="I928" s="212"/>
      <c r="J928" s="208"/>
      <c r="K928" s="208"/>
      <c r="L928" s="213"/>
      <c r="M928" s="214"/>
      <c r="N928" s="215"/>
      <c r="O928" s="215"/>
      <c r="P928" s="215"/>
      <c r="Q928" s="215"/>
      <c r="R928" s="215"/>
      <c r="S928" s="215"/>
      <c r="T928" s="216"/>
      <c r="AT928" s="217" t="s">
        <v>332</v>
      </c>
      <c r="AU928" s="217" t="s">
        <v>125</v>
      </c>
      <c r="AV928" s="13" t="s">
        <v>86</v>
      </c>
      <c r="AW928" s="13" t="s">
        <v>37</v>
      </c>
      <c r="AX928" s="13" t="s">
        <v>84</v>
      </c>
      <c r="AY928" s="217" t="s">
        <v>311</v>
      </c>
    </row>
    <row r="929" spans="1:65" s="2" customFormat="1" ht="24" customHeight="1" x14ac:dyDescent="0.2">
      <c r="A929" s="35"/>
      <c r="B929" s="36"/>
      <c r="C929" s="190" t="s">
        <v>1474</v>
      </c>
      <c r="D929" s="190" t="s">
        <v>313</v>
      </c>
      <c r="E929" s="191" t="s">
        <v>1475</v>
      </c>
      <c r="F929" s="192" t="s">
        <v>1476</v>
      </c>
      <c r="G929" s="193" t="s">
        <v>123</v>
      </c>
      <c r="H929" s="194">
        <v>35.645000000000003</v>
      </c>
      <c r="I929" s="195"/>
      <c r="J929" s="196">
        <f>ROUND(I929*H929,2)</f>
        <v>0</v>
      </c>
      <c r="K929" s="192" t="s">
        <v>317</v>
      </c>
      <c r="L929" s="40"/>
      <c r="M929" s="197" t="s">
        <v>21</v>
      </c>
      <c r="N929" s="198" t="s">
        <v>47</v>
      </c>
      <c r="O929" s="65"/>
      <c r="P929" s="199">
        <f>O929*H929</f>
        <v>0</v>
      </c>
      <c r="Q929" s="199">
        <v>3.9100000000000003E-3</v>
      </c>
      <c r="R929" s="199">
        <f>Q929*H929</f>
        <v>0.13937195000000002</v>
      </c>
      <c r="S929" s="199">
        <v>0</v>
      </c>
      <c r="T929" s="200">
        <f>S929*H929</f>
        <v>0</v>
      </c>
      <c r="U929" s="35"/>
      <c r="V929" s="35"/>
      <c r="W929" s="35"/>
      <c r="X929" s="35"/>
      <c r="Y929" s="35"/>
      <c r="Z929" s="35"/>
      <c r="AA929" s="35"/>
      <c r="AB929" s="35"/>
      <c r="AC929" s="35"/>
      <c r="AD929" s="35"/>
      <c r="AE929" s="35"/>
      <c r="AR929" s="201" t="s">
        <v>318</v>
      </c>
      <c r="AT929" s="201" t="s">
        <v>313</v>
      </c>
      <c r="AU929" s="201" t="s">
        <v>125</v>
      </c>
      <c r="AY929" s="18" t="s">
        <v>311</v>
      </c>
      <c r="BE929" s="202">
        <f>IF(N929="základní",J929,0)</f>
        <v>0</v>
      </c>
      <c r="BF929" s="202">
        <f>IF(N929="snížená",J929,0)</f>
        <v>0</v>
      </c>
      <c r="BG929" s="202">
        <f>IF(N929="zákl. přenesená",J929,0)</f>
        <v>0</v>
      </c>
      <c r="BH929" s="202">
        <f>IF(N929="sníž. přenesená",J929,0)</f>
        <v>0</v>
      </c>
      <c r="BI929" s="202">
        <f>IF(N929="nulová",J929,0)</f>
        <v>0</v>
      </c>
      <c r="BJ929" s="18" t="s">
        <v>84</v>
      </c>
      <c r="BK929" s="202">
        <f>ROUND(I929*H929,2)</f>
        <v>0</v>
      </c>
      <c r="BL929" s="18" t="s">
        <v>318</v>
      </c>
      <c r="BM929" s="201" t="s">
        <v>1477</v>
      </c>
    </row>
    <row r="930" spans="1:65" s="2" customFormat="1" ht="58.5" x14ac:dyDescent="0.2">
      <c r="A930" s="35"/>
      <c r="B930" s="36"/>
      <c r="C930" s="37"/>
      <c r="D930" s="203" t="s">
        <v>320</v>
      </c>
      <c r="E930" s="37"/>
      <c r="F930" s="204" t="s">
        <v>1449</v>
      </c>
      <c r="G930" s="37"/>
      <c r="H930" s="37"/>
      <c r="I930" s="110"/>
      <c r="J930" s="37"/>
      <c r="K930" s="37"/>
      <c r="L930" s="40"/>
      <c r="M930" s="205"/>
      <c r="N930" s="206"/>
      <c r="O930" s="65"/>
      <c r="P930" s="65"/>
      <c r="Q930" s="65"/>
      <c r="R930" s="65"/>
      <c r="S930" s="65"/>
      <c r="T930" s="66"/>
      <c r="U930" s="35"/>
      <c r="V930" s="35"/>
      <c r="W930" s="35"/>
      <c r="X930" s="35"/>
      <c r="Y930" s="35"/>
      <c r="Z930" s="35"/>
      <c r="AA930" s="35"/>
      <c r="AB930" s="35"/>
      <c r="AC930" s="35"/>
      <c r="AD930" s="35"/>
      <c r="AE930" s="35"/>
      <c r="AT930" s="18" t="s">
        <v>320</v>
      </c>
      <c r="AU930" s="18" t="s">
        <v>125</v>
      </c>
    </row>
    <row r="931" spans="1:65" s="13" customFormat="1" x14ac:dyDescent="0.2">
      <c r="B931" s="207"/>
      <c r="C931" s="208"/>
      <c r="D931" s="203" t="s">
        <v>332</v>
      </c>
      <c r="E931" s="209" t="s">
        <v>21</v>
      </c>
      <c r="F931" s="210" t="s">
        <v>180</v>
      </c>
      <c r="G931" s="208"/>
      <c r="H931" s="211">
        <v>35.645000000000003</v>
      </c>
      <c r="I931" s="212"/>
      <c r="J931" s="208"/>
      <c r="K931" s="208"/>
      <c r="L931" s="213"/>
      <c r="M931" s="214"/>
      <c r="N931" s="215"/>
      <c r="O931" s="215"/>
      <c r="P931" s="215"/>
      <c r="Q931" s="215"/>
      <c r="R931" s="215"/>
      <c r="S931" s="215"/>
      <c r="T931" s="216"/>
      <c r="AT931" s="217" t="s">
        <v>332</v>
      </c>
      <c r="AU931" s="217" t="s">
        <v>125</v>
      </c>
      <c r="AV931" s="13" t="s">
        <v>86</v>
      </c>
      <c r="AW931" s="13" t="s">
        <v>37</v>
      </c>
      <c r="AX931" s="13" t="s">
        <v>84</v>
      </c>
      <c r="AY931" s="217" t="s">
        <v>311</v>
      </c>
    </row>
    <row r="932" spans="1:65" s="2" customFormat="1" ht="16.5" customHeight="1" x14ac:dyDescent="0.2">
      <c r="A932" s="35"/>
      <c r="B932" s="36"/>
      <c r="C932" s="190" t="s">
        <v>1478</v>
      </c>
      <c r="D932" s="190" t="s">
        <v>313</v>
      </c>
      <c r="E932" s="191" t="s">
        <v>1451</v>
      </c>
      <c r="F932" s="192" t="s">
        <v>1452</v>
      </c>
      <c r="G932" s="193" t="s">
        <v>123</v>
      </c>
      <c r="H932" s="194">
        <v>37.704999999999998</v>
      </c>
      <c r="I932" s="195"/>
      <c r="J932" s="196">
        <f>ROUND(I932*H932,2)</f>
        <v>0</v>
      </c>
      <c r="K932" s="192" t="s">
        <v>317</v>
      </c>
      <c r="L932" s="40"/>
      <c r="M932" s="197" t="s">
        <v>21</v>
      </c>
      <c r="N932" s="198" t="s">
        <v>47</v>
      </c>
      <c r="O932" s="65"/>
      <c r="P932" s="199">
        <f>O932*H932</f>
        <v>0</v>
      </c>
      <c r="Q932" s="199">
        <v>2.0000000000000001E-4</v>
      </c>
      <c r="R932" s="199">
        <f>Q932*H932</f>
        <v>7.541E-3</v>
      </c>
      <c r="S932" s="199">
        <v>0</v>
      </c>
      <c r="T932" s="200">
        <f>S932*H932</f>
        <v>0</v>
      </c>
      <c r="U932" s="35"/>
      <c r="V932" s="35"/>
      <c r="W932" s="35"/>
      <c r="X932" s="35"/>
      <c r="Y932" s="35"/>
      <c r="Z932" s="35"/>
      <c r="AA932" s="35"/>
      <c r="AB932" s="35"/>
      <c r="AC932" s="35"/>
      <c r="AD932" s="35"/>
      <c r="AE932" s="35"/>
      <c r="AR932" s="201" t="s">
        <v>420</v>
      </c>
      <c r="AT932" s="201" t="s">
        <v>313</v>
      </c>
      <c r="AU932" s="201" t="s">
        <v>125</v>
      </c>
      <c r="AY932" s="18" t="s">
        <v>311</v>
      </c>
      <c r="BE932" s="202">
        <f>IF(N932="základní",J932,0)</f>
        <v>0</v>
      </c>
      <c r="BF932" s="202">
        <f>IF(N932="snížená",J932,0)</f>
        <v>0</v>
      </c>
      <c r="BG932" s="202">
        <f>IF(N932="zákl. přenesená",J932,0)</f>
        <v>0</v>
      </c>
      <c r="BH932" s="202">
        <f>IF(N932="sníž. přenesená",J932,0)</f>
        <v>0</v>
      </c>
      <c r="BI932" s="202">
        <f>IF(N932="nulová",J932,0)</f>
        <v>0</v>
      </c>
      <c r="BJ932" s="18" t="s">
        <v>84</v>
      </c>
      <c r="BK932" s="202">
        <f>ROUND(I932*H932,2)</f>
        <v>0</v>
      </c>
      <c r="BL932" s="18" t="s">
        <v>420</v>
      </c>
      <c r="BM932" s="201" t="s">
        <v>1479</v>
      </c>
    </row>
    <row r="933" spans="1:65" s="13" customFormat="1" x14ac:dyDescent="0.2">
      <c r="B933" s="207"/>
      <c r="C933" s="208"/>
      <c r="D933" s="203" t="s">
        <v>332</v>
      </c>
      <c r="E933" s="209" t="s">
        <v>21</v>
      </c>
      <c r="F933" s="210" t="s">
        <v>180</v>
      </c>
      <c r="G933" s="208"/>
      <c r="H933" s="211">
        <v>35.645000000000003</v>
      </c>
      <c r="I933" s="212"/>
      <c r="J933" s="208"/>
      <c r="K933" s="208"/>
      <c r="L933" s="213"/>
      <c r="M933" s="214"/>
      <c r="N933" s="215"/>
      <c r="O933" s="215"/>
      <c r="P933" s="215"/>
      <c r="Q933" s="215"/>
      <c r="R933" s="215"/>
      <c r="S933" s="215"/>
      <c r="T933" s="216"/>
      <c r="AT933" s="217" t="s">
        <v>332</v>
      </c>
      <c r="AU933" s="217" t="s">
        <v>125</v>
      </c>
      <c r="AV933" s="13" t="s">
        <v>86</v>
      </c>
      <c r="AW933" s="13" t="s">
        <v>37</v>
      </c>
      <c r="AX933" s="13" t="s">
        <v>76</v>
      </c>
      <c r="AY933" s="217" t="s">
        <v>311</v>
      </c>
    </row>
    <row r="934" spans="1:65" s="13" customFormat="1" x14ac:dyDescent="0.2">
      <c r="B934" s="207"/>
      <c r="C934" s="208"/>
      <c r="D934" s="203" t="s">
        <v>332</v>
      </c>
      <c r="E934" s="209" t="s">
        <v>21</v>
      </c>
      <c r="F934" s="210" t="s">
        <v>1480</v>
      </c>
      <c r="G934" s="208"/>
      <c r="H934" s="211">
        <v>2.06</v>
      </c>
      <c r="I934" s="212"/>
      <c r="J934" s="208"/>
      <c r="K934" s="208"/>
      <c r="L934" s="213"/>
      <c r="M934" s="214"/>
      <c r="N934" s="215"/>
      <c r="O934" s="215"/>
      <c r="P934" s="215"/>
      <c r="Q934" s="215"/>
      <c r="R934" s="215"/>
      <c r="S934" s="215"/>
      <c r="T934" s="216"/>
      <c r="AT934" s="217" t="s">
        <v>332</v>
      </c>
      <c r="AU934" s="217" t="s">
        <v>125</v>
      </c>
      <c r="AV934" s="13" t="s">
        <v>86</v>
      </c>
      <c r="AW934" s="13" t="s">
        <v>37</v>
      </c>
      <c r="AX934" s="13" t="s">
        <v>76</v>
      </c>
      <c r="AY934" s="217" t="s">
        <v>311</v>
      </c>
    </row>
    <row r="935" spans="1:65" s="15" customFormat="1" x14ac:dyDescent="0.2">
      <c r="B935" s="228"/>
      <c r="C935" s="229"/>
      <c r="D935" s="203" t="s">
        <v>332</v>
      </c>
      <c r="E935" s="230" t="s">
        <v>21</v>
      </c>
      <c r="F935" s="231" t="s">
        <v>347</v>
      </c>
      <c r="G935" s="229"/>
      <c r="H935" s="232">
        <v>37.704999999999998</v>
      </c>
      <c r="I935" s="233"/>
      <c r="J935" s="229"/>
      <c r="K935" s="229"/>
      <c r="L935" s="234"/>
      <c r="M935" s="235"/>
      <c r="N935" s="236"/>
      <c r="O935" s="236"/>
      <c r="P935" s="236"/>
      <c r="Q935" s="236"/>
      <c r="R935" s="236"/>
      <c r="S935" s="236"/>
      <c r="T935" s="237"/>
      <c r="AT935" s="238" t="s">
        <v>332</v>
      </c>
      <c r="AU935" s="238" t="s">
        <v>125</v>
      </c>
      <c r="AV935" s="15" t="s">
        <v>318</v>
      </c>
      <c r="AW935" s="15" t="s">
        <v>37</v>
      </c>
      <c r="AX935" s="15" t="s">
        <v>84</v>
      </c>
      <c r="AY935" s="238" t="s">
        <v>311</v>
      </c>
    </row>
    <row r="936" spans="1:65" s="2" customFormat="1" ht="24" customHeight="1" x14ac:dyDescent="0.2">
      <c r="A936" s="35"/>
      <c r="B936" s="36"/>
      <c r="C936" s="190" t="s">
        <v>1481</v>
      </c>
      <c r="D936" s="190" t="s">
        <v>313</v>
      </c>
      <c r="E936" s="191" t="s">
        <v>1455</v>
      </c>
      <c r="F936" s="192" t="s">
        <v>1456</v>
      </c>
      <c r="G936" s="193" t="s">
        <v>123</v>
      </c>
      <c r="H936" s="194">
        <v>37.704999999999998</v>
      </c>
      <c r="I936" s="195"/>
      <c r="J936" s="196">
        <f>ROUND(I936*H936,2)</f>
        <v>0</v>
      </c>
      <c r="K936" s="192" t="s">
        <v>317</v>
      </c>
      <c r="L936" s="40"/>
      <c r="M936" s="197" t="s">
        <v>21</v>
      </c>
      <c r="N936" s="198" t="s">
        <v>47</v>
      </c>
      <c r="O936" s="65"/>
      <c r="P936" s="199">
        <f>O936*H936</f>
        <v>0</v>
      </c>
      <c r="Q936" s="199">
        <v>2.5999999999999998E-4</v>
      </c>
      <c r="R936" s="199">
        <f>Q936*H936</f>
        <v>9.8032999999999992E-3</v>
      </c>
      <c r="S936" s="199">
        <v>0</v>
      </c>
      <c r="T936" s="200">
        <f>S936*H936</f>
        <v>0</v>
      </c>
      <c r="U936" s="35"/>
      <c r="V936" s="35"/>
      <c r="W936" s="35"/>
      <c r="X936" s="35"/>
      <c r="Y936" s="35"/>
      <c r="Z936" s="35"/>
      <c r="AA936" s="35"/>
      <c r="AB936" s="35"/>
      <c r="AC936" s="35"/>
      <c r="AD936" s="35"/>
      <c r="AE936" s="35"/>
      <c r="AR936" s="201" t="s">
        <v>420</v>
      </c>
      <c r="AT936" s="201" t="s">
        <v>313</v>
      </c>
      <c r="AU936" s="201" t="s">
        <v>125</v>
      </c>
      <c r="AY936" s="18" t="s">
        <v>311</v>
      </c>
      <c r="BE936" s="202">
        <f>IF(N936="základní",J936,0)</f>
        <v>0</v>
      </c>
      <c r="BF936" s="202">
        <f>IF(N936="snížená",J936,0)</f>
        <v>0</v>
      </c>
      <c r="BG936" s="202">
        <f>IF(N936="zákl. přenesená",J936,0)</f>
        <v>0</v>
      </c>
      <c r="BH936" s="202">
        <f>IF(N936="sníž. přenesená",J936,0)</f>
        <v>0</v>
      </c>
      <c r="BI936" s="202">
        <f>IF(N936="nulová",J936,0)</f>
        <v>0</v>
      </c>
      <c r="BJ936" s="18" t="s">
        <v>84</v>
      </c>
      <c r="BK936" s="202">
        <f>ROUND(I936*H936,2)</f>
        <v>0</v>
      </c>
      <c r="BL936" s="18" t="s">
        <v>420</v>
      </c>
      <c r="BM936" s="201" t="s">
        <v>1482</v>
      </c>
    </row>
    <row r="937" spans="1:65" s="2" customFormat="1" ht="19.5" x14ac:dyDescent="0.2">
      <c r="A937" s="35"/>
      <c r="B937" s="36"/>
      <c r="C937" s="37"/>
      <c r="D937" s="203" t="s">
        <v>519</v>
      </c>
      <c r="E937" s="37"/>
      <c r="F937" s="204" t="s">
        <v>1458</v>
      </c>
      <c r="G937" s="37"/>
      <c r="H937" s="37"/>
      <c r="I937" s="110"/>
      <c r="J937" s="37"/>
      <c r="K937" s="37"/>
      <c r="L937" s="40"/>
      <c r="M937" s="205"/>
      <c r="N937" s="206"/>
      <c r="O937" s="65"/>
      <c r="P937" s="65"/>
      <c r="Q937" s="65"/>
      <c r="R937" s="65"/>
      <c r="S937" s="65"/>
      <c r="T937" s="66"/>
      <c r="U937" s="35"/>
      <c r="V937" s="35"/>
      <c r="W937" s="35"/>
      <c r="X937" s="35"/>
      <c r="Y937" s="35"/>
      <c r="Z937" s="35"/>
      <c r="AA937" s="35"/>
      <c r="AB937" s="35"/>
      <c r="AC937" s="35"/>
      <c r="AD937" s="35"/>
      <c r="AE937" s="35"/>
      <c r="AT937" s="18" t="s">
        <v>519</v>
      </c>
      <c r="AU937" s="18" t="s">
        <v>125</v>
      </c>
    </row>
    <row r="938" spans="1:65" s="13" customFormat="1" x14ac:dyDescent="0.2">
      <c r="B938" s="207"/>
      <c r="C938" s="208"/>
      <c r="D938" s="203" t="s">
        <v>332</v>
      </c>
      <c r="E938" s="209" t="s">
        <v>21</v>
      </c>
      <c r="F938" s="210" t="s">
        <v>180</v>
      </c>
      <c r="G938" s="208"/>
      <c r="H938" s="211">
        <v>35.645000000000003</v>
      </c>
      <c r="I938" s="212"/>
      <c r="J938" s="208"/>
      <c r="K938" s="208"/>
      <c r="L938" s="213"/>
      <c r="M938" s="214"/>
      <c r="N938" s="215"/>
      <c r="O938" s="215"/>
      <c r="P938" s="215"/>
      <c r="Q938" s="215"/>
      <c r="R938" s="215"/>
      <c r="S938" s="215"/>
      <c r="T938" s="216"/>
      <c r="AT938" s="217" t="s">
        <v>332</v>
      </c>
      <c r="AU938" s="217" t="s">
        <v>125</v>
      </c>
      <c r="AV938" s="13" t="s">
        <v>86</v>
      </c>
      <c r="AW938" s="13" t="s">
        <v>37</v>
      </c>
      <c r="AX938" s="13" t="s">
        <v>76</v>
      </c>
      <c r="AY938" s="217" t="s">
        <v>311</v>
      </c>
    </row>
    <row r="939" spans="1:65" s="13" customFormat="1" x14ac:dyDescent="0.2">
      <c r="B939" s="207"/>
      <c r="C939" s="208"/>
      <c r="D939" s="203" t="s">
        <v>332</v>
      </c>
      <c r="E939" s="209" t="s">
        <v>21</v>
      </c>
      <c r="F939" s="210" t="s">
        <v>1480</v>
      </c>
      <c r="G939" s="208"/>
      <c r="H939" s="211">
        <v>2.06</v>
      </c>
      <c r="I939" s="212"/>
      <c r="J939" s="208"/>
      <c r="K939" s="208"/>
      <c r="L939" s="213"/>
      <c r="M939" s="214"/>
      <c r="N939" s="215"/>
      <c r="O939" s="215"/>
      <c r="P939" s="215"/>
      <c r="Q939" s="215"/>
      <c r="R939" s="215"/>
      <c r="S939" s="215"/>
      <c r="T939" s="216"/>
      <c r="AT939" s="217" t="s">
        <v>332</v>
      </c>
      <c r="AU939" s="217" t="s">
        <v>125</v>
      </c>
      <c r="AV939" s="13" t="s">
        <v>86</v>
      </c>
      <c r="AW939" s="13" t="s">
        <v>37</v>
      </c>
      <c r="AX939" s="13" t="s">
        <v>76</v>
      </c>
      <c r="AY939" s="217" t="s">
        <v>311</v>
      </c>
    </row>
    <row r="940" spans="1:65" s="15" customFormat="1" x14ac:dyDescent="0.2">
      <c r="B940" s="228"/>
      <c r="C940" s="229"/>
      <c r="D940" s="203" t="s">
        <v>332</v>
      </c>
      <c r="E940" s="230" t="s">
        <v>21</v>
      </c>
      <c r="F940" s="231" t="s">
        <v>347</v>
      </c>
      <c r="G940" s="229"/>
      <c r="H940" s="232">
        <v>37.704999999999998</v>
      </c>
      <c r="I940" s="233"/>
      <c r="J940" s="229"/>
      <c r="K940" s="229"/>
      <c r="L940" s="234"/>
      <c r="M940" s="235"/>
      <c r="N940" s="236"/>
      <c r="O940" s="236"/>
      <c r="P940" s="236"/>
      <c r="Q940" s="236"/>
      <c r="R940" s="236"/>
      <c r="S940" s="236"/>
      <c r="T940" s="237"/>
      <c r="AT940" s="238" t="s">
        <v>332</v>
      </c>
      <c r="AU940" s="238" t="s">
        <v>125</v>
      </c>
      <c r="AV940" s="15" t="s">
        <v>318</v>
      </c>
      <c r="AW940" s="15" t="s">
        <v>37</v>
      </c>
      <c r="AX940" s="15" t="s">
        <v>84</v>
      </c>
      <c r="AY940" s="238" t="s">
        <v>311</v>
      </c>
    </row>
    <row r="941" spans="1:65" s="12" customFormat="1" ht="20.85" customHeight="1" x14ac:dyDescent="0.2">
      <c r="B941" s="174"/>
      <c r="C941" s="175"/>
      <c r="D941" s="176" t="s">
        <v>75</v>
      </c>
      <c r="E941" s="188" t="s">
        <v>201</v>
      </c>
      <c r="F941" s="188" t="s">
        <v>1483</v>
      </c>
      <c r="G941" s="175"/>
      <c r="H941" s="175"/>
      <c r="I941" s="178"/>
      <c r="J941" s="189">
        <f>BK941</f>
        <v>0</v>
      </c>
      <c r="K941" s="175"/>
      <c r="L941" s="180"/>
      <c r="M941" s="181"/>
      <c r="N941" s="182"/>
      <c r="O941" s="182"/>
      <c r="P941" s="183">
        <f>SUM(P942:P949)</f>
        <v>0</v>
      </c>
      <c r="Q941" s="182"/>
      <c r="R941" s="183">
        <f>SUM(R942:R949)</f>
        <v>4.548754E-2</v>
      </c>
      <c r="S941" s="182"/>
      <c r="T941" s="184">
        <f>SUM(T942:T949)</f>
        <v>0</v>
      </c>
      <c r="AR941" s="185" t="s">
        <v>84</v>
      </c>
      <c r="AT941" s="186" t="s">
        <v>75</v>
      </c>
      <c r="AU941" s="186" t="s">
        <v>86</v>
      </c>
      <c r="AY941" s="185" t="s">
        <v>311</v>
      </c>
      <c r="BK941" s="187">
        <f>SUM(BK942:BK949)</f>
        <v>0</v>
      </c>
    </row>
    <row r="942" spans="1:65" s="2" customFormat="1" ht="16.5" customHeight="1" x14ac:dyDescent="0.2">
      <c r="A942" s="35"/>
      <c r="B942" s="36"/>
      <c r="C942" s="190" t="s">
        <v>1484</v>
      </c>
      <c r="D942" s="190" t="s">
        <v>313</v>
      </c>
      <c r="E942" s="191" t="s">
        <v>1485</v>
      </c>
      <c r="F942" s="192" t="s">
        <v>1486</v>
      </c>
      <c r="G942" s="193" t="s">
        <v>123</v>
      </c>
      <c r="H942" s="194">
        <v>3.1219999999999999</v>
      </c>
      <c r="I942" s="195"/>
      <c r="J942" s="196">
        <f>ROUND(I942*H942,2)</f>
        <v>0</v>
      </c>
      <c r="K942" s="192" t="s">
        <v>317</v>
      </c>
      <c r="L942" s="40"/>
      <c r="M942" s="197" t="s">
        <v>21</v>
      </c>
      <c r="N942" s="198" t="s">
        <v>47</v>
      </c>
      <c r="O942" s="65"/>
      <c r="P942" s="199">
        <f>O942*H942</f>
        <v>0</v>
      </c>
      <c r="Q942" s="199">
        <v>2.5999999999999998E-4</v>
      </c>
      <c r="R942" s="199">
        <f>Q942*H942</f>
        <v>8.1171999999999993E-4</v>
      </c>
      <c r="S942" s="199">
        <v>0</v>
      </c>
      <c r="T942" s="200">
        <f>S942*H942</f>
        <v>0</v>
      </c>
      <c r="U942" s="35"/>
      <c r="V942" s="35"/>
      <c r="W942" s="35"/>
      <c r="X942" s="35"/>
      <c r="Y942" s="35"/>
      <c r="Z942" s="35"/>
      <c r="AA942" s="35"/>
      <c r="AB942" s="35"/>
      <c r="AC942" s="35"/>
      <c r="AD942" s="35"/>
      <c r="AE942" s="35"/>
      <c r="AR942" s="201" t="s">
        <v>318</v>
      </c>
      <c r="AT942" s="201" t="s">
        <v>313</v>
      </c>
      <c r="AU942" s="201" t="s">
        <v>125</v>
      </c>
      <c r="AY942" s="18" t="s">
        <v>311</v>
      </c>
      <c r="BE942" s="202">
        <f>IF(N942="základní",J942,0)</f>
        <v>0</v>
      </c>
      <c r="BF942" s="202">
        <f>IF(N942="snížená",J942,0)</f>
        <v>0</v>
      </c>
      <c r="BG942" s="202">
        <f>IF(N942="zákl. přenesená",J942,0)</f>
        <v>0</v>
      </c>
      <c r="BH942" s="202">
        <f>IF(N942="sníž. přenesená",J942,0)</f>
        <v>0</v>
      </c>
      <c r="BI942" s="202">
        <f>IF(N942="nulová",J942,0)</f>
        <v>0</v>
      </c>
      <c r="BJ942" s="18" t="s">
        <v>84</v>
      </c>
      <c r="BK942" s="202">
        <f>ROUND(I942*H942,2)</f>
        <v>0</v>
      </c>
      <c r="BL942" s="18" t="s">
        <v>318</v>
      </c>
      <c r="BM942" s="201" t="s">
        <v>1487</v>
      </c>
    </row>
    <row r="943" spans="1:65" s="13" customFormat="1" x14ac:dyDescent="0.2">
      <c r="B943" s="207"/>
      <c r="C943" s="208"/>
      <c r="D943" s="203" t="s">
        <v>332</v>
      </c>
      <c r="E943" s="209" t="s">
        <v>21</v>
      </c>
      <c r="F943" s="210" t="s">
        <v>201</v>
      </c>
      <c r="G943" s="208"/>
      <c r="H943" s="211">
        <v>3.1219999999999999</v>
      </c>
      <c r="I943" s="212"/>
      <c r="J943" s="208"/>
      <c r="K943" s="208"/>
      <c r="L943" s="213"/>
      <c r="M943" s="214"/>
      <c r="N943" s="215"/>
      <c r="O943" s="215"/>
      <c r="P943" s="215"/>
      <c r="Q943" s="215"/>
      <c r="R943" s="215"/>
      <c r="S943" s="215"/>
      <c r="T943" s="216"/>
      <c r="AT943" s="217" t="s">
        <v>332</v>
      </c>
      <c r="AU943" s="217" t="s">
        <v>125</v>
      </c>
      <c r="AV943" s="13" t="s">
        <v>86</v>
      </c>
      <c r="AW943" s="13" t="s">
        <v>37</v>
      </c>
      <c r="AX943" s="13" t="s">
        <v>84</v>
      </c>
      <c r="AY943" s="217" t="s">
        <v>311</v>
      </c>
    </row>
    <row r="944" spans="1:65" s="2" customFormat="1" ht="24" customHeight="1" x14ac:dyDescent="0.2">
      <c r="A944" s="35"/>
      <c r="B944" s="36"/>
      <c r="C944" s="190" t="s">
        <v>1488</v>
      </c>
      <c r="D944" s="190" t="s">
        <v>313</v>
      </c>
      <c r="E944" s="191" t="s">
        <v>1489</v>
      </c>
      <c r="F944" s="192" t="s">
        <v>1490</v>
      </c>
      <c r="G944" s="193" t="s">
        <v>123</v>
      </c>
      <c r="H944" s="194">
        <v>3.1219999999999999</v>
      </c>
      <c r="I944" s="195"/>
      <c r="J944" s="196">
        <f>ROUND(I944*H944,2)</f>
        <v>0</v>
      </c>
      <c r="K944" s="192" t="s">
        <v>544</v>
      </c>
      <c r="L944" s="40"/>
      <c r="M944" s="197" t="s">
        <v>21</v>
      </c>
      <c r="N944" s="198" t="s">
        <v>47</v>
      </c>
      <c r="O944" s="65"/>
      <c r="P944" s="199">
        <f>O944*H944</f>
        <v>0</v>
      </c>
      <c r="Q944" s="199">
        <v>1.103E-2</v>
      </c>
      <c r="R944" s="199">
        <f>Q944*H944</f>
        <v>3.443566E-2</v>
      </c>
      <c r="S944" s="199">
        <v>0</v>
      </c>
      <c r="T944" s="200">
        <f>S944*H944</f>
        <v>0</v>
      </c>
      <c r="U944" s="35"/>
      <c r="V944" s="35"/>
      <c r="W944" s="35"/>
      <c r="X944" s="35"/>
      <c r="Y944" s="35"/>
      <c r="Z944" s="35"/>
      <c r="AA944" s="35"/>
      <c r="AB944" s="35"/>
      <c r="AC944" s="35"/>
      <c r="AD944" s="35"/>
      <c r="AE944" s="35"/>
      <c r="AR944" s="201" t="s">
        <v>318</v>
      </c>
      <c r="AT944" s="201" t="s">
        <v>313</v>
      </c>
      <c r="AU944" s="201" t="s">
        <v>125</v>
      </c>
      <c r="AY944" s="18" t="s">
        <v>311</v>
      </c>
      <c r="BE944" s="202">
        <f>IF(N944="základní",J944,0)</f>
        <v>0</v>
      </c>
      <c r="BF944" s="202">
        <f>IF(N944="snížená",J944,0)</f>
        <v>0</v>
      </c>
      <c r="BG944" s="202">
        <f>IF(N944="zákl. přenesená",J944,0)</f>
        <v>0</v>
      </c>
      <c r="BH944" s="202">
        <f>IF(N944="sníž. přenesená",J944,0)</f>
        <v>0</v>
      </c>
      <c r="BI944" s="202">
        <f>IF(N944="nulová",J944,0)</f>
        <v>0</v>
      </c>
      <c r="BJ944" s="18" t="s">
        <v>84</v>
      </c>
      <c r="BK944" s="202">
        <f>ROUND(I944*H944,2)</f>
        <v>0</v>
      </c>
      <c r="BL944" s="18" t="s">
        <v>318</v>
      </c>
      <c r="BM944" s="201" t="s">
        <v>1491</v>
      </c>
    </row>
    <row r="945" spans="1:65" s="2" customFormat="1" ht="48.75" x14ac:dyDescent="0.2">
      <c r="A945" s="35"/>
      <c r="B945" s="36"/>
      <c r="C945" s="37"/>
      <c r="D945" s="203" t="s">
        <v>320</v>
      </c>
      <c r="E945" s="37"/>
      <c r="F945" s="204" t="s">
        <v>1442</v>
      </c>
      <c r="G945" s="37"/>
      <c r="H945" s="37"/>
      <c r="I945" s="110"/>
      <c r="J945" s="37"/>
      <c r="K945" s="37"/>
      <c r="L945" s="40"/>
      <c r="M945" s="205"/>
      <c r="N945" s="206"/>
      <c r="O945" s="65"/>
      <c r="P945" s="65"/>
      <c r="Q945" s="65"/>
      <c r="R945" s="65"/>
      <c r="S945" s="65"/>
      <c r="T945" s="66"/>
      <c r="U945" s="35"/>
      <c r="V945" s="35"/>
      <c r="W945" s="35"/>
      <c r="X945" s="35"/>
      <c r="Y945" s="35"/>
      <c r="Z945" s="35"/>
      <c r="AA945" s="35"/>
      <c r="AB945" s="35"/>
      <c r="AC945" s="35"/>
      <c r="AD945" s="35"/>
      <c r="AE945" s="35"/>
      <c r="AT945" s="18" t="s">
        <v>320</v>
      </c>
      <c r="AU945" s="18" t="s">
        <v>125</v>
      </c>
    </row>
    <row r="946" spans="1:65" s="14" customFormat="1" x14ac:dyDescent="0.2">
      <c r="B946" s="218"/>
      <c r="C946" s="219"/>
      <c r="D946" s="203" t="s">
        <v>332</v>
      </c>
      <c r="E946" s="220" t="s">
        <v>21</v>
      </c>
      <c r="F946" s="221" t="s">
        <v>1492</v>
      </c>
      <c r="G946" s="219"/>
      <c r="H946" s="220" t="s">
        <v>21</v>
      </c>
      <c r="I946" s="222"/>
      <c r="J946" s="219"/>
      <c r="K946" s="219"/>
      <c r="L946" s="223"/>
      <c r="M946" s="224"/>
      <c r="N946" s="225"/>
      <c r="O946" s="225"/>
      <c r="P946" s="225"/>
      <c r="Q946" s="225"/>
      <c r="R946" s="225"/>
      <c r="S946" s="225"/>
      <c r="T946" s="226"/>
      <c r="AT946" s="227" t="s">
        <v>332</v>
      </c>
      <c r="AU946" s="227" t="s">
        <v>125</v>
      </c>
      <c r="AV946" s="14" t="s">
        <v>84</v>
      </c>
      <c r="AW946" s="14" t="s">
        <v>37</v>
      </c>
      <c r="AX946" s="14" t="s">
        <v>76</v>
      </c>
      <c r="AY946" s="227" t="s">
        <v>311</v>
      </c>
    </row>
    <row r="947" spans="1:65" s="13" customFormat="1" x14ac:dyDescent="0.2">
      <c r="B947" s="207"/>
      <c r="C947" s="208"/>
      <c r="D947" s="203" t="s">
        <v>332</v>
      </c>
      <c r="E947" s="209" t="s">
        <v>21</v>
      </c>
      <c r="F947" s="210" t="s">
        <v>201</v>
      </c>
      <c r="G947" s="208"/>
      <c r="H947" s="211">
        <v>3.1219999999999999</v>
      </c>
      <c r="I947" s="212"/>
      <c r="J947" s="208"/>
      <c r="K947" s="208"/>
      <c r="L947" s="213"/>
      <c r="M947" s="214"/>
      <c r="N947" s="215"/>
      <c r="O947" s="215"/>
      <c r="P947" s="215"/>
      <c r="Q947" s="215"/>
      <c r="R947" s="215"/>
      <c r="S947" s="215"/>
      <c r="T947" s="216"/>
      <c r="AT947" s="217" t="s">
        <v>332</v>
      </c>
      <c r="AU947" s="217" t="s">
        <v>125</v>
      </c>
      <c r="AV947" s="13" t="s">
        <v>86</v>
      </c>
      <c r="AW947" s="13" t="s">
        <v>37</v>
      </c>
      <c r="AX947" s="13" t="s">
        <v>84</v>
      </c>
      <c r="AY947" s="217" t="s">
        <v>311</v>
      </c>
    </row>
    <row r="948" spans="1:65" s="2" customFormat="1" ht="24" customHeight="1" x14ac:dyDescent="0.2">
      <c r="A948" s="35"/>
      <c r="B948" s="36"/>
      <c r="C948" s="190" t="s">
        <v>1493</v>
      </c>
      <c r="D948" s="190" t="s">
        <v>313</v>
      </c>
      <c r="E948" s="191" t="s">
        <v>1494</v>
      </c>
      <c r="F948" s="192" t="s">
        <v>1495</v>
      </c>
      <c r="G948" s="193" t="s">
        <v>123</v>
      </c>
      <c r="H948" s="194">
        <v>3.1219999999999999</v>
      </c>
      <c r="I948" s="195"/>
      <c r="J948" s="196">
        <f>ROUND(I948*H948,2)</f>
        <v>0</v>
      </c>
      <c r="K948" s="192" t="s">
        <v>317</v>
      </c>
      <c r="L948" s="40"/>
      <c r="M948" s="197" t="s">
        <v>21</v>
      </c>
      <c r="N948" s="198" t="s">
        <v>47</v>
      </c>
      <c r="O948" s="65"/>
      <c r="P948" s="199">
        <f>O948*H948</f>
        <v>0</v>
      </c>
      <c r="Q948" s="199">
        <v>3.2799999999999999E-3</v>
      </c>
      <c r="R948" s="199">
        <f>Q948*H948</f>
        <v>1.024016E-2</v>
      </c>
      <c r="S948" s="199">
        <v>0</v>
      </c>
      <c r="T948" s="200">
        <f>S948*H948</f>
        <v>0</v>
      </c>
      <c r="U948" s="35"/>
      <c r="V948" s="35"/>
      <c r="W948" s="35"/>
      <c r="X948" s="35"/>
      <c r="Y948" s="35"/>
      <c r="Z948" s="35"/>
      <c r="AA948" s="35"/>
      <c r="AB948" s="35"/>
      <c r="AC948" s="35"/>
      <c r="AD948" s="35"/>
      <c r="AE948" s="35"/>
      <c r="AR948" s="201" t="s">
        <v>318</v>
      </c>
      <c r="AT948" s="201" t="s">
        <v>313</v>
      </c>
      <c r="AU948" s="201" t="s">
        <v>125</v>
      </c>
      <c r="AY948" s="18" t="s">
        <v>311</v>
      </c>
      <c r="BE948" s="202">
        <f>IF(N948="základní",J948,0)</f>
        <v>0</v>
      </c>
      <c r="BF948" s="202">
        <f>IF(N948="snížená",J948,0)</f>
        <v>0</v>
      </c>
      <c r="BG948" s="202">
        <f>IF(N948="zákl. přenesená",J948,0)</f>
        <v>0</v>
      </c>
      <c r="BH948" s="202">
        <f>IF(N948="sníž. přenesená",J948,0)</f>
        <v>0</v>
      </c>
      <c r="BI948" s="202">
        <f>IF(N948="nulová",J948,0)</f>
        <v>0</v>
      </c>
      <c r="BJ948" s="18" t="s">
        <v>84</v>
      </c>
      <c r="BK948" s="202">
        <f>ROUND(I948*H948,2)</f>
        <v>0</v>
      </c>
      <c r="BL948" s="18" t="s">
        <v>318</v>
      </c>
      <c r="BM948" s="201" t="s">
        <v>1496</v>
      </c>
    </row>
    <row r="949" spans="1:65" s="13" customFormat="1" x14ac:dyDescent="0.2">
      <c r="B949" s="207"/>
      <c r="C949" s="208"/>
      <c r="D949" s="203" t="s">
        <v>332</v>
      </c>
      <c r="E949" s="209" t="s">
        <v>21</v>
      </c>
      <c r="F949" s="210" t="s">
        <v>201</v>
      </c>
      <c r="G949" s="208"/>
      <c r="H949" s="211">
        <v>3.1219999999999999</v>
      </c>
      <c r="I949" s="212"/>
      <c r="J949" s="208"/>
      <c r="K949" s="208"/>
      <c r="L949" s="213"/>
      <c r="M949" s="214"/>
      <c r="N949" s="215"/>
      <c r="O949" s="215"/>
      <c r="P949" s="215"/>
      <c r="Q949" s="215"/>
      <c r="R949" s="215"/>
      <c r="S949" s="215"/>
      <c r="T949" s="216"/>
      <c r="AT949" s="217" t="s">
        <v>332</v>
      </c>
      <c r="AU949" s="217" t="s">
        <v>125</v>
      </c>
      <c r="AV949" s="13" t="s">
        <v>86</v>
      </c>
      <c r="AW949" s="13" t="s">
        <v>37</v>
      </c>
      <c r="AX949" s="13" t="s">
        <v>84</v>
      </c>
      <c r="AY949" s="217" t="s">
        <v>311</v>
      </c>
    </row>
    <row r="950" spans="1:65" s="12" customFormat="1" ht="25.9" customHeight="1" x14ac:dyDescent="0.2">
      <c r="B950" s="174"/>
      <c r="C950" s="175"/>
      <c r="D950" s="176" t="s">
        <v>75</v>
      </c>
      <c r="E950" s="177" t="s">
        <v>1497</v>
      </c>
      <c r="F950" s="177" t="s">
        <v>1498</v>
      </c>
      <c r="G950" s="175"/>
      <c r="H950" s="175"/>
      <c r="I950" s="178"/>
      <c r="J950" s="179">
        <f>BK950</f>
        <v>0</v>
      </c>
      <c r="K950" s="175"/>
      <c r="L950" s="180"/>
      <c r="M950" s="181"/>
      <c r="N950" s="182"/>
      <c r="O950" s="182"/>
      <c r="P950" s="183">
        <f>P951+P970+P1165+P1182+P1261+P1282</f>
        <v>0</v>
      </c>
      <c r="Q950" s="182"/>
      <c r="R950" s="183">
        <f>R951+R970+R1165+R1182+R1261+R1282</f>
        <v>16.44563862</v>
      </c>
      <c r="S950" s="182"/>
      <c r="T950" s="184">
        <f>T951+T970+T1165+T1182+T1261+T1282</f>
        <v>3.2619209999999996</v>
      </c>
      <c r="AR950" s="185" t="s">
        <v>84</v>
      </c>
      <c r="AT950" s="186" t="s">
        <v>75</v>
      </c>
      <c r="AU950" s="186" t="s">
        <v>76</v>
      </c>
      <c r="AY950" s="185" t="s">
        <v>311</v>
      </c>
      <c r="BK950" s="187">
        <f>BK951+BK970+BK1165+BK1182+BK1261+BK1282</f>
        <v>0</v>
      </c>
    </row>
    <row r="951" spans="1:65" s="12" customFormat="1" ht="22.9" customHeight="1" x14ac:dyDescent="0.2">
      <c r="B951" s="174"/>
      <c r="C951" s="175"/>
      <c r="D951" s="176" t="s">
        <v>75</v>
      </c>
      <c r="E951" s="188" t="s">
        <v>1499</v>
      </c>
      <c r="F951" s="188" t="s">
        <v>1500</v>
      </c>
      <c r="G951" s="175"/>
      <c r="H951" s="175"/>
      <c r="I951" s="178"/>
      <c r="J951" s="189">
        <f>BK951</f>
        <v>0</v>
      </c>
      <c r="K951" s="175"/>
      <c r="L951" s="180"/>
      <c r="M951" s="181"/>
      <c r="N951" s="182"/>
      <c r="O951" s="182"/>
      <c r="P951" s="183">
        <f>SUM(P952:P969)</f>
        <v>0</v>
      </c>
      <c r="Q951" s="182"/>
      <c r="R951" s="183">
        <f>SUM(R952:R969)</f>
        <v>8.0146000000000009E-2</v>
      </c>
      <c r="S951" s="182"/>
      <c r="T951" s="184">
        <f>SUM(T952:T969)</f>
        <v>0</v>
      </c>
      <c r="AR951" s="185" t="s">
        <v>84</v>
      </c>
      <c r="AT951" s="186" t="s">
        <v>75</v>
      </c>
      <c r="AU951" s="186" t="s">
        <v>84</v>
      </c>
      <c r="AY951" s="185" t="s">
        <v>311</v>
      </c>
      <c r="BK951" s="187">
        <f>SUM(BK952:BK969)</f>
        <v>0</v>
      </c>
    </row>
    <row r="952" spans="1:65" s="2" customFormat="1" ht="24" customHeight="1" x14ac:dyDescent="0.2">
      <c r="A952" s="35"/>
      <c r="B952" s="36"/>
      <c r="C952" s="190" t="s">
        <v>1501</v>
      </c>
      <c r="D952" s="190" t="s">
        <v>313</v>
      </c>
      <c r="E952" s="191" t="s">
        <v>1502</v>
      </c>
      <c r="F952" s="192" t="s">
        <v>1503</v>
      </c>
      <c r="G952" s="193" t="s">
        <v>123</v>
      </c>
      <c r="H952" s="194">
        <v>4.54</v>
      </c>
      <c r="I952" s="195"/>
      <c r="J952" s="196">
        <f>ROUND(I952*H952,2)</f>
        <v>0</v>
      </c>
      <c r="K952" s="192" t="s">
        <v>317</v>
      </c>
      <c r="L952" s="40"/>
      <c r="M952" s="197" t="s">
        <v>21</v>
      </c>
      <c r="N952" s="198" t="s">
        <v>47</v>
      </c>
      <c r="O952" s="65"/>
      <c r="P952" s="199">
        <f>O952*H952</f>
        <v>0</v>
      </c>
      <c r="Q952" s="199">
        <v>2.7E-4</v>
      </c>
      <c r="R952" s="199">
        <f>Q952*H952</f>
        <v>1.2258E-3</v>
      </c>
      <c r="S952" s="199">
        <v>0</v>
      </c>
      <c r="T952" s="200">
        <f>S952*H952</f>
        <v>0</v>
      </c>
      <c r="U952" s="35"/>
      <c r="V952" s="35"/>
      <c r="W952" s="35"/>
      <c r="X952" s="35"/>
      <c r="Y952" s="35"/>
      <c r="Z952" s="35"/>
      <c r="AA952" s="35"/>
      <c r="AB952" s="35"/>
      <c r="AC952" s="35"/>
      <c r="AD952" s="35"/>
      <c r="AE952" s="35"/>
      <c r="AR952" s="201" t="s">
        <v>420</v>
      </c>
      <c r="AT952" s="201" t="s">
        <v>313</v>
      </c>
      <c r="AU952" s="201" t="s">
        <v>86</v>
      </c>
      <c r="AY952" s="18" t="s">
        <v>311</v>
      </c>
      <c r="BE952" s="202">
        <f>IF(N952="základní",J952,0)</f>
        <v>0</v>
      </c>
      <c r="BF952" s="202">
        <f>IF(N952="snížená",J952,0)</f>
        <v>0</v>
      </c>
      <c r="BG952" s="202">
        <f>IF(N952="zákl. přenesená",J952,0)</f>
        <v>0</v>
      </c>
      <c r="BH952" s="202">
        <f>IF(N952="sníž. přenesená",J952,0)</f>
        <v>0</v>
      </c>
      <c r="BI952" s="202">
        <f>IF(N952="nulová",J952,0)</f>
        <v>0</v>
      </c>
      <c r="BJ952" s="18" t="s">
        <v>84</v>
      </c>
      <c r="BK952" s="202">
        <f>ROUND(I952*H952,2)</f>
        <v>0</v>
      </c>
      <c r="BL952" s="18" t="s">
        <v>420</v>
      </c>
      <c r="BM952" s="201" t="s">
        <v>1504</v>
      </c>
    </row>
    <row r="953" spans="1:65" s="2" customFormat="1" ht="87.75" x14ac:dyDescent="0.2">
      <c r="A953" s="35"/>
      <c r="B953" s="36"/>
      <c r="C953" s="37"/>
      <c r="D953" s="203" t="s">
        <v>320</v>
      </c>
      <c r="E953" s="37"/>
      <c r="F953" s="204" t="s">
        <v>1505</v>
      </c>
      <c r="G953" s="37"/>
      <c r="H953" s="37"/>
      <c r="I953" s="110"/>
      <c r="J953" s="37"/>
      <c r="K953" s="37"/>
      <c r="L953" s="40"/>
      <c r="M953" s="205"/>
      <c r="N953" s="206"/>
      <c r="O953" s="65"/>
      <c r="P953" s="65"/>
      <c r="Q953" s="65"/>
      <c r="R953" s="65"/>
      <c r="S953" s="65"/>
      <c r="T953" s="66"/>
      <c r="U953" s="35"/>
      <c r="V953" s="35"/>
      <c r="W953" s="35"/>
      <c r="X953" s="35"/>
      <c r="Y953" s="35"/>
      <c r="Z953" s="35"/>
      <c r="AA953" s="35"/>
      <c r="AB953" s="35"/>
      <c r="AC953" s="35"/>
      <c r="AD953" s="35"/>
      <c r="AE953" s="35"/>
      <c r="AT953" s="18" t="s">
        <v>320</v>
      </c>
      <c r="AU953" s="18" t="s">
        <v>86</v>
      </c>
    </row>
    <row r="954" spans="1:65" s="13" customFormat="1" x14ac:dyDescent="0.2">
      <c r="B954" s="207"/>
      <c r="C954" s="208"/>
      <c r="D954" s="203" t="s">
        <v>332</v>
      </c>
      <c r="E954" s="209" t="s">
        <v>21</v>
      </c>
      <c r="F954" s="210" t="s">
        <v>1506</v>
      </c>
      <c r="G954" s="208"/>
      <c r="H954" s="211">
        <v>4.54</v>
      </c>
      <c r="I954" s="212"/>
      <c r="J954" s="208"/>
      <c r="K954" s="208"/>
      <c r="L954" s="213"/>
      <c r="M954" s="214"/>
      <c r="N954" s="215"/>
      <c r="O954" s="215"/>
      <c r="P954" s="215"/>
      <c r="Q954" s="215"/>
      <c r="R954" s="215"/>
      <c r="S954" s="215"/>
      <c r="T954" s="216"/>
      <c r="AT954" s="217" t="s">
        <v>332</v>
      </c>
      <c r="AU954" s="217" t="s">
        <v>86</v>
      </c>
      <c r="AV954" s="13" t="s">
        <v>86</v>
      </c>
      <c r="AW954" s="13" t="s">
        <v>37</v>
      </c>
      <c r="AX954" s="13" t="s">
        <v>84</v>
      </c>
      <c r="AY954" s="217" t="s">
        <v>311</v>
      </c>
    </row>
    <row r="955" spans="1:65" s="2" customFormat="1" ht="48" customHeight="1" x14ac:dyDescent="0.2">
      <c r="A955" s="35"/>
      <c r="B955" s="36"/>
      <c r="C955" s="239" t="s">
        <v>1507</v>
      </c>
      <c r="D955" s="239" t="s">
        <v>432</v>
      </c>
      <c r="E955" s="240" t="s">
        <v>1508</v>
      </c>
      <c r="F955" s="241" t="s">
        <v>1509</v>
      </c>
      <c r="G955" s="242" t="s">
        <v>316</v>
      </c>
      <c r="H955" s="243">
        <v>1</v>
      </c>
      <c r="I955" s="244"/>
      <c r="J955" s="245">
        <f>ROUND(I955*H955,2)</f>
        <v>0</v>
      </c>
      <c r="K955" s="241" t="s">
        <v>724</v>
      </c>
      <c r="L955" s="246"/>
      <c r="M955" s="247" t="s">
        <v>21</v>
      </c>
      <c r="N955" s="248" t="s">
        <v>47</v>
      </c>
      <c r="O955" s="65"/>
      <c r="P955" s="199">
        <f>O955*H955</f>
        <v>0</v>
      </c>
      <c r="Q955" s="199">
        <v>7.4999999999999997E-2</v>
      </c>
      <c r="R955" s="199">
        <f>Q955*H955</f>
        <v>7.4999999999999997E-2</v>
      </c>
      <c r="S955" s="199">
        <v>0</v>
      </c>
      <c r="T955" s="200">
        <f>S955*H955</f>
        <v>0</v>
      </c>
      <c r="U955" s="35"/>
      <c r="V955" s="35"/>
      <c r="W955" s="35"/>
      <c r="X955" s="35"/>
      <c r="Y955" s="35"/>
      <c r="Z955" s="35"/>
      <c r="AA955" s="35"/>
      <c r="AB955" s="35"/>
      <c r="AC955" s="35"/>
      <c r="AD955" s="35"/>
      <c r="AE955" s="35"/>
      <c r="AR955" s="201" t="s">
        <v>523</v>
      </c>
      <c r="AT955" s="201" t="s">
        <v>432</v>
      </c>
      <c r="AU955" s="201" t="s">
        <v>86</v>
      </c>
      <c r="AY955" s="18" t="s">
        <v>311</v>
      </c>
      <c r="BE955" s="202">
        <f>IF(N955="základní",J955,0)</f>
        <v>0</v>
      </c>
      <c r="BF955" s="202">
        <f>IF(N955="snížená",J955,0)</f>
        <v>0</v>
      </c>
      <c r="BG955" s="202">
        <f>IF(N955="zákl. přenesená",J955,0)</f>
        <v>0</v>
      </c>
      <c r="BH955" s="202">
        <f>IF(N955="sníž. přenesená",J955,0)</f>
        <v>0</v>
      </c>
      <c r="BI955" s="202">
        <f>IF(N955="nulová",J955,0)</f>
        <v>0</v>
      </c>
      <c r="BJ955" s="18" t="s">
        <v>84</v>
      </c>
      <c r="BK955" s="202">
        <f>ROUND(I955*H955,2)</f>
        <v>0</v>
      </c>
      <c r="BL955" s="18" t="s">
        <v>420</v>
      </c>
      <c r="BM955" s="201" t="s">
        <v>1510</v>
      </c>
    </row>
    <row r="956" spans="1:65" s="2" customFormat="1" ht="29.25" x14ac:dyDescent="0.2">
      <c r="A956" s="35"/>
      <c r="B956" s="36"/>
      <c r="C956" s="37"/>
      <c r="D956" s="203" t="s">
        <v>519</v>
      </c>
      <c r="E956" s="37"/>
      <c r="F956" s="204" t="s">
        <v>1511</v>
      </c>
      <c r="G956" s="37"/>
      <c r="H956" s="37"/>
      <c r="I956" s="110"/>
      <c r="J956" s="37"/>
      <c r="K956" s="37"/>
      <c r="L956" s="40"/>
      <c r="M956" s="205"/>
      <c r="N956" s="206"/>
      <c r="O956" s="65"/>
      <c r="P956" s="65"/>
      <c r="Q956" s="65"/>
      <c r="R956" s="65"/>
      <c r="S956" s="65"/>
      <c r="T956" s="66"/>
      <c r="U956" s="35"/>
      <c r="V956" s="35"/>
      <c r="W956" s="35"/>
      <c r="X956" s="35"/>
      <c r="Y956" s="35"/>
      <c r="Z956" s="35"/>
      <c r="AA956" s="35"/>
      <c r="AB956" s="35"/>
      <c r="AC956" s="35"/>
      <c r="AD956" s="35"/>
      <c r="AE956" s="35"/>
      <c r="AT956" s="18" t="s">
        <v>519</v>
      </c>
      <c r="AU956" s="18" t="s">
        <v>86</v>
      </c>
    </row>
    <row r="957" spans="1:65" s="2" customFormat="1" ht="24" customHeight="1" x14ac:dyDescent="0.2">
      <c r="A957" s="35"/>
      <c r="B957" s="36"/>
      <c r="C957" s="190" t="s">
        <v>1512</v>
      </c>
      <c r="D957" s="190" t="s">
        <v>313</v>
      </c>
      <c r="E957" s="191" t="s">
        <v>1513</v>
      </c>
      <c r="F957" s="192" t="s">
        <v>1514</v>
      </c>
      <c r="G957" s="193" t="s">
        <v>316</v>
      </c>
      <c r="H957" s="194">
        <v>1</v>
      </c>
      <c r="I957" s="195"/>
      <c r="J957" s="196">
        <f>ROUND(I957*H957,2)</f>
        <v>0</v>
      </c>
      <c r="K957" s="192" t="s">
        <v>317</v>
      </c>
      <c r="L957" s="40"/>
      <c r="M957" s="197" t="s">
        <v>21</v>
      </c>
      <c r="N957" s="198" t="s">
        <v>47</v>
      </c>
      <c r="O957" s="65"/>
      <c r="P957" s="199">
        <f>O957*H957</f>
        <v>0</v>
      </c>
      <c r="Q957" s="199">
        <v>0</v>
      </c>
      <c r="R957" s="199">
        <f>Q957*H957</f>
        <v>0</v>
      </c>
      <c r="S957" s="199">
        <v>0</v>
      </c>
      <c r="T957" s="200">
        <f>S957*H957</f>
        <v>0</v>
      </c>
      <c r="U957" s="35"/>
      <c r="V957" s="35"/>
      <c r="W957" s="35"/>
      <c r="X957" s="35"/>
      <c r="Y957" s="35"/>
      <c r="Z957" s="35"/>
      <c r="AA957" s="35"/>
      <c r="AB957" s="35"/>
      <c r="AC957" s="35"/>
      <c r="AD957" s="35"/>
      <c r="AE957" s="35"/>
      <c r="AR957" s="201" t="s">
        <v>420</v>
      </c>
      <c r="AT957" s="201" t="s">
        <v>313</v>
      </c>
      <c r="AU957" s="201" t="s">
        <v>86</v>
      </c>
      <c r="AY957" s="18" t="s">
        <v>311</v>
      </c>
      <c r="BE957" s="202">
        <f>IF(N957="základní",J957,0)</f>
        <v>0</v>
      </c>
      <c r="BF957" s="202">
        <f>IF(N957="snížená",J957,0)</f>
        <v>0</v>
      </c>
      <c r="BG957" s="202">
        <f>IF(N957="zákl. přenesená",J957,0)</f>
        <v>0</v>
      </c>
      <c r="BH957" s="202">
        <f>IF(N957="sníž. přenesená",J957,0)</f>
        <v>0</v>
      </c>
      <c r="BI957" s="202">
        <f>IF(N957="nulová",J957,0)</f>
        <v>0</v>
      </c>
      <c r="BJ957" s="18" t="s">
        <v>84</v>
      </c>
      <c r="BK957" s="202">
        <f>ROUND(I957*H957,2)</f>
        <v>0</v>
      </c>
      <c r="BL957" s="18" t="s">
        <v>420</v>
      </c>
      <c r="BM957" s="201" t="s">
        <v>1515</v>
      </c>
    </row>
    <row r="958" spans="1:65" s="2" customFormat="1" ht="58.5" x14ac:dyDescent="0.2">
      <c r="A958" s="35"/>
      <c r="B958" s="36"/>
      <c r="C958" s="37"/>
      <c r="D958" s="203" t="s">
        <v>320</v>
      </c>
      <c r="E958" s="37"/>
      <c r="F958" s="204" t="s">
        <v>1516</v>
      </c>
      <c r="G958" s="37"/>
      <c r="H958" s="37"/>
      <c r="I958" s="110"/>
      <c r="J958" s="37"/>
      <c r="K958" s="37"/>
      <c r="L958" s="40"/>
      <c r="M958" s="205"/>
      <c r="N958" s="206"/>
      <c r="O958" s="65"/>
      <c r="P958" s="65"/>
      <c r="Q958" s="65"/>
      <c r="R958" s="65"/>
      <c r="S958" s="65"/>
      <c r="T958" s="66"/>
      <c r="U958" s="35"/>
      <c r="V958" s="35"/>
      <c r="W958" s="35"/>
      <c r="X958" s="35"/>
      <c r="Y958" s="35"/>
      <c r="Z958" s="35"/>
      <c r="AA958" s="35"/>
      <c r="AB958" s="35"/>
      <c r="AC958" s="35"/>
      <c r="AD958" s="35"/>
      <c r="AE958" s="35"/>
      <c r="AT958" s="18" t="s">
        <v>320</v>
      </c>
      <c r="AU958" s="18" t="s">
        <v>86</v>
      </c>
    </row>
    <row r="959" spans="1:65" s="2" customFormat="1" ht="19.5" x14ac:dyDescent="0.2">
      <c r="A959" s="35"/>
      <c r="B959" s="36"/>
      <c r="C959" s="37"/>
      <c r="D959" s="203" t="s">
        <v>519</v>
      </c>
      <c r="E959" s="37"/>
      <c r="F959" s="204" t="s">
        <v>1517</v>
      </c>
      <c r="G959" s="37"/>
      <c r="H959" s="37"/>
      <c r="I959" s="110"/>
      <c r="J959" s="37"/>
      <c r="K959" s="37"/>
      <c r="L959" s="40"/>
      <c r="M959" s="205"/>
      <c r="N959" s="206"/>
      <c r="O959" s="65"/>
      <c r="P959" s="65"/>
      <c r="Q959" s="65"/>
      <c r="R959" s="65"/>
      <c r="S959" s="65"/>
      <c r="T959" s="66"/>
      <c r="U959" s="35"/>
      <c r="V959" s="35"/>
      <c r="W959" s="35"/>
      <c r="X959" s="35"/>
      <c r="Y959" s="35"/>
      <c r="Z959" s="35"/>
      <c r="AA959" s="35"/>
      <c r="AB959" s="35"/>
      <c r="AC959" s="35"/>
      <c r="AD959" s="35"/>
      <c r="AE959" s="35"/>
      <c r="AT959" s="18" t="s">
        <v>519</v>
      </c>
      <c r="AU959" s="18" t="s">
        <v>86</v>
      </c>
    </row>
    <row r="960" spans="1:65" s="2" customFormat="1" ht="16.5" customHeight="1" x14ac:dyDescent="0.2">
      <c r="A960" s="35"/>
      <c r="B960" s="36"/>
      <c r="C960" s="239" t="s">
        <v>1518</v>
      </c>
      <c r="D960" s="239" t="s">
        <v>432</v>
      </c>
      <c r="E960" s="240" t="s">
        <v>1519</v>
      </c>
      <c r="F960" s="241" t="s">
        <v>1520</v>
      </c>
      <c r="G960" s="242" t="s">
        <v>329</v>
      </c>
      <c r="H960" s="243">
        <v>2.27</v>
      </c>
      <c r="I960" s="244"/>
      <c r="J960" s="245">
        <f>ROUND(I960*H960,2)</f>
        <v>0</v>
      </c>
      <c r="K960" s="241" t="s">
        <v>317</v>
      </c>
      <c r="L960" s="246"/>
      <c r="M960" s="247" t="s">
        <v>21</v>
      </c>
      <c r="N960" s="248" t="s">
        <v>47</v>
      </c>
      <c r="O960" s="65"/>
      <c r="P960" s="199">
        <f>O960*H960</f>
        <v>0</v>
      </c>
      <c r="Q960" s="199">
        <v>1.5E-3</v>
      </c>
      <c r="R960" s="199">
        <f>Q960*H960</f>
        <v>3.405E-3</v>
      </c>
      <c r="S960" s="199">
        <v>0</v>
      </c>
      <c r="T960" s="200">
        <f>S960*H960</f>
        <v>0</v>
      </c>
      <c r="U960" s="35"/>
      <c r="V960" s="35"/>
      <c r="W960" s="35"/>
      <c r="X960" s="35"/>
      <c r="Y960" s="35"/>
      <c r="Z960" s="35"/>
      <c r="AA960" s="35"/>
      <c r="AB960" s="35"/>
      <c r="AC960" s="35"/>
      <c r="AD960" s="35"/>
      <c r="AE960" s="35"/>
      <c r="AR960" s="201" t="s">
        <v>523</v>
      </c>
      <c r="AT960" s="201" t="s">
        <v>432</v>
      </c>
      <c r="AU960" s="201" t="s">
        <v>86</v>
      </c>
      <c r="AY960" s="18" t="s">
        <v>311</v>
      </c>
      <c r="BE960" s="202">
        <f>IF(N960="základní",J960,0)</f>
        <v>0</v>
      </c>
      <c r="BF960" s="202">
        <f>IF(N960="snížená",J960,0)</f>
        <v>0</v>
      </c>
      <c r="BG960" s="202">
        <f>IF(N960="zákl. přenesená",J960,0)</f>
        <v>0</v>
      </c>
      <c r="BH960" s="202">
        <f>IF(N960="sníž. přenesená",J960,0)</f>
        <v>0</v>
      </c>
      <c r="BI960" s="202">
        <f>IF(N960="nulová",J960,0)</f>
        <v>0</v>
      </c>
      <c r="BJ960" s="18" t="s">
        <v>84</v>
      </c>
      <c r="BK960" s="202">
        <f>ROUND(I960*H960,2)</f>
        <v>0</v>
      </c>
      <c r="BL960" s="18" t="s">
        <v>420</v>
      </c>
      <c r="BM960" s="201" t="s">
        <v>1521</v>
      </c>
    </row>
    <row r="961" spans="1:65" s="2" customFormat="1" ht="19.5" x14ac:dyDescent="0.2">
      <c r="A961" s="35"/>
      <c r="B961" s="36"/>
      <c r="C961" s="37"/>
      <c r="D961" s="203" t="s">
        <v>519</v>
      </c>
      <c r="E961" s="37"/>
      <c r="F961" s="204" t="s">
        <v>1517</v>
      </c>
      <c r="G961" s="37"/>
      <c r="H961" s="37"/>
      <c r="I961" s="110"/>
      <c r="J961" s="37"/>
      <c r="K961" s="37"/>
      <c r="L961" s="40"/>
      <c r="M961" s="205"/>
      <c r="N961" s="206"/>
      <c r="O961" s="65"/>
      <c r="P961" s="65"/>
      <c r="Q961" s="65"/>
      <c r="R961" s="65"/>
      <c r="S961" s="65"/>
      <c r="T961" s="66"/>
      <c r="U961" s="35"/>
      <c r="V961" s="35"/>
      <c r="W961" s="35"/>
      <c r="X961" s="35"/>
      <c r="Y961" s="35"/>
      <c r="Z961" s="35"/>
      <c r="AA961" s="35"/>
      <c r="AB961" s="35"/>
      <c r="AC961" s="35"/>
      <c r="AD961" s="35"/>
      <c r="AE961" s="35"/>
      <c r="AT961" s="18" t="s">
        <v>519</v>
      </c>
      <c r="AU961" s="18" t="s">
        <v>86</v>
      </c>
    </row>
    <row r="962" spans="1:65" s="2" customFormat="1" ht="16.5" customHeight="1" x14ac:dyDescent="0.2">
      <c r="A962" s="35"/>
      <c r="B962" s="36"/>
      <c r="C962" s="190" t="s">
        <v>1522</v>
      </c>
      <c r="D962" s="190" t="s">
        <v>313</v>
      </c>
      <c r="E962" s="191" t="s">
        <v>1523</v>
      </c>
      <c r="F962" s="192" t="s">
        <v>1524</v>
      </c>
      <c r="G962" s="193" t="s">
        <v>123</v>
      </c>
      <c r="H962" s="194">
        <v>3.06</v>
      </c>
      <c r="I962" s="195"/>
      <c r="J962" s="196">
        <f>ROUND(I962*H962,2)</f>
        <v>0</v>
      </c>
      <c r="K962" s="192" t="s">
        <v>317</v>
      </c>
      <c r="L962" s="40"/>
      <c r="M962" s="197" t="s">
        <v>21</v>
      </c>
      <c r="N962" s="198" t="s">
        <v>47</v>
      </c>
      <c r="O962" s="65"/>
      <c r="P962" s="199">
        <f>O962*H962</f>
        <v>0</v>
      </c>
      <c r="Q962" s="199">
        <v>0</v>
      </c>
      <c r="R962" s="199">
        <f>Q962*H962</f>
        <v>0</v>
      </c>
      <c r="S962" s="199">
        <v>0</v>
      </c>
      <c r="T962" s="200">
        <f>S962*H962</f>
        <v>0</v>
      </c>
      <c r="U962" s="35"/>
      <c r="V962" s="35"/>
      <c r="W962" s="35"/>
      <c r="X962" s="35"/>
      <c r="Y962" s="35"/>
      <c r="Z962" s="35"/>
      <c r="AA962" s="35"/>
      <c r="AB962" s="35"/>
      <c r="AC962" s="35"/>
      <c r="AD962" s="35"/>
      <c r="AE962" s="35"/>
      <c r="AR962" s="201" t="s">
        <v>420</v>
      </c>
      <c r="AT962" s="201" t="s">
        <v>313</v>
      </c>
      <c r="AU962" s="201" t="s">
        <v>86</v>
      </c>
      <c r="AY962" s="18" t="s">
        <v>311</v>
      </c>
      <c r="BE962" s="202">
        <f>IF(N962="základní",J962,0)</f>
        <v>0</v>
      </c>
      <c r="BF962" s="202">
        <f>IF(N962="snížená",J962,0)</f>
        <v>0</v>
      </c>
      <c r="BG962" s="202">
        <f>IF(N962="zákl. přenesená",J962,0)</f>
        <v>0</v>
      </c>
      <c r="BH962" s="202">
        <f>IF(N962="sníž. přenesená",J962,0)</f>
        <v>0</v>
      </c>
      <c r="BI962" s="202">
        <f>IF(N962="nulová",J962,0)</f>
        <v>0</v>
      </c>
      <c r="BJ962" s="18" t="s">
        <v>84</v>
      </c>
      <c r="BK962" s="202">
        <f>ROUND(I962*H962,2)</f>
        <v>0</v>
      </c>
      <c r="BL962" s="18" t="s">
        <v>420</v>
      </c>
      <c r="BM962" s="201" t="s">
        <v>1525</v>
      </c>
    </row>
    <row r="963" spans="1:65" s="2" customFormat="1" ht="19.5" x14ac:dyDescent="0.2">
      <c r="A963" s="35"/>
      <c r="B963" s="36"/>
      <c r="C963" s="37"/>
      <c r="D963" s="203" t="s">
        <v>519</v>
      </c>
      <c r="E963" s="37"/>
      <c r="F963" s="204" t="s">
        <v>1526</v>
      </c>
      <c r="G963" s="37"/>
      <c r="H963" s="37"/>
      <c r="I963" s="110"/>
      <c r="J963" s="37"/>
      <c r="K963" s="37"/>
      <c r="L963" s="40"/>
      <c r="M963" s="205"/>
      <c r="N963" s="206"/>
      <c r="O963" s="65"/>
      <c r="P963" s="65"/>
      <c r="Q963" s="65"/>
      <c r="R963" s="65"/>
      <c r="S963" s="65"/>
      <c r="T963" s="66"/>
      <c r="U963" s="35"/>
      <c r="V963" s="35"/>
      <c r="W963" s="35"/>
      <c r="X963" s="35"/>
      <c r="Y963" s="35"/>
      <c r="Z963" s="35"/>
      <c r="AA963" s="35"/>
      <c r="AB963" s="35"/>
      <c r="AC963" s="35"/>
      <c r="AD963" s="35"/>
      <c r="AE963" s="35"/>
      <c r="AT963" s="18" t="s">
        <v>519</v>
      </c>
      <c r="AU963" s="18" t="s">
        <v>86</v>
      </c>
    </row>
    <row r="964" spans="1:65" s="14" customFormat="1" x14ac:dyDescent="0.2">
      <c r="B964" s="218"/>
      <c r="C964" s="219"/>
      <c r="D964" s="203" t="s">
        <v>332</v>
      </c>
      <c r="E964" s="220" t="s">
        <v>21</v>
      </c>
      <c r="F964" s="221" t="s">
        <v>1527</v>
      </c>
      <c r="G964" s="219"/>
      <c r="H964" s="220" t="s">
        <v>21</v>
      </c>
      <c r="I964" s="222"/>
      <c r="J964" s="219"/>
      <c r="K964" s="219"/>
      <c r="L964" s="223"/>
      <c r="M964" s="224"/>
      <c r="N964" s="225"/>
      <c r="O964" s="225"/>
      <c r="P964" s="225"/>
      <c r="Q964" s="225"/>
      <c r="R964" s="225"/>
      <c r="S964" s="225"/>
      <c r="T964" s="226"/>
      <c r="AT964" s="227" t="s">
        <v>332</v>
      </c>
      <c r="AU964" s="227" t="s">
        <v>86</v>
      </c>
      <c r="AV964" s="14" t="s">
        <v>84</v>
      </c>
      <c r="AW964" s="14" t="s">
        <v>37</v>
      </c>
      <c r="AX964" s="14" t="s">
        <v>76</v>
      </c>
      <c r="AY964" s="227" t="s">
        <v>311</v>
      </c>
    </row>
    <row r="965" spans="1:65" s="13" customFormat="1" x14ac:dyDescent="0.2">
      <c r="B965" s="207"/>
      <c r="C965" s="208"/>
      <c r="D965" s="203" t="s">
        <v>332</v>
      </c>
      <c r="E965" s="209" t="s">
        <v>21</v>
      </c>
      <c r="F965" s="210" t="s">
        <v>1528</v>
      </c>
      <c r="G965" s="208"/>
      <c r="H965" s="211">
        <v>3.06</v>
      </c>
      <c r="I965" s="212"/>
      <c r="J965" s="208"/>
      <c r="K965" s="208"/>
      <c r="L965" s="213"/>
      <c r="M965" s="214"/>
      <c r="N965" s="215"/>
      <c r="O965" s="215"/>
      <c r="P965" s="215"/>
      <c r="Q965" s="215"/>
      <c r="R965" s="215"/>
      <c r="S965" s="215"/>
      <c r="T965" s="216"/>
      <c r="AT965" s="217" t="s">
        <v>332</v>
      </c>
      <c r="AU965" s="217" t="s">
        <v>86</v>
      </c>
      <c r="AV965" s="13" t="s">
        <v>86</v>
      </c>
      <c r="AW965" s="13" t="s">
        <v>37</v>
      </c>
      <c r="AX965" s="13" t="s">
        <v>84</v>
      </c>
      <c r="AY965" s="217" t="s">
        <v>311</v>
      </c>
    </row>
    <row r="966" spans="1:65" s="2" customFormat="1" ht="16.5" customHeight="1" x14ac:dyDescent="0.2">
      <c r="A966" s="35"/>
      <c r="B966" s="36"/>
      <c r="C966" s="239" t="s">
        <v>1529</v>
      </c>
      <c r="D966" s="239" t="s">
        <v>432</v>
      </c>
      <c r="E966" s="240" t="s">
        <v>1530</v>
      </c>
      <c r="F966" s="241" t="s">
        <v>1531</v>
      </c>
      <c r="G966" s="242" t="s">
        <v>123</v>
      </c>
      <c r="H966" s="243">
        <v>3.1520000000000001</v>
      </c>
      <c r="I966" s="244"/>
      <c r="J966" s="245">
        <f>ROUND(I966*H966,2)</f>
        <v>0</v>
      </c>
      <c r="K966" s="241" t="s">
        <v>317</v>
      </c>
      <c r="L966" s="246"/>
      <c r="M966" s="247" t="s">
        <v>21</v>
      </c>
      <c r="N966" s="248" t="s">
        <v>47</v>
      </c>
      <c r="O966" s="65"/>
      <c r="P966" s="199">
        <f>O966*H966</f>
        <v>0</v>
      </c>
      <c r="Q966" s="199">
        <v>1E-4</v>
      </c>
      <c r="R966" s="199">
        <f>Q966*H966</f>
        <v>3.1520000000000002E-4</v>
      </c>
      <c r="S966" s="199">
        <v>0</v>
      </c>
      <c r="T966" s="200">
        <f>S966*H966</f>
        <v>0</v>
      </c>
      <c r="U966" s="35"/>
      <c r="V966" s="35"/>
      <c r="W966" s="35"/>
      <c r="X966" s="35"/>
      <c r="Y966" s="35"/>
      <c r="Z966" s="35"/>
      <c r="AA966" s="35"/>
      <c r="AB966" s="35"/>
      <c r="AC966" s="35"/>
      <c r="AD966" s="35"/>
      <c r="AE966" s="35"/>
      <c r="AR966" s="201" t="s">
        <v>523</v>
      </c>
      <c r="AT966" s="201" t="s">
        <v>432</v>
      </c>
      <c r="AU966" s="201" t="s">
        <v>86</v>
      </c>
      <c r="AY966" s="18" t="s">
        <v>311</v>
      </c>
      <c r="BE966" s="202">
        <f>IF(N966="základní",J966,0)</f>
        <v>0</v>
      </c>
      <c r="BF966" s="202">
        <f>IF(N966="snížená",J966,0)</f>
        <v>0</v>
      </c>
      <c r="BG966" s="202">
        <f>IF(N966="zákl. přenesená",J966,0)</f>
        <v>0</v>
      </c>
      <c r="BH966" s="202">
        <f>IF(N966="sníž. přenesená",J966,0)</f>
        <v>0</v>
      </c>
      <c r="BI966" s="202">
        <f>IF(N966="nulová",J966,0)</f>
        <v>0</v>
      </c>
      <c r="BJ966" s="18" t="s">
        <v>84</v>
      </c>
      <c r="BK966" s="202">
        <f>ROUND(I966*H966,2)</f>
        <v>0</v>
      </c>
      <c r="BL966" s="18" t="s">
        <v>420</v>
      </c>
      <c r="BM966" s="201" t="s">
        <v>1532</v>
      </c>
    </row>
    <row r="967" spans="1:65" s="13" customFormat="1" x14ac:dyDescent="0.2">
      <c r="B967" s="207"/>
      <c r="C967" s="208"/>
      <c r="D967" s="203" t="s">
        <v>332</v>
      </c>
      <c r="E967" s="208"/>
      <c r="F967" s="210" t="s">
        <v>1533</v>
      </c>
      <c r="G967" s="208"/>
      <c r="H967" s="211">
        <v>3.1520000000000001</v>
      </c>
      <c r="I967" s="212"/>
      <c r="J967" s="208"/>
      <c r="K967" s="208"/>
      <c r="L967" s="213"/>
      <c r="M967" s="214"/>
      <c r="N967" s="215"/>
      <c r="O967" s="215"/>
      <c r="P967" s="215"/>
      <c r="Q967" s="215"/>
      <c r="R967" s="215"/>
      <c r="S967" s="215"/>
      <c r="T967" s="216"/>
      <c r="AT967" s="217" t="s">
        <v>332</v>
      </c>
      <c r="AU967" s="217" t="s">
        <v>86</v>
      </c>
      <c r="AV967" s="13" t="s">
        <v>86</v>
      </c>
      <c r="AW967" s="13" t="s">
        <v>4</v>
      </c>
      <c r="AX967" s="13" t="s">
        <v>84</v>
      </c>
      <c r="AY967" s="217" t="s">
        <v>311</v>
      </c>
    </row>
    <row r="968" spans="1:65" s="2" customFormat="1" ht="16.5" customHeight="1" x14ac:dyDescent="0.2">
      <c r="A968" s="35"/>
      <c r="B968" s="36"/>
      <c r="C968" s="239" t="s">
        <v>1534</v>
      </c>
      <c r="D968" s="239" t="s">
        <v>432</v>
      </c>
      <c r="E968" s="240" t="s">
        <v>1535</v>
      </c>
      <c r="F968" s="241" t="s">
        <v>1536</v>
      </c>
      <c r="G968" s="242" t="s">
        <v>1537</v>
      </c>
      <c r="H968" s="243">
        <v>1</v>
      </c>
      <c r="I968" s="244"/>
      <c r="J968" s="245">
        <f>ROUND(I968*H968,2)</f>
        <v>0</v>
      </c>
      <c r="K968" s="241" t="s">
        <v>317</v>
      </c>
      <c r="L968" s="246"/>
      <c r="M968" s="247" t="s">
        <v>21</v>
      </c>
      <c r="N968" s="248" t="s">
        <v>47</v>
      </c>
      <c r="O968" s="65"/>
      <c r="P968" s="199">
        <f>O968*H968</f>
        <v>0</v>
      </c>
      <c r="Q968" s="199">
        <v>2.0000000000000001E-4</v>
      </c>
      <c r="R968" s="199">
        <f>Q968*H968</f>
        <v>2.0000000000000001E-4</v>
      </c>
      <c r="S968" s="199">
        <v>0</v>
      </c>
      <c r="T968" s="200">
        <f>S968*H968</f>
        <v>0</v>
      </c>
      <c r="U968" s="35"/>
      <c r="V968" s="35"/>
      <c r="W968" s="35"/>
      <c r="X968" s="35"/>
      <c r="Y968" s="35"/>
      <c r="Z968" s="35"/>
      <c r="AA968" s="35"/>
      <c r="AB968" s="35"/>
      <c r="AC968" s="35"/>
      <c r="AD968" s="35"/>
      <c r="AE968" s="35"/>
      <c r="AR968" s="201" t="s">
        <v>523</v>
      </c>
      <c r="AT968" s="201" t="s">
        <v>432</v>
      </c>
      <c r="AU968" s="201" t="s">
        <v>86</v>
      </c>
      <c r="AY968" s="18" t="s">
        <v>311</v>
      </c>
      <c r="BE968" s="202">
        <f>IF(N968="základní",J968,0)</f>
        <v>0</v>
      </c>
      <c r="BF968" s="202">
        <f>IF(N968="snížená",J968,0)</f>
        <v>0</v>
      </c>
      <c r="BG968" s="202">
        <f>IF(N968="zákl. přenesená",J968,0)</f>
        <v>0</v>
      </c>
      <c r="BH968" s="202">
        <f>IF(N968="sníž. přenesená",J968,0)</f>
        <v>0</v>
      </c>
      <c r="BI968" s="202">
        <f>IF(N968="nulová",J968,0)</f>
        <v>0</v>
      </c>
      <c r="BJ968" s="18" t="s">
        <v>84</v>
      </c>
      <c r="BK968" s="202">
        <f>ROUND(I968*H968,2)</f>
        <v>0</v>
      </c>
      <c r="BL968" s="18" t="s">
        <v>420</v>
      </c>
      <c r="BM968" s="201" t="s">
        <v>1538</v>
      </c>
    </row>
    <row r="969" spans="1:65" s="2" customFormat="1" ht="19.5" x14ac:dyDescent="0.2">
      <c r="A969" s="35"/>
      <c r="B969" s="36"/>
      <c r="C969" s="37"/>
      <c r="D969" s="203" t="s">
        <v>519</v>
      </c>
      <c r="E969" s="37"/>
      <c r="F969" s="204" t="s">
        <v>1517</v>
      </c>
      <c r="G969" s="37"/>
      <c r="H969" s="37"/>
      <c r="I969" s="110"/>
      <c r="J969" s="37"/>
      <c r="K969" s="37"/>
      <c r="L969" s="40"/>
      <c r="M969" s="205"/>
      <c r="N969" s="206"/>
      <c r="O969" s="65"/>
      <c r="P969" s="65"/>
      <c r="Q969" s="65"/>
      <c r="R969" s="65"/>
      <c r="S969" s="65"/>
      <c r="T969" s="66"/>
      <c r="U969" s="35"/>
      <c r="V969" s="35"/>
      <c r="W969" s="35"/>
      <c r="X969" s="35"/>
      <c r="Y969" s="35"/>
      <c r="Z969" s="35"/>
      <c r="AA969" s="35"/>
      <c r="AB969" s="35"/>
      <c r="AC969" s="35"/>
      <c r="AD969" s="35"/>
      <c r="AE969" s="35"/>
      <c r="AT969" s="18" t="s">
        <v>519</v>
      </c>
      <c r="AU969" s="18" t="s">
        <v>86</v>
      </c>
    </row>
    <row r="970" spans="1:65" s="12" customFormat="1" ht="22.9" customHeight="1" x14ac:dyDescent="0.2">
      <c r="B970" s="174"/>
      <c r="C970" s="175"/>
      <c r="D970" s="176" t="s">
        <v>75</v>
      </c>
      <c r="E970" s="188" t="s">
        <v>1539</v>
      </c>
      <c r="F970" s="188" t="s">
        <v>1540</v>
      </c>
      <c r="G970" s="175"/>
      <c r="H970" s="175"/>
      <c r="I970" s="178"/>
      <c r="J970" s="189">
        <f>BK970</f>
        <v>0</v>
      </c>
      <c r="K970" s="175"/>
      <c r="L970" s="180"/>
      <c r="M970" s="181"/>
      <c r="N970" s="182"/>
      <c r="O970" s="182"/>
      <c r="P970" s="183">
        <f>SUM(P971:P1164)</f>
        <v>0</v>
      </c>
      <c r="Q970" s="182"/>
      <c r="R970" s="183">
        <f>SUM(R971:R1164)</f>
        <v>3.8147631</v>
      </c>
      <c r="S970" s="182"/>
      <c r="T970" s="184">
        <f>SUM(T971:T1164)</f>
        <v>3.2408609999999998</v>
      </c>
      <c r="AR970" s="185" t="s">
        <v>84</v>
      </c>
      <c r="AT970" s="186" t="s">
        <v>75</v>
      </c>
      <c r="AU970" s="186" t="s">
        <v>84</v>
      </c>
      <c r="AY970" s="185" t="s">
        <v>311</v>
      </c>
      <c r="BK970" s="187">
        <f>SUM(BK971:BK1164)</f>
        <v>0</v>
      </c>
    </row>
    <row r="971" spans="1:65" s="2" customFormat="1" ht="16.5" customHeight="1" x14ac:dyDescent="0.2">
      <c r="A971" s="35"/>
      <c r="B971" s="36"/>
      <c r="C971" s="190" t="s">
        <v>1541</v>
      </c>
      <c r="D971" s="190" t="s">
        <v>313</v>
      </c>
      <c r="E971" s="191" t="s">
        <v>1542</v>
      </c>
      <c r="F971" s="192" t="s">
        <v>1543</v>
      </c>
      <c r="G971" s="193" t="s">
        <v>316</v>
      </c>
      <c r="H971" s="194">
        <v>3</v>
      </c>
      <c r="I971" s="195"/>
      <c r="J971" s="196">
        <f>ROUND(I971*H971,2)</f>
        <v>0</v>
      </c>
      <c r="K971" s="192" t="s">
        <v>317</v>
      </c>
      <c r="L971" s="40"/>
      <c r="M971" s="197" t="s">
        <v>21</v>
      </c>
      <c r="N971" s="198" t="s">
        <v>47</v>
      </c>
      <c r="O971" s="65"/>
      <c r="P971" s="199">
        <f>O971*H971</f>
        <v>0</v>
      </c>
      <c r="Q971" s="199">
        <v>0</v>
      </c>
      <c r="R971" s="199">
        <f>Q971*H971</f>
        <v>0</v>
      </c>
      <c r="S971" s="199">
        <v>1E-3</v>
      </c>
      <c r="T971" s="200">
        <f>S971*H971</f>
        <v>3.0000000000000001E-3</v>
      </c>
      <c r="U971" s="35"/>
      <c r="V971" s="35"/>
      <c r="W971" s="35"/>
      <c r="X971" s="35"/>
      <c r="Y971" s="35"/>
      <c r="Z971" s="35"/>
      <c r="AA971" s="35"/>
      <c r="AB971" s="35"/>
      <c r="AC971" s="35"/>
      <c r="AD971" s="35"/>
      <c r="AE971" s="35"/>
      <c r="AR971" s="201" t="s">
        <v>420</v>
      </c>
      <c r="AT971" s="201" t="s">
        <v>313</v>
      </c>
      <c r="AU971" s="201" t="s">
        <v>86</v>
      </c>
      <c r="AY971" s="18" t="s">
        <v>311</v>
      </c>
      <c r="BE971" s="202">
        <f>IF(N971="základní",J971,0)</f>
        <v>0</v>
      </c>
      <c r="BF971" s="202">
        <f>IF(N971="snížená",J971,0)</f>
        <v>0</v>
      </c>
      <c r="BG971" s="202">
        <f>IF(N971="zákl. přenesená",J971,0)</f>
        <v>0</v>
      </c>
      <c r="BH971" s="202">
        <f>IF(N971="sníž. přenesená",J971,0)</f>
        <v>0</v>
      </c>
      <c r="BI971" s="202">
        <f>IF(N971="nulová",J971,0)</f>
        <v>0</v>
      </c>
      <c r="BJ971" s="18" t="s">
        <v>84</v>
      </c>
      <c r="BK971" s="202">
        <f>ROUND(I971*H971,2)</f>
        <v>0</v>
      </c>
      <c r="BL971" s="18" t="s">
        <v>420</v>
      </c>
      <c r="BM971" s="201" t="s">
        <v>1544</v>
      </c>
    </row>
    <row r="972" spans="1:65" s="2" customFormat="1" ht="19.5" x14ac:dyDescent="0.2">
      <c r="A972" s="35"/>
      <c r="B972" s="36"/>
      <c r="C972" s="37"/>
      <c r="D972" s="203" t="s">
        <v>519</v>
      </c>
      <c r="E972" s="37"/>
      <c r="F972" s="204" t="s">
        <v>1545</v>
      </c>
      <c r="G972" s="37"/>
      <c r="H972" s="37"/>
      <c r="I972" s="110"/>
      <c r="J972" s="37"/>
      <c r="K972" s="37"/>
      <c r="L972" s="40"/>
      <c r="M972" s="205"/>
      <c r="N972" s="206"/>
      <c r="O972" s="65"/>
      <c r="P972" s="65"/>
      <c r="Q972" s="65"/>
      <c r="R972" s="65"/>
      <c r="S972" s="65"/>
      <c r="T972" s="66"/>
      <c r="U972" s="35"/>
      <c r="V972" s="35"/>
      <c r="W972" s="35"/>
      <c r="X972" s="35"/>
      <c r="Y972" s="35"/>
      <c r="Z972" s="35"/>
      <c r="AA972" s="35"/>
      <c r="AB972" s="35"/>
      <c r="AC972" s="35"/>
      <c r="AD972" s="35"/>
      <c r="AE972" s="35"/>
      <c r="AT972" s="18" t="s">
        <v>519</v>
      </c>
      <c r="AU972" s="18" t="s">
        <v>86</v>
      </c>
    </row>
    <row r="973" spans="1:65" s="2" customFormat="1" ht="16.5" customHeight="1" x14ac:dyDescent="0.2">
      <c r="A973" s="35"/>
      <c r="B973" s="36"/>
      <c r="C973" s="190" t="s">
        <v>1546</v>
      </c>
      <c r="D973" s="190" t="s">
        <v>313</v>
      </c>
      <c r="E973" s="191" t="s">
        <v>1547</v>
      </c>
      <c r="F973" s="192" t="s">
        <v>1548</v>
      </c>
      <c r="G973" s="193" t="s">
        <v>316</v>
      </c>
      <c r="H973" s="194">
        <v>8</v>
      </c>
      <c r="I973" s="195"/>
      <c r="J973" s="196">
        <f>ROUND(I973*H973,2)</f>
        <v>0</v>
      </c>
      <c r="K973" s="192" t="s">
        <v>544</v>
      </c>
      <c r="L973" s="40"/>
      <c r="M973" s="197" t="s">
        <v>21</v>
      </c>
      <c r="N973" s="198" t="s">
        <v>47</v>
      </c>
      <c r="O973" s="65"/>
      <c r="P973" s="199">
        <f>O973*H973</f>
        <v>0</v>
      </c>
      <c r="Q973" s="199">
        <v>0</v>
      </c>
      <c r="R973" s="199">
        <f>Q973*H973</f>
        <v>0</v>
      </c>
      <c r="S973" s="199">
        <v>1E-4</v>
      </c>
      <c r="T973" s="200">
        <f>S973*H973</f>
        <v>8.0000000000000004E-4</v>
      </c>
      <c r="U973" s="35"/>
      <c r="V973" s="35"/>
      <c r="W973" s="35"/>
      <c r="X973" s="35"/>
      <c r="Y973" s="35"/>
      <c r="Z973" s="35"/>
      <c r="AA973" s="35"/>
      <c r="AB973" s="35"/>
      <c r="AC973" s="35"/>
      <c r="AD973" s="35"/>
      <c r="AE973" s="35"/>
      <c r="AR973" s="201" t="s">
        <v>420</v>
      </c>
      <c r="AT973" s="201" t="s">
        <v>313</v>
      </c>
      <c r="AU973" s="201" t="s">
        <v>86</v>
      </c>
      <c r="AY973" s="18" t="s">
        <v>311</v>
      </c>
      <c r="BE973" s="202">
        <f>IF(N973="základní",J973,0)</f>
        <v>0</v>
      </c>
      <c r="BF973" s="202">
        <f>IF(N973="snížená",J973,0)</f>
        <v>0</v>
      </c>
      <c r="BG973" s="202">
        <f>IF(N973="zákl. přenesená",J973,0)</f>
        <v>0</v>
      </c>
      <c r="BH973" s="202">
        <f>IF(N973="sníž. přenesená",J973,0)</f>
        <v>0</v>
      </c>
      <c r="BI973" s="202">
        <f>IF(N973="nulová",J973,0)</f>
        <v>0</v>
      </c>
      <c r="BJ973" s="18" t="s">
        <v>84</v>
      </c>
      <c r="BK973" s="202">
        <f>ROUND(I973*H973,2)</f>
        <v>0</v>
      </c>
      <c r="BL973" s="18" t="s">
        <v>420</v>
      </c>
      <c r="BM973" s="201" t="s">
        <v>1549</v>
      </c>
    </row>
    <row r="974" spans="1:65" s="2" customFormat="1" ht="19.5" x14ac:dyDescent="0.2">
      <c r="A974" s="35"/>
      <c r="B974" s="36"/>
      <c r="C974" s="37"/>
      <c r="D974" s="203" t="s">
        <v>519</v>
      </c>
      <c r="E974" s="37"/>
      <c r="F974" s="204" t="s">
        <v>1550</v>
      </c>
      <c r="G974" s="37"/>
      <c r="H974" s="37"/>
      <c r="I974" s="110"/>
      <c r="J974" s="37"/>
      <c r="K974" s="37"/>
      <c r="L974" s="40"/>
      <c r="M974" s="205"/>
      <c r="N974" s="206"/>
      <c r="O974" s="65"/>
      <c r="P974" s="65"/>
      <c r="Q974" s="65"/>
      <c r="R974" s="65"/>
      <c r="S974" s="65"/>
      <c r="T974" s="66"/>
      <c r="U974" s="35"/>
      <c r="V974" s="35"/>
      <c r="W974" s="35"/>
      <c r="X974" s="35"/>
      <c r="Y974" s="35"/>
      <c r="Z974" s="35"/>
      <c r="AA974" s="35"/>
      <c r="AB974" s="35"/>
      <c r="AC974" s="35"/>
      <c r="AD974" s="35"/>
      <c r="AE974" s="35"/>
      <c r="AT974" s="18" t="s">
        <v>519</v>
      </c>
      <c r="AU974" s="18" t="s">
        <v>86</v>
      </c>
    </row>
    <row r="975" spans="1:65" s="2" customFormat="1" ht="16.5" customHeight="1" x14ac:dyDescent="0.2">
      <c r="A975" s="35"/>
      <c r="B975" s="36"/>
      <c r="C975" s="190" t="s">
        <v>1551</v>
      </c>
      <c r="D975" s="190" t="s">
        <v>313</v>
      </c>
      <c r="E975" s="191" t="s">
        <v>1552</v>
      </c>
      <c r="F975" s="192" t="s">
        <v>1553</v>
      </c>
      <c r="G975" s="193" t="s">
        <v>316</v>
      </c>
      <c r="H975" s="194">
        <v>11</v>
      </c>
      <c r="I975" s="195"/>
      <c r="J975" s="196">
        <f>ROUND(I975*H975,2)</f>
        <v>0</v>
      </c>
      <c r="K975" s="192" t="s">
        <v>317</v>
      </c>
      <c r="L975" s="40"/>
      <c r="M975" s="197" t="s">
        <v>21</v>
      </c>
      <c r="N975" s="198" t="s">
        <v>47</v>
      </c>
      <c r="O975" s="65"/>
      <c r="P975" s="199">
        <f>O975*H975</f>
        <v>0</v>
      </c>
      <c r="Q975" s="199">
        <v>0</v>
      </c>
      <c r="R975" s="199">
        <f>Q975*H975</f>
        <v>0</v>
      </c>
      <c r="S975" s="199">
        <v>0</v>
      </c>
      <c r="T975" s="200">
        <f>S975*H975</f>
        <v>0</v>
      </c>
      <c r="U975" s="35"/>
      <c r="V975" s="35"/>
      <c r="W975" s="35"/>
      <c r="X975" s="35"/>
      <c r="Y975" s="35"/>
      <c r="Z975" s="35"/>
      <c r="AA975" s="35"/>
      <c r="AB975" s="35"/>
      <c r="AC975" s="35"/>
      <c r="AD975" s="35"/>
      <c r="AE975" s="35"/>
      <c r="AR975" s="201" t="s">
        <v>420</v>
      </c>
      <c r="AT975" s="201" t="s">
        <v>313</v>
      </c>
      <c r="AU975" s="201" t="s">
        <v>86</v>
      </c>
      <c r="AY975" s="18" t="s">
        <v>311</v>
      </c>
      <c r="BE975" s="202">
        <f>IF(N975="základní",J975,0)</f>
        <v>0</v>
      </c>
      <c r="BF975" s="202">
        <f>IF(N975="snížená",J975,0)</f>
        <v>0</v>
      </c>
      <c r="BG975" s="202">
        <f>IF(N975="zákl. přenesená",J975,0)</f>
        <v>0</v>
      </c>
      <c r="BH975" s="202">
        <f>IF(N975="sníž. přenesená",J975,0)</f>
        <v>0</v>
      </c>
      <c r="BI975" s="202">
        <f>IF(N975="nulová",J975,0)</f>
        <v>0</v>
      </c>
      <c r="BJ975" s="18" t="s">
        <v>84</v>
      </c>
      <c r="BK975" s="202">
        <f>ROUND(I975*H975,2)</f>
        <v>0</v>
      </c>
      <c r="BL975" s="18" t="s">
        <v>420</v>
      </c>
      <c r="BM975" s="201" t="s">
        <v>1554</v>
      </c>
    </row>
    <row r="976" spans="1:65" s="2" customFormat="1" ht="29.25" x14ac:dyDescent="0.2">
      <c r="A976" s="35"/>
      <c r="B976" s="36"/>
      <c r="C976" s="37"/>
      <c r="D976" s="203" t="s">
        <v>320</v>
      </c>
      <c r="E976" s="37"/>
      <c r="F976" s="204" t="s">
        <v>1555</v>
      </c>
      <c r="G976" s="37"/>
      <c r="H976" s="37"/>
      <c r="I976" s="110"/>
      <c r="J976" s="37"/>
      <c r="K976" s="37"/>
      <c r="L976" s="40"/>
      <c r="M976" s="205"/>
      <c r="N976" s="206"/>
      <c r="O976" s="65"/>
      <c r="P976" s="65"/>
      <c r="Q976" s="65"/>
      <c r="R976" s="65"/>
      <c r="S976" s="65"/>
      <c r="T976" s="66"/>
      <c r="U976" s="35"/>
      <c r="V976" s="35"/>
      <c r="W976" s="35"/>
      <c r="X976" s="35"/>
      <c r="Y976" s="35"/>
      <c r="Z976" s="35"/>
      <c r="AA976" s="35"/>
      <c r="AB976" s="35"/>
      <c r="AC976" s="35"/>
      <c r="AD976" s="35"/>
      <c r="AE976" s="35"/>
      <c r="AT976" s="18" t="s">
        <v>320</v>
      </c>
      <c r="AU976" s="18" t="s">
        <v>86</v>
      </c>
    </row>
    <row r="977" spans="1:65" s="2" customFormat="1" ht="19.5" x14ac:dyDescent="0.2">
      <c r="A977" s="35"/>
      <c r="B977" s="36"/>
      <c r="C977" s="37"/>
      <c r="D977" s="203" t="s">
        <v>519</v>
      </c>
      <c r="E977" s="37"/>
      <c r="F977" s="204" t="s">
        <v>1556</v>
      </c>
      <c r="G977" s="37"/>
      <c r="H977" s="37"/>
      <c r="I977" s="110"/>
      <c r="J977" s="37"/>
      <c r="K977" s="37"/>
      <c r="L977" s="40"/>
      <c r="M977" s="205"/>
      <c r="N977" s="206"/>
      <c r="O977" s="65"/>
      <c r="P977" s="65"/>
      <c r="Q977" s="65"/>
      <c r="R977" s="65"/>
      <c r="S977" s="65"/>
      <c r="T977" s="66"/>
      <c r="U977" s="35"/>
      <c r="V977" s="35"/>
      <c r="W977" s="35"/>
      <c r="X977" s="35"/>
      <c r="Y977" s="35"/>
      <c r="Z977" s="35"/>
      <c r="AA977" s="35"/>
      <c r="AB977" s="35"/>
      <c r="AC977" s="35"/>
      <c r="AD977" s="35"/>
      <c r="AE977" s="35"/>
      <c r="AT977" s="18" t="s">
        <v>519</v>
      </c>
      <c r="AU977" s="18" t="s">
        <v>86</v>
      </c>
    </row>
    <row r="978" spans="1:65" s="2" customFormat="1" ht="16.5" customHeight="1" x14ac:dyDescent="0.2">
      <c r="A978" s="35"/>
      <c r="B978" s="36"/>
      <c r="C978" s="190" t="s">
        <v>1557</v>
      </c>
      <c r="D978" s="190" t="s">
        <v>313</v>
      </c>
      <c r="E978" s="191" t="s">
        <v>1558</v>
      </c>
      <c r="F978" s="192" t="s">
        <v>1559</v>
      </c>
      <c r="G978" s="193" t="s">
        <v>316</v>
      </c>
      <c r="H978" s="194">
        <v>10</v>
      </c>
      <c r="I978" s="195"/>
      <c r="J978" s="196">
        <f>ROUND(I978*H978,2)</f>
        <v>0</v>
      </c>
      <c r="K978" s="192" t="s">
        <v>317</v>
      </c>
      <c r="L978" s="40"/>
      <c r="M978" s="197" t="s">
        <v>21</v>
      </c>
      <c r="N978" s="198" t="s">
        <v>47</v>
      </c>
      <c r="O978" s="65"/>
      <c r="P978" s="199">
        <f>O978*H978</f>
        <v>0</v>
      </c>
      <c r="Q978" s="199">
        <v>0</v>
      </c>
      <c r="R978" s="199">
        <f>Q978*H978</f>
        <v>0</v>
      </c>
      <c r="S978" s="199">
        <v>1E-3</v>
      </c>
      <c r="T978" s="200">
        <f>S978*H978</f>
        <v>0.01</v>
      </c>
      <c r="U978" s="35"/>
      <c r="V978" s="35"/>
      <c r="W978" s="35"/>
      <c r="X978" s="35"/>
      <c r="Y978" s="35"/>
      <c r="Z978" s="35"/>
      <c r="AA978" s="35"/>
      <c r="AB978" s="35"/>
      <c r="AC978" s="35"/>
      <c r="AD978" s="35"/>
      <c r="AE978" s="35"/>
      <c r="AR978" s="201" t="s">
        <v>420</v>
      </c>
      <c r="AT978" s="201" t="s">
        <v>313</v>
      </c>
      <c r="AU978" s="201" t="s">
        <v>86</v>
      </c>
      <c r="AY978" s="18" t="s">
        <v>311</v>
      </c>
      <c r="BE978" s="202">
        <f>IF(N978="základní",J978,0)</f>
        <v>0</v>
      </c>
      <c r="BF978" s="202">
        <f>IF(N978="snížená",J978,0)</f>
        <v>0</v>
      </c>
      <c r="BG978" s="202">
        <f>IF(N978="zákl. přenesená",J978,0)</f>
        <v>0</v>
      </c>
      <c r="BH978" s="202">
        <f>IF(N978="sníž. přenesená",J978,0)</f>
        <v>0</v>
      </c>
      <c r="BI978" s="202">
        <f>IF(N978="nulová",J978,0)</f>
        <v>0</v>
      </c>
      <c r="BJ978" s="18" t="s">
        <v>84</v>
      </c>
      <c r="BK978" s="202">
        <f>ROUND(I978*H978,2)</f>
        <v>0</v>
      </c>
      <c r="BL978" s="18" t="s">
        <v>420</v>
      </c>
      <c r="BM978" s="201" t="s">
        <v>1560</v>
      </c>
    </row>
    <row r="979" spans="1:65" s="2" customFormat="1" ht="19.5" x14ac:dyDescent="0.2">
      <c r="A979" s="35"/>
      <c r="B979" s="36"/>
      <c r="C979" s="37"/>
      <c r="D979" s="203" t="s">
        <v>519</v>
      </c>
      <c r="E979" s="37"/>
      <c r="F979" s="204" t="s">
        <v>1561</v>
      </c>
      <c r="G979" s="37"/>
      <c r="H979" s="37"/>
      <c r="I979" s="110"/>
      <c r="J979" s="37"/>
      <c r="K979" s="37"/>
      <c r="L979" s="40"/>
      <c r="M979" s="205"/>
      <c r="N979" s="206"/>
      <c r="O979" s="65"/>
      <c r="P979" s="65"/>
      <c r="Q979" s="65"/>
      <c r="R979" s="65"/>
      <c r="S979" s="65"/>
      <c r="T979" s="66"/>
      <c r="U979" s="35"/>
      <c r="V979" s="35"/>
      <c r="W979" s="35"/>
      <c r="X979" s="35"/>
      <c r="Y979" s="35"/>
      <c r="Z979" s="35"/>
      <c r="AA979" s="35"/>
      <c r="AB979" s="35"/>
      <c r="AC979" s="35"/>
      <c r="AD979" s="35"/>
      <c r="AE979" s="35"/>
      <c r="AT979" s="18" t="s">
        <v>519</v>
      </c>
      <c r="AU979" s="18" t="s">
        <v>86</v>
      </c>
    </row>
    <row r="980" spans="1:65" s="2" customFormat="1" ht="16.5" customHeight="1" x14ac:dyDescent="0.2">
      <c r="A980" s="35"/>
      <c r="B980" s="36"/>
      <c r="C980" s="190" t="s">
        <v>1562</v>
      </c>
      <c r="D980" s="190" t="s">
        <v>313</v>
      </c>
      <c r="E980" s="191" t="s">
        <v>1563</v>
      </c>
      <c r="F980" s="192" t="s">
        <v>1564</v>
      </c>
      <c r="G980" s="193" t="s">
        <v>329</v>
      </c>
      <c r="H980" s="194">
        <v>17.5</v>
      </c>
      <c r="I980" s="195"/>
      <c r="J980" s="196">
        <f>ROUND(I980*H980,2)</f>
        <v>0</v>
      </c>
      <c r="K980" s="192" t="s">
        <v>21</v>
      </c>
      <c r="L980" s="40"/>
      <c r="M980" s="197" t="s">
        <v>21</v>
      </c>
      <c r="N980" s="198" t="s">
        <v>47</v>
      </c>
      <c r="O980" s="65"/>
      <c r="P980" s="199">
        <f>O980*H980</f>
        <v>0</v>
      </c>
      <c r="Q980" s="199">
        <v>0</v>
      </c>
      <c r="R980" s="199">
        <f>Q980*H980</f>
        <v>0</v>
      </c>
      <c r="S980" s="199">
        <v>0</v>
      </c>
      <c r="T980" s="200">
        <f>S980*H980</f>
        <v>0</v>
      </c>
      <c r="U980" s="35"/>
      <c r="V980" s="35"/>
      <c r="W980" s="35"/>
      <c r="X980" s="35"/>
      <c r="Y980" s="35"/>
      <c r="Z980" s="35"/>
      <c r="AA980" s="35"/>
      <c r="AB980" s="35"/>
      <c r="AC980" s="35"/>
      <c r="AD980" s="35"/>
      <c r="AE980" s="35"/>
      <c r="AR980" s="201" t="s">
        <v>420</v>
      </c>
      <c r="AT980" s="201" t="s">
        <v>313</v>
      </c>
      <c r="AU980" s="201" t="s">
        <v>86</v>
      </c>
      <c r="AY980" s="18" t="s">
        <v>311</v>
      </c>
      <c r="BE980" s="202">
        <f>IF(N980="základní",J980,0)</f>
        <v>0</v>
      </c>
      <c r="BF980" s="202">
        <f>IF(N980="snížená",J980,0)</f>
        <v>0</v>
      </c>
      <c r="BG980" s="202">
        <f>IF(N980="zákl. přenesená",J980,0)</f>
        <v>0</v>
      </c>
      <c r="BH980" s="202">
        <f>IF(N980="sníž. přenesená",J980,0)</f>
        <v>0</v>
      </c>
      <c r="BI980" s="202">
        <f>IF(N980="nulová",J980,0)</f>
        <v>0</v>
      </c>
      <c r="BJ980" s="18" t="s">
        <v>84</v>
      </c>
      <c r="BK980" s="202">
        <f>ROUND(I980*H980,2)</f>
        <v>0</v>
      </c>
      <c r="BL980" s="18" t="s">
        <v>420</v>
      </c>
      <c r="BM980" s="201" t="s">
        <v>1565</v>
      </c>
    </row>
    <row r="981" spans="1:65" s="2" customFormat="1" ht="19.5" x14ac:dyDescent="0.2">
      <c r="A981" s="35"/>
      <c r="B981" s="36"/>
      <c r="C981" s="37"/>
      <c r="D981" s="203" t="s">
        <v>519</v>
      </c>
      <c r="E981" s="37"/>
      <c r="F981" s="204" t="s">
        <v>1566</v>
      </c>
      <c r="G981" s="37"/>
      <c r="H981" s="37"/>
      <c r="I981" s="110"/>
      <c r="J981" s="37"/>
      <c r="K981" s="37"/>
      <c r="L981" s="40"/>
      <c r="M981" s="205"/>
      <c r="N981" s="206"/>
      <c r="O981" s="65"/>
      <c r="P981" s="65"/>
      <c r="Q981" s="65"/>
      <c r="R981" s="65"/>
      <c r="S981" s="65"/>
      <c r="T981" s="66"/>
      <c r="U981" s="35"/>
      <c r="V981" s="35"/>
      <c r="W981" s="35"/>
      <c r="X981" s="35"/>
      <c r="Y981" s="35"/>
      <c r="Z981" s="35"/>
      <c r="AA981" s="35"/>
      <c r="AB981" s="35"/>
      <c r="AC981" s="35"/>
      <c r="AD981" s="35"/>
      <c r="AE981" s="35"/>
      <c r="AT981" s="18" t="s">
        <v>519</v>
      </c>
      <c r="AU981" s="18" t="s">
        <v>86</v>
      </c>
    </row>
    <row r="982" spans="1:65" s="2" customFormat="1" ht="16.5" customHeight="1" x14ac:dyDescent="0.2">
      <c r="A982" s="35"/>
      <c r="B982" s="36"/>
      <c r="C982" s="190" t="s">
        <v>1567</v>
      </c>
      <c r="D982" s="190" t="s">
        <v>313</v>
      </c>
      <c r="E982" s="191" t="s">
        <v>1568</v>
      </c>
      <c r="F982" s="192" t="s">
        <v>1569</v>
      </c>
      <c r="G982" s="193" t="s">
        <v>316</v>
      </c>
      <c r="H982" s="194">
        <v>8</v>
      </c>
      <c r="I982" s="195"/>
      <c r="J982" s="196">
        <f>ROUND(I982*H982,2)</f>
        <v>0</v>
      </c>
      <c r="K982" s="192" t="s">
        <v>317</v>
      </c>
      <c r="L982" s="40"/>
      <c r="M982" s="197" t="s">
        <v>21</v>
      </c>
      <c r="N982" s="198" t="s">
        <v>47</v>
      </c>
      <c r="O982" s="65"/>
      <c r="P982" s="199">
        <f>O982*H982</f>
        <v>0</v>
      </c>
      <c r="Q982" s="199">
        <v>0</v>
      </c>
      <c r="R982" s="199">
        <f>Q982*H982</f>
        <v>0</v>
      </c>
      <c r="S982" s="199">
        <v>0</v>
      </c>
      <c r="T982" s="200">
        <f>S982*H982</f>
        <v>0</v>
      </c>
      <c r="U982" s="35"/>
      <c r="V982" s="35"/>
      <c r="W982" s="35"/>
      <c r="X982" s="35"/>
      <c r="Y982" s="35"/>
      <c r="Z982" s="35"/>
      <c r="AA982" s="35"/>
      <c r="AB982" s="35"/>
      <c r="AC982" s="35"/>
      <c r="AD982" s="35"/>
      <c r="AE982" s="35"/>
      <c r="AR982" s="201" t="s">
        <v>420</v>
      </c>
      <c r="AT982" s="201" t="s">
        <v>313</v>
      </c>
      <c r="AU982" s="201" t="s">
        <v>86</v>
      </c>
      <c r="AY982" s="18" t="s">
        <v>311</v>
      </c>
      <c r="BE982" s="202">
        <f>IF(N982="základní",J982,0)</f>
        <v>0</v>
      </c>
      <c r="BF982" s="202">
        <f>IF(N982="snížená",J982,0)</f>
        <v>0</v>
      </c>
      <c r="BG982" s="202">
        <f>IF(N982="zákl. přenesená",J982,0)</f>
        <v>0</v>
      </c>
      <c r="BH982" s="202">
        <f>IF(N982="sníž. přenesená",J982,0)</f>
        <v>0</v>
      </c>
      <c r="BI982" s="202">
        <f>IF(N982="nulová",J982,0)</f>
        <v>0</v>
      </c>
      <c r="BJ982" s="18" t="s">
        <v>84</v>
      </c>
      <c r="BK982" s="202">
        <f>ROUND(I982*H982,2)</f>
        <v>0</v>
      </c>
      <c r="BL982" s="18" t="s">
        <v>420</v>
      </c>
      <c r="BM982" s="201" t="s">
        <v>1570</v>
      </c>
    </row>
    <row r="983" spans="1:65" s="2" customFormat="1" ht="19.5" x14ac:dyDescent="0.2">
      <c r="A983" s="35"/>
      <c r="B983" s="36"/>
      <c r="C983" s="37"/>
      <c r="D983" s="203" t="s">
        <v>519</v>
      </c>
      <c r="E983" s="37"/>
      <c r="F983" s="204" t="s">
        <v>1571</v>
      </c>
      <c r="G983" s="37"/>
      <c r="H983" s="37"/>
      <c r="I983" s="110"/>
      <c r="J983" s="37"/>
      <c r="K983" s="37"/>
      <c r="L983" s="40"/>
      <c r="M983" s="205"/>
      <c r="N983" s="206"/>
      <c r="O983" s="65"/>
      <c r="P983" s="65"/>
      <c r="Q983" s="65"/>
      <c r="R983" s="65"/>
      <c r="S983" s="65"/>
      <c r="T983" s="66"/>
      <c r="U983" s="35"/>
      <c r="V983" s="35"/>
      <c r="W983" s="35"/>
      <c r="X983" s="35"/>
      <c r="Y983" s="35"/>
      <c r="Z983" s="35"/>
      <c r="AA983" s="35"/>
      <c r="AB983" s="35"/>
      <c r="AC983" s="35"/>
      <c r="AD983" s="35"/>
      <c r="AE983" s="35"/>
      <c r="AT983" s="18" t="s">
        <v>519</v>
      </c>
      <c r="AU983" s="18" t="s">
        <v>86</v>
      </c>
    </row>
    <row r="984" spans="1:65" s="2" customFormat="1" ht="16.5" customHeight="1" x14ac:dyDescent="0.2">
      <c r="A984" s="35"/>
      <c r="B984" s="36"/>
      <c r="C984" s="239" t="s">
        <v>1572</v>
      </c>
      <c r="D984" s="239" t="s">
        <v>432</v>
      </c>
      <c r="E984" s="240" t="s">
        <v>1573</v>
      </c>
      <c r="F984" s="241" t="s">
        <v>1574</v>
      </c>
      <c r="G984" s="242" t="s">
        <v>316</v>
      </c>
      <c r="H984" s="243">
        <v>1</v>
      </c>
      <c r="I984" s="244"/>
      <c r="J984" s="245">
        <f>ROUND(I984*H984,2)</f>
        <v>0</v>
      </c>
      <c r="K984" s="241" t="s">
        <v>724</v>
      </c>
      <c r="L984" s="246"/>
      <c r="M984" s="247" t="s">
        <v>21</v>
      </c>
      <c r="N984" s="248" t="s">
        <v>47</v>
      </c>
      <c r="O984" s="65"/>
      <c r="P984" s="199">
        <f>O984*H984</f>
        <v>0</v>
      </c>
      <c r="Q984" s="199">
        <v>5.0000000000000001E-4</v>
      </c>
      <c r="R984" s="199">
        <f>Q984*H984</f>
        <v>5.0000000000000001E-4</v>
      </c>
      <c r="S984" s="199">
        <v>0</v>
      </c>
      <c r="T984" s="200">
        <f>S984*H984</f>
        <v>0</v>
      </c>
      <c r="U984" s="35"/>
      <c r="V984" s="35"/>
      <c r="W984" s="35"/>
      <c r="X984" s="35"/>
      <c r="Y984" s="35"/>
      <c r="Z984" s="35"/>
      <c r="AA984" s="35"/>
      <c r="AB984" s="35"/>
      <c r="AC984" s="35"/>
      <c r="AD984" s="35"/>
      <c r="AE984" s="35"/>
      <c r="AR984" s="201" t="s">
        <v>523</v>
      </c>
      <c r="AT984" s="201" t="s">
        <v>432</v>
      </c>
      <c r="AU984" s="201" t="s">
        <v>86</v>
      </c>
      <c r="AY984" s="18" t="s">
        <v>311</v>
      </c>
      <c r="BE984" s="202">
        <f>IF(N984="základní",J984,0)</f>
        <v>0</v>
      </c>
      <c r="BF984" s="202">
        <f>IF(N984="snížená",J984,0)</f>
        <v>0</v>
      </c>
      <c r="BG984" s="202">
        <f>IF(N984="zákl. přenesená",J984,0)</f>
        <v>0</v>
      </c>
      <c r="BH984" s="202">
        <f>IF(N984="sníž. přenesená",J984,0)</f>
        <v>0</v>
      </c>
      <c r="BI984" s="202">
        <f>IF(N984="nulová",J984,0)</f>
        <v>0</v>
      </c>
      <c r="BJ984" s="18" t="s">
        <v>84</v>
      </c>
      <c r="BK984" s="202">
        <f>ROUND(I984*H984,2)</f>
        <v>0</v>
      </c>
      <c r="BL984" s="18" t="s">
        <v>420</v>
      </c>
      <c r="BM984" s="201" t="s">
        <v>1575</v>
      </c>
    </row>
    <row r="985" spans="1:65" s="2" customFormat="1" ht="19.5" x14ac:dyDescent="0.2">
      <c r="A985" s="35"/>
      <c r="B985" s="36"/>
      <c r="C985" s="37"/>
      <c r="D985" s="203" t="s">
        <v>519</v>
      </c>
      <c r="E985" s="37"/>
      <c r="F985" s="204" t="s">
        <v>1576</v>
      </c>
      <c r="G985" s="37"/>
      <c r="H985" s="37"/>
      <c r="I985" s="110"/>
      <c r="J985" s="37"/>
      <c r="K985" s="37"/>
      <c r="L985" s="40"/>
      <c r="M985" s="205"/>
      <c r="N985" s="206"/>
      <c r="O985" s="65"/>
      <c r="P985" s="65"/>
      <c r="Q985" s="65"/>
      <c r="R985" s="65"/>
      <c r="S985" s="65"/>
      <c r="T985" s="66"/>
      <c r="U985" s="35"/>
      <c r="V985" s="35"/>
      <c r="W985" s="35"/>
      <c r="X985" s="35"/>
      <c r="Y985" s="35"/>
      <c r="Z985" s="35"/>
      <c r="AA985" s="35"/>
      <c r="AB985" s="35"/>
      <c r="AC985" s="35"/>
      <c r="AD985" s="35"/>
      <c r="AE985" s="35"/>
      <c r="AT985" s="18" t="s">
        <v>519</v>
      </c>
      <c r="AU985" s="18" t="s">
        <v>86</v>
      </c>
    </row>
    <row r="986" spans="1:65" s="2" customFormat="1" ht="16.5" customHeight="1" x14ac:dyDescent="0.2">
      <c r="A986" s="35"/>
      <c r="B986" s="36"/>
      <c r="C986" s="239" t="s">
        <v>1577</v>
      </c>
      <c r="D986" s="239" t="s">
        <v>432</v>
      </c>
      <c r="E986" s="240" t="s">
        <v>1578</v>
      </c>
      <c r="F986" s="241" t="s">
        <v>1579</v>
      </c>
      <c r="G986" s="242" t="s">
        <v>316</v>
      </c>
      <c r="H986" s="243">
        <v>7</v>
      </c>
      <c r="I986" s="244"/>
      <c r="J986" s="245">
        <f>ROUND(I986*H986,2)</f>
        <v>0</v>
      </c>
      <c r="K986" s="241" t="s">
        <v>724</v>
      </c>
      <c r="L986" s="246"/>
      <c r="M986" s="247" t="s">
        <v>21</v>
      </c>
      <c r="N986" s="248" t="s">
        <v>47</v>
      </c>
      <c r="O986" s="65"/>
      <c r="P986" s="199">
        <f>O986*H986</f>
        <v>0</v>
      </c>
      <c r="Q986" s="199">
        <v>5.0000000000000001E-4</v>
      </c>
      <c r="R986" s="199">
        <f>Q986*H986</f>
        <v>3.5000000000000001E-3</v>
      </c>
      <c r="S986" s="199">
        <v>0</v>
      </c>
      <c r="T986" s="200">
        <f>S986*H986</f>
        <v>0</v>
      </c>
      <c r="U986" s="35"/>
      <c r="V986" s="35"/>
      <c r="W986" s="35"/>
      <c r="X986" s="35"/>
      <c r="Y986" s="35"/>
      <c r="Z986" s="35"/>
      <c r="AA986" s="35"/>
      <c r="AB986" s="35"/>
      <c r="AC986" s="35"/>
      <c r="AD986" s="35"/>
      <c r="AE986" s="35"/>
      <c r="AR986" s="201" t="s">
        <v>523</v>
      </c>
      <c r="AT986" s="201" t="s">
        <v>432</v>
      </c>
      <c r="AU986" s="201" t="s">
        <v>86</v>
      </c>
      <c r="AY986" s="18" t="s">
        <v>311</v>
      </c>
      <c r="BE986" s="202">
        <f>IF(N986="základní",J986,0)</f>
        <v>0</v>
      </c>
      <c r="BF986" s="202">
        <f>IF(N986="snížená",J986,0)</f>
        <v>0</v>
      </c>
      <c r="BG986" s="202">
        <f>IF(N986="zákl. přenesená",J986,0)</f>
        <v>0</v>
      </c>
      <c r="BH986" s="202">
        <f>IF(N986="sníž. přenesená",J986,0)</f>
        <v>0</v>
      </c>
      <c r="BI986" s="202">
        <f>IF(N986="nulová",J986,0)</f>
        <v>0</v>
      </c>
      <c r="BJ986" s="18" t="s">
        <v>84</v>
      </c>
      <c r="BK986" s="202">
        <f>ROUND(I986*H986,2)</f>
        <v>0</v>
      </c>
      <c r="BL986" s="18" t="s">
        <v>420</v>
      </c>
      <c r="BM986" s="201" t="s">
        <v>1580</v>
      </c>
    </row>
    <row r="987" spans="1:65" s="2" customFormat="1" ht="19.5" x14ac:dyDescent="0.2">
      <c r="A987" s="35"/>
      <c r="B987" s="36"/>
      <c r="C987" s="37"/>
      <c r="D987" s="203" t="s">
        <v>519</v>
      </c>
      <c r="E987" s="37"/>
      <c r="F987" s="204" t="s">
        <v>1581</v>
      </c>
      <c r="G987" s="37"/>
      <c r="H987" s="37"/>
      <c r="I987" s="110"/>
      <c r="J987" s="37"/>
      <c r="K987" s="37"/>
      <c r="L987" s="40"/>
      <c r="M987" s="205"/>
      <c r="N987" s="206"/>
      <c r="O987" s="65"/>
      <c r="P987" s="65"/>
      <c r="Q987" s="65"/>
      <c r="R987" s="65"/>
      <c r="S987" s="65"/>
      <c r="T987" s="66"/>
      <c r="U987" s="35"/>
      <c r="V987" s="35"/>
      <c r="W987" s="35"/>
      <c r="X987" s="35"/>
      <c r="Y987" s="35"/>
      <c r="Z987" s="35"/>
      <c r="AA987" s="35"/>
      <c r="AB987" s="35"/>
      <c r="AC987" s="35"/>
      <c r="AD987" s="35"/>
      <c r="AE987" s="35"/>
      <c r="AT987" s="18" t="s">
        <v>519</v>
      </c>
      <c r="AU987" s="18" t="s">
        <v>86</v>
      </c>
    </row>
    <row r="988" spans="1:65" s="2" customFormat="1" ht="16.5" customHeight="1" x14ac:dyDescent="0.2">
      <c r="A988" s="35"/>
      <c r="B988" s="36"/>
      <c r="C988" s="190" t="s">
        <v>1582</v>
      </c>
      <c r="D988" s="190" t="s">
        <v>313</v>
      </c>
      <c r="E988" s="191" t="s">
        <v>1583</v>
      </c>
      <c r="F988" s="192" t="s">
        <v>1584</v>
      </c>
      <c r="G988" s="193" t="s">
        <v>123</v>
      </c>
      <c r="H988" s="194">
        <v>40.188000000000002</v>
      </c>
      <c r="I988" s="195"/>
      <c r="J988" s="196">
        <f>ROUND(I988*H988,2)</f>
        <v>0</v>
      </c>
      <c r="K988" s="192" t="s">
        <v>317</v>
      </c>
      <c r="L988" s="40"/>
      <c r="M988" s="197" t="s">
        <v>21</v>
      </c>
      <c r="N988" s="198" t="s">
        <v>47</v>
      </c>
      <c r="O988" s="65"/>
      <c r="P988" s="199">
        <f>O988*H988</f>
        <v>0</v>
      </c>
      <c r="Q988" s="199">
        <v>6.0000000000000002E-5</v>
      </c>
      <c r="R988" s="199">
        <f>Q988*H988</f>
        <v>2.41128E-3</v>
      </c>
      <c r="S988" s="199">
        <v>0</v>
      </c>
      <c r="T988" s="200">
        <f>S988*H988</f>
        <v>0</v>
      </c>
      <c r="U988" s="35"/>
      <c r="V988" s="35"/>
      <c r="W988" s="35"/>
      <c r="X988" s="35"/>
      <c r="Y988" s="35"/>
      <c r="Z988" s="35"/>
      <c r="AA988" s="35"/>
      <c r="AB988" s="35"/>
      <c r="AC988" s="35"/>
      <c r="AD988" s="35"/>
      <c r="AE988" s="35"/>
      <c r="AR988" s="201" t="s">
        <v>420</v>
      </c>
      <c r="AT988" s="201" t="s">
        <v>313</v>
      </c>
      <c r="AU988" s="201" t="s">
        <v>86</v>
      </c>
      <c r="AY988" s="18" t="s">
        <v>311</v>
      </c>
      <c r="BE988" s="202">
        <f>IF(N988="základní",J988,0)</f>
        <v>0</v>
      </c>
      <c r="BF988" s="202">
        <f>IF(N988="snížená",J988,0)</f>
        <v>0</v>
      </c>
      <c r="BG988" s="202">
        <f>IF(N988="zákl. přenesená",J988,0)</f>
        <v>0</v>
      </c>
      <c r="BH988" s="202">
        <f>IF(N988="sníž. přenesená",J988,0)</f>
        <v>0</v>
      </c>
      <c r="BI988" s="202">
        <f>IF(N988="nulová",J988,0)</f>
        <v>0</v>
      </c>
      <c r="BJ988" s="18" t="s">
        <v>84</v>
      </c>
      <c r="BK988" s="202">
        <f>ROUND(I988*H988,2)</f>
        <v>0</v>
      </c>
      <c r="BL988" s="18" t="s">
        <v>420</v>
      </c>
      <c r="BM988" s="201" t="s">
        <v>1585</v>
      </c>
    </row>
    <row r="989" spans="1:65" s="13" customFormat="1" x14ac:dyDescent="0.2">
      <c r="B989" s="207"/>
      <c r="C989" s="208"/>
      <c r="D989" s="203" t="s">
        <v>332</v>
      </c>
      <c r="E989" s="209" t="s">
        <v>21</v>
      </c>
      <c r="F989" s="210" t="s">
        <v>1586</v>
      </c>
      <c r="G989" s="208"/>
      <c r="H989" s="211">
        <v>3.1520000000000001</v>
      </c>
      <c r="I989" s="212"/>
      <c r="J989" s="208"/>
      <c r="K989" s="208"/>
      <c r="L989" s="213"/>
      <c r="M989" s="214"/>
      <c r="N989" s="215"/>
      <c r="O989" s="215"/>
      <c r="P989" s="215"/>
      <c r="Q989" s="215"/>
      <c r="R989" s="215"/>
      <c r="S989" s="215"/>
      <c r="T989" s="216"/>
      <c r="AT989" s="217" t="s">
        <v>332</v>
      </c>
      <c r="AU989" s="217" t="s">
        <v>86</v>
      </c>
      <c r="AV989" s="13" t="s">
        <v>86</v>
      </c>
      <c r="AW989" s="13" t="s">
        <v>37</v>
      </c>
      <c r="AX989" s="13" t="s">
        <v>76</v>
      </c>
      <c r="AY989" s="217" t="s">
        <v>311</v>
      </c>
    </row>
    <row r="990" spans="1:65" s="13" customFormat="1" x14ac:dyDescent="0.2">
      <c r="B990" s="207"/>
      <c r="C990" s="208"/>
      <c r="D990" s="203" t="s">
        <v>332</v>
      </c>
      <c r="E990" s="209" t="s">
        <v>21</v>
      </c>
      <c r="F990" s="210" t="s">
        <v>1587</v>
      </c>
      <c r="G990" s="208"/>
      <c r="H990" s="211">
        <v>3.1520000000000001</v>
      </c>
      <c r="I990" s="212"/>
      <c r="J990" s="208"/>
      <c r="K990" s="208"/>
      <c r="L990" s="213"/>
      <c r="M990" s="214"/>
      <c r="N990" s="215"/>
      <c r="O990" s="215"/>
      <c r="P990" s="215"/>
      <c r="Q990" s="215"/>
      <c r="R990" s="215"/>
      <c r="S990" s="215"/>
      <c r="T990" s="216"/>
      <c r="AT990" s="217" t="s">
        <v>332</v>
      </c>
      <c r="AU990" s="217" t="s">
        <v>86</v>
      </c>
      <c r="AV990" s="13" t="s">
        <v>86</v>
      </c>
      <c r="AW990" s="13" t="s">
        <v>37</v>
      </c>
      <c r="AX990" s="13" t="s">
        <v>76</v>
      </c>
      <c r="AY990" s="217" t="s">
        <v>311</v>
      </c>
    </row>
    <row r="991" spans="1:65" s="13" customFormat="1" x14ac:dyDescent="0.2">
      <c r="B991" s="207"/>
      <c r="C991" s="208"/>
      <c r="D991" s="203" t="s">
        <v>332</v>
      </c>
      <c r="E991" s="209" t="s">
        <v>21</v>
      </c>
      <c r="F991" s="210" t="s">
        <v>1588</v>
      </c>
      <c r="G991" s="208"/>
      <c r="H991" s="211">
        <v>3.5459999999999998</v>
      </c>
      <c r="I991" s="212"/>
      <c r="J991" s="208"/>
      <c r="K991" s="208"/>
      <c r="L991" s="213"/>
      <c r="M991" s="214"/>
      <c r="N991" s="215"/>
      <c r="O991" s="215"/>
      <c r="P991" s="215"/>
      <c r="Q991" s="215"/>
      <c r="R991" s="215"/>
      <c r="S991" s="215"/>
      <c r="T991" s="216"/>
      <c r="AT991" s="217" t="s">
        <v>332</v>
      </c>
      <c r="AU991" s="217" t="s">
        <v>86</v>
      </c>
      <c r="AV991" s="13" t="s">
        <v>86</v>
      </c>
      <c r="AW991" s="13" t="s">
        <v>37</v>
      </c>
      <c r="AX991" s="13" t="s">
        <v>76</v>
      </c>
      <c r="AY991" s="217" t="s">
        <v>311</v>
      </c>
    </row>
    <row r="992" spans="1:65" s="13" customFormat="1" x14ac:dyDescent="0.2">
      <c r="B992" s="207"/>
      <c r="C992" s="208"/>
      <c r="D992" s="203" t="s">
        <v>332</v>
      </c>
      <c r="E992" s="209" t="s">
        <v>21</v>
      </c>
      <c r="F992" s="210" t="s">
        <v>1589</v>
      </c>
      <c r="G992" s="208"/>
      <c r="H992" s="211">
        <v>4.3339999999999996</v>
      </c>
      <c r="I992" s="212"/>
      <c r="J992" s="208"/>
      <c r="K992" s="208"/>
      <c r="L992" s="213"/>
      <c r="M992" s="214"/>
      <c r="N992" s="215"/>
      <c r="O992" s="215"/>
      <c r="P992" s="215"/>
      <c r="Q992" s="215"/>
      <c r="R992" s="215"/>
      <c r="S992" s="215"/>
      <c r="T992" s="216"/>
      <c r="AT992" s="217" t="s">
        <v>332</v>
      </c>
      <c r="AU992" s="217" t="s">
        <v>86</v>
      </c>
      <c r="AV992" s="13" t="s">
        <v>86</v>
      </c>
      <c r="AW992" s="13" t="s">
        <v>37</v>
      </c>
      <c r="AX992" s="13" t="s">
        <v>76</v>
      </c>
      <c r="AY992" s="217" t="s">
        <v>311</v>
      </c>
    </row>
    <row r="993" spans="1:65" s="13" customFormat="1" x14ac:dyDescent="0.2">
      <c r="B993" s="207"/>
      <c r="C993" s="208"/>
      <c r="D993" s="203" t="s">
        <v>332</v>
      </c>
      <c r="E993" s="209" t="s">
        <v>21</v>
      </c>
      <c r="F993" s="210" t="s">
        <v>1590</v>
      </c>
      <c r="G993" s="208"/>
      <c r="H993" s="211">
        <v>26.004000000000001</v>
      </c>
      <c r="I993" s="212"/>
      <c r="J993" s="208"/>
      <c r="K993" s="208"/>
      <c r="L993" s="213"/>
      <c r="M993" s="214"/>
      <c r="N993" s="215"/>
      <c r="O993" s="215"/>
      <c r="P993" s="215"/>
      <c r="Q993" s="215"/>
      <c r="R993" s="215"/>
      <c r="S993" s="215"/>
      <c r="T993" s="216"/>
      <c r="AT993" s="217" t="s">
        <v>332</v>
      </c>
      <c r="AU993" s="217" t="s">
        <v>86</v>
      </c>
      <c r="AV993" s="13" t="s">
        <v>86</v>
      </c>
      <c r="AW993" s="13" t="s">
        <v>37</v>
      </c>
      <c r="AX993" s="13" t="s">
        <v>76</v>
      </c>
      <c r="AY993" s="217" t="s">
        <v>311</v>
      </c>
    </row>
    <row r="994" spans="1:65" s="15" customFormat="1" x14ac:dyDescent="0.2">
      <c r="B994" s="228"/>
      <c r="C994" s="229"/>
      <c r="D994" s="203" t="s">
        <v>332</v>
      </c>
      <c r="E994" s="230" t="s">
        <v>21</v>
      </c>
      <c r="F994" s="231" t="s">
        <v>347</v>
      </c>
      <c r="G994" s="229"/>
      <c r="H994" s="232">
        <v>40.188000000000002</v>
      </c>
      <c r="I994" s="233"/>
      <c r="J994" s="229"/>
      <c r="K994" s="229"/>
      <c r="L994" s="234"/>
      <c r="M994" s="235"/>
      <c r="N994" s="236"/>
      <c r="O994" s="236"/>
      <c r="P994" s="236"/>
      <c r="Q994" s="236"/>
      <c r="R994" s="236"/>
      <c r="S994" s="236"/>
      <c r="T994" s="237"/>
      <c r="AT994" s="238" t="s">
        <v>332</v>
      </c>
      <c r="AU994" s="238" t="s">
        <v>86</v>
      </c>
      <c r="AV994" s="15" t="s">
        <v>318</v>
      </c>
      <c r="AW994" s="15" t="s">
        <v>37</v>
      </c>
      <c r="AX994" s="15" t="s">
        <v>84</v>
      </c>
      <c r="AY994" s="238" t="s">
        <v>311</v>
      </c>
    </row>
    <row r="995" spans="1:65" s="2" customFormat="1" ht="16.5" customHeight="1" x14ac:dyDescent="0.2">
      <c r="A995" s="35"/>
      <c r="B995" s="36"/>
      <c r="C995" s="190" t="s">
        <v>1591</v>
      </c>
      <c r="D995" s="190" t="s">
        <v>313</v>
      </c>
      <c r="E995" s="191" t="s">
        <v>1592</v>
      </c>
      <c r="F995" s="192" t="s">
        <v>1593</v>
      </c>
      <c r="G995" s="193" t="s">
        <v>123</v>
      </c>
      <c r="H995" s="194">
        <v>80.376000000000005</v>
      </c>
      <c r="I995" s="195"/>
      <c r="J995" s="196">
        <f>ROUND(I995*H995,2)</f>
        <v>0</v>
      </c>
      <c r="K995" s="192" t="s">
        <v>317</v>
      </c>
      <c r="L995" s="40"/>
      <c r="M995" s="197" t="s">
        <v>21</v>
      </c>
      <c r="N995" s="198" t="s">
        <v>47</v>
      </c>
      <c r="O995" s="65"/>
      <c r="P995" s="199">
        <f>O995*H995</f>
        <v>0</v>
      </c>
      <c r="Q995" s="199">
        <v>1.2E-4</v>
      </c>
      <c r="R995" s="199">
        <f>Q995*H995</f>
        <v>9.6451200000000001E-3</v>
      </c>
      <c r="S995" s="199">
        <v>0</v>
      </c>
      <c r="T995" s="200">
        <f>S995*H995</f>
        <v>0</v>
      </c>
      <c r="U995" s="35"/>
      <c r="V995" s="35"/>
      <c r="W995" s="35"/>
      <c r="X995" s="35"/>
      <c r="Y995" s="35"/>
      <c r="Z995" s="35"/>
      <c r="AA995" s="35"/>
      <c r="AB995" s="35"/>
      <c r="AC995" s="35"/>
      <c r="AD995" s="35"/>
      <c r="AE995" s="35"/>
      <c r="AR995" s="201" t="s">
        <v>420</v>
      </c>
      <c r="AT995" s="201" t="s">
        <v>313</v>
      </c>
      <c r="AU995" s="201" t="s">
        <v>86</v>
      </c>
      <c r="AY995" s="18" t="s">
        <v>311</v>
      </c>
      <c r="BE995" s="202">
        <f>IF(N995="základní",J995,0)</f>
        <v>0</v>
      </c>
      <c r="BF995" s="202">
        <f>IF(N995="snížená",J995,0)</f>
        <v>0</v>
      </c>
      <c r="BG995" s="202">
        <f>IF(N995="zákl. přenesená",J995,0)</f>
        <v>0</v>
      </c>
      <c r="BH995" s="202">
        <f>IF(N995="sníž. přenesená",J995,0)</f>
        <v>0</v>
      </c>
      <c r="BI995" s="202">
        <f>IF(N995="nulová",J995,0)</f>
        <v>0</v>
      </c>
      <c r="BJ995" s="18" t="s">
        <v>84</v>
      </c>
      <c r="BK995" s="202">
        <f>ROUND(I995*H995,2)</f>
        <v>0</v>
      </c>
      <c r="BL995" s="18" t="s">
        <v>420</v>
      </c>
      <c r="BM995" s="201" t="s">
        <v>1594</v>
      </c>
    </row>
    <row r="996" spans="1:65" s="2" customFormat="1" ht="19.5" x14ac:dyDescent="0.2">
      <c r="A996" s="35"/>
      <c r="B996" s="36"/>
      <c r="C996" s="37"/>
      <c r="D996" s="203" t="s">
        <v>519</v>
      </c>
      <c r="E996" s="37"/>
      <c r="F996" s="204" t="s">
        <v>1595</v>
      </c>
      <c r="G996" s="37"/>
      <c r="H996" s="37"/>
      <c r="I996" s="110"/>
      <c r="J996" s="37"/>
      <c r="K996" s="37"/>
      <c r="L996" s="40"/>
      <c r="M996" s="205"/>
      <c r="N996" s="206"/>
      <c r="O996" s="65"/>
      <c r="P996" s="65"/>
      <c r="Q996" s="65"/>
      <c r="R996" s="65"/>
      <c r="S996" s="65"/>
      <c r="T996" s="66"/>
      <c r="U996" s="35"/>
      <c r="V996" s="35"/>
      <c r="W996" s="35"/>
      <c r="X996" s="35"/>
      <c r="Y996" s="35"/>
      <c r="Z996" s="35"/>
      <c r="AA996" s="35"/>
      <c r="AB996" s="35"/>
      <c r="AC996" s="35"/>
      <c r="AD996" s="35"/>
      <c r="AE996" s="35"/>
      <c r="AT996" s="18" t="s">
        <v>519</v>
      </c>
      <c r="AU996" s="18" t="s">
        <v>86</v>
      </c>
    </row>
    <row r="997" spans="1:65" s="13" customFormat="1" x14ac:dyDescent="0.2">
      <c r="B997" s="207"/>
      <c r="C997" s="208"/>
      <c r="D997" s="203" t="s">
        <v>332</v>
      </c>
      <c r="E997" s="209" t="s">
        <v>21</v>
      </c>
      <c r="F997" s="210" t="s">
        <v>1586</v>
      </c>
      <c r="G997" s="208"/>
      <c r="H997" s="211">
        <v>3.1520000000000001</v>
      </c>
      <c r="I997" s="212"/>
      <c r="J997" s="208"/>
      <c r="K997" s="208"/>
      <c r="L997" s="213"/>
      <c r="M997" s="214"/>
      <c r="N997" s="215"/>
      <c r="O997" s="215"/>
      <c r="P997" s="215"/>
      <c r="Q997" s="215"/>
      <c r="R997" s="215"/>
      <c r="S997" s="215"/>
      <c r="T997" s="216"/>
      <c r="AT997" s="217" t="s">
        <v>332</v>
      </c>
      <c r="AU997" s="217" t="s">
        <v>86</v>
      </c>
      <c r="AV997" s="13" t="s">
        <v>86</v>
      </c>
      <c r="AW997" s="13" t="s">
        <v>37</v>
      </c>
      <c r="AX997" s="13" t="s">
        <v>76</v>
      </c>
      <c r="AY997" s="217" t="s">
        <v>311</v>
      </c>
    </row>
    <row r="998" spans="1:65" s="13" customFormat="1" x14ac:dyDescent="0.2">
      <c r="B998" s="207"/>
      <c r="C998" s="208"/>
      <c r="D998" s="203" t="s">
        <v>332</v>
      </c>
      <c r="E998" s="209" t="s">
        <v>21</v>
      </c>
      <c r="F998" s="210" t="s">
        <v>1587</v>
      </c>
      <c r="G998" s="208"/>
      <c r="H998" s="211">
        <v>3.1520000000000001</v>
      </c>
      <c r="I998" s="212"/>
      <c r="J998" s="208"/>
      <c r="K998" s="208"/>
      <c r="L998" s="213"/>
      <c r="M998" s="214"/>
      <c r="N998" s="215"/>
      <c r="O998" s="215"/>
      <c r="P998" s="215"/>
      <c r="Q998" s="215"/>
      <c r="R998" s="215"/>
      <c r="S998" s="215"/>
      <c r="T998" s="216"/>
      <c r="AT998" s="217" t="s">
        <v>332</v>
      </c>
      <c r="AU998" s="217" t="s">
        <v>86</v>
      </c>
      <c r="AV998" s="13" t="s">
        <v>86</v>
      </c>
      <c r="AW998" s="13" t="s">
        <v>37</v>
      </c>
      <c r="AX998" s="13" t="s">
        <v>76</v>
      </c>
      <c r="AY998" s="217" t="s">
        <v>311</v>
      </c>
    </row>
    <row r="999" spans="1:65" s="13" customFormat="1" x14ac:dyDescent="0.2">
      <c r="B999" s="207"/>
      <c r="C999" s="208"/>
      <c r="D999" s="203" t="s">
        <v>332</v>
      </c>
      <c r="E999" s="209" t="s">
        <v>21</v>
      </c>
      <c r="F999" s="210" t="s">
        <v>1588</v>
      </c>
      <c r="G999" s="208"/>
      <c r="H999" s="211">
        <v>3.5459999999999998</v>
      </c>
      <c r="I999" s="212"/>
      <c r="J999" s="208"/>
      <c r="K999" s="208"/>
      <c r="L999" s="213"/>
      <c r="M999" s="214"/>
      <c r="N999" s="215"/>
      <c r="O999" s="215"/>
      <c r="P999" s="215"/>
      <c r="Q999" s="215"/>
      <c r="R999" s="215"/>
      <c r="S999" s="215"/>
      <c r="T999" s="216"/>
      <c r="AT999" s="217" t="s">
        <v>332</v>
      </c>
      <c r="AU999" s="217" t="s">
        <v>86</v>
      </c>
      <c r="AV999" s="13" t="s">
        <v>86</v>
      </c>
      <c r="AW999" s="13" t="s">
        <v>37</v>
      </c>
      <c r="AX999" s="13" t="s">
        <v>76</v>
      </c>
      <c r="AY999" s="217" t="s">
        <v>311</v>
      </c>
    </row>
    <row r="1000" spans="1:65" s="13" customFormat="1" x14ac:dyDescent="0.2">
      <c r="B1000" s="207"/>
      <c r="C1000" s="208"/>
      <c r="D1000" s="203" t="s">
        <v>332</v>
      </c>
      <c r="E1000" s="209" t="s">
        <v>21</v>
      </c>
      <c r="F1000" s="210" t="s">
        <v>1589</v>
      </c>
      <c r="G1000" s="208"/>
      <c r="H1000" s="211">
        <v>4.3339999999999996</v>
      </c>
      <c r="I1000" s="212"/>
      <c r="J1000" s="208"/>
      <c r="K1000" s="208"/>
      <c r="L1000" s="213"/>
      <c r="M1000" s="214"/>
      <c r="N1000" s="215"/>
      <c r="O1000" s="215"/>
      <c r="P1000" s="215"/>
      <c r="Q1000" s="215"/>
      <c r="R1000" s="215"/>
      <c r="S1000" s="215"/>
      <c r="T1000" s="216"/>
      <c r="AT1000" s="217" t="s">
        <v>332</v>
      </c>
      <c r="AU1000" s="217" t="s">
        <v>86</v>
      </c>
      <c r="AV1000" s="13" t="s">
        <v>86</v>
      </c>
      <c r="AW1000" s="13" t="s">
        <v>37</v>
      </c>
      <c r="AX1000" s="13" t="s">
        <v>76</v>
      </c>
      <c r="AY1000" s="217" t="s">
        <v>311</v>
      </c>
    </row>
    <row r="1001" spans="1:65" s="13" customFormat="1" x14ac:dyDescent="0.2">
      <c r="B1001" s="207"/>
      <c r="C1001" s="208"/>
      <c r="D1001" s="203" t="s">
        <v>332</v>
      </c>
      <c r="E1001" s="209" t="s">
        <v>21</v>
      </c>
      <c r="F1001" s="210" t="s">
        <v>1590</v>
      </c>
      <c r="G1001" s="208"/>
      <c r="H1001" s="211">
        <v>26.004000000000001</v>
      </c>
      <c r="I1001" s="212"/>
      <c r="J1001" s="208"/>
      <c r="K1001" s="208"/>
      <c r="L1001" s="213"/>
      <c r="M1001" s="214"/>
      <c r="N1001" s="215"/>
      <c r="O1001" s="215"/>
      <c r="P1001" s="215"/>
      <c r="Q1001" s="215"/>
      <c r="R1001" s="215"/>
      <c r="S1001" s="215"/>
      <c r="T1001" s="216"/>
      <c r="AT1001" s="217" t="s">
        <v>332</v>
      </c>
      <c r="AU1001" s="217" t="s">
        <v>86</v>
      </c>
      <c r="AV1001" s="13" t="s">
        <v>86</v>
      </c>
      <c r="AW1001" s="13" t="s">
        <v>37</v>
      </c>
      <c r="AX1001" s="13" t="s">
        <v>76</v>
      </c>
      <c r="AY1001" s="217" t="s">
        <v>311</v>
      </c>
    </row>
    <row r="1002" spans="1:65" s="15" customFormat="1" x14ac:dyDescent="0.2">
      <c r="B1002" s="228"/>
      <c r="C1002" s="229"/>
      <c r="D1002" s="203" t="s">
        <v>332</v>
      </c>
      <c r="E1002" s="230" t="s">
        <v>21</v>
      </c>
      <c r="F1002" s="231" t="s">
        <v>347</v>
      </c>
      <c r="G1002" s="229"/>
      <c r="H1002" s="232">
        <v>40.188000000000002</v>
      </c>
      <c r="I1002" s="233"/>
      <c r="J1002" s="229"/>
      <c r="K1002" s="229"/>
      <c r="L1002" s="234"/>
      <c r="M1002" s="235"/>
      <c r="N1002" s="236"/>
      <c r="O1002" s="236"/>
      <c r="P1002" s="236"/>
      <c r="Q1002" s="236"/>
      <c r="R1002" s="236"/>
      <c r="S1002" s="236"/>
      <c r="T1002" s="237"/>
      <c r="AT1002" s="238" t="s">
        <v>332</v>
      </c>
      <c r="AU1002" s="238" t="s">
        <v>86</v>
      </c>
      <c r="AV1002" s="15" t="s">
        <v>318</v>
      </c>
      <c r="AW1002" s="15" t="s">
        <v>37</v>
      </c>
      <c r="AX1002" s="15" t="s">
        <v>84</v>
      </c>
      <c r="AY1002" s="238" t="s">
        <v>311</v>
      </c>
    </row>
    <row r="1003" spans="1:65" s="13" customFormat="1" x14ac:dyDescent="0.2">
      <c r="B1003" s="207"/>
      <c r="C1003" s="208"/>
      <c r="D1003" s="203" t="s">
        <v>332</v>
      </c>
      <c r="E1003" s="208"/>
      <c r="F1003" s="210" t="s">
        <v>1596</v>
      </c>
      <c r="G1003" s="208"/>
      <c r="H1003" s="211">
        <v>80.376000000000005</v>
      </c>
      <c r="I1003" s="212"/>
      <c r="J1003" s="208"/>
      <c r="K1003" s="208"/>
      <c r="L1003" s="213"/>
      <c r="M1003" s="214"/>
      <c r="N1003" s="215"/>
      <c r="O1003" s="215"/>
      <c r="P1003" s="215"/>
      <c r="Q1003" s="215"/>
      <c r="R1003" s="215"/>
      <c r="S1003" s="215"/>
      <c r="T1003" s="216"/>
      <c r="AT1003" s="217" t="s">
        <v>332</v>
      </c>
      <c r="AU1003" s="217" t="s">
        <v>86</v>
      </c>
      <c r="AV1003" s="13" t="s">
        <v>86</v>
      </c>
      <c r="AW1003" s="13" t="s">
        <v>4</v>
      </c>
      <c r="AX1003" s="13" t="s">
        <v>84</v>
      </c>
      <c r="AY1003" s="217" t="s">
        <v>311</v>
      </c>
    </row>
    <row r="1004" spans="1:65" s="2" customFormat="1" ht="16.5" customHeight="1" x14ac:dyDescent="0.2">
      <c r="A1004" s="35"/>
      <c r="B1004" s="36"/>
      <c r="C1004" s="190" t="s">
        <v>1597</v>
      </c>
      <c r="D1004" s="190" t="s">
        <v>313</v>
      </c>
      <c r="E1004" s="191" t="s">
        <v>1598</v>
      </c>
      <c r="F1004" s="192" t="s">
        <v>1599</v>
      </c>
      <c r="G1004" s="193" t="s">
        <v>123</v>
      </c>
      <c r="H1004" s="194">
        <v>45.389000000000003</v>
      </c>
      <c r="I1004" s="195"/>
      <c r="J1004" s="196">
        <f>ROUND(I1004*H1004,2)</f>
        <v>0</v>
      </c>
      <c r="K1004" s="192" t="s">
        <v>317</v>
      </c>
      <c r="L1004" s="40"/>
      <c r="M1004" s="197" t="s">
        <v>21</v>
      </c>
      <c r="N1004" s="198" t="s">
        <v>47</v>
      </c>
      <c r="O1004" s="65"/>
      <c r="P1004" s="199">
        <f>O1004*H1004</f>
        <v>0</v>
      </c>
      <c r="Q1004" s="199">
        <v>6.0000000000000002E-5</v>
      </c>
      <c r="R1004" s="199">
        <f>Q1004*H1004</f>
        <v>2.7233400000000003E-3</v>
      </c>
      <c r="S1004" s="199">
        <v>0</v>
      </c>
      <c r="T1004" s="200">
        <f>S1004*H1004</f>
        <v>0</v>
      </c>
      <c r="U1004" s="35"/>
      <c r="V1004" s="35"/>
      <c r="W1004" s="35"/>
      <c r="X1004" s="35"/>
      <c r="Y1004" s="35"/>
      <c r="Z1004" s="35"/>
      <c r="AA1004" s="35"/>
      <c r="AB1004" s="35"/>
      <c r="AC1004" s="35"/>
      <c r="AD1004" s="35"/>
      <c r="AE1004" s="35"/>
      <c r="AR1004" s="201" t="s">
        <v>420</v>
      </c>
      <c r="AT1004" s="201" t="s">
        <v>313</v>
      </c>
      <c r="AU1004" s="201" t="s">
        <v>86</v>
      </c>
      <c r="AY1004" s="18" t="s">
        <v>311</v>
      </c>
      <c r="BE1004" s="202">
        <f>IF(N1004="základní",J1004,0)</f>
        <v>0</v>
      </c>
      <c r="BF1004" s="202">
        <f>IF(N1004="snížená",J1004,0)</f>
        <v>0</v>
      </c>
      <c r="BG1004" s="202">
        <f>IF(N1004="zákl. přenesená",J1004,0)</f>
        <v>0</v>
      </c>
      <c r="BH1004" s="202">
        <f>IF(N1004="sníž. přenesená",J1004,0)</f>
        <v>0</v>
      </c>
      <c r="BI1004" s="202">
        <f>IF(N1004="nulová",J1004,0)</f>
        <v>0</v>
      </c>
      <c r="BJ1004" s="18" t="s">
        <v>84</v>
      </c>
      <c r="BK1004" s="202">
        <f>ROUND(I1004*H1004,2)</f>
        <v>0</v>
      </c>
      <c r="BL1004" s="18" t="s">
        <v>420</v>
      </c>
      <c r="BM1004" s="201" t="s">
        <v>1600</v>
      </c>
    </row>
    <row r="1005" spans="1:65" s="14" customFormat="1" x14ac:dyDescent="0.2">
      <c r="B1005" s="218"/>
      <c r="C1005" s="219"/>
      <c r="D1005" s="203" t="s">
        <v>332</v>
      </c>
      <c r="E1005" s="220" t="s">
        <v>21</v>
      </c>
      <c r="F1005" s="221" t="s">
        <v>1601</v>
      </c>
      <c r="G1005" s="219"/>
      <c r="H1005" s="220" t="s">
        <v>21</v>
      </c>
      <c r="I1005" s="222"/>
      <c r="J1005" s="219"/>
      <c r="K1005" s="219"/>
      <c r="L1005" s="223"/>
      <c r="M1005" s="224"/>
      <c r="N1005" s="225"/>
      <c r="O1005" s="225"/>
      <c r="P1005" s="225"/>
      <c r="Q1005" s="225"/>
      <c r="R1005" s="225"/>
      <c r="S1005" s="225"/>
      <c r="T1005" s="226"/>
      <c r="AT1005" s="227" t="s">
        <v>332</v>
      </c>
      <c r="AU1005" s="227" t="s">
        <v>86</v>
      </c>
      <c r="AV1005" s="14" t="s">
        <v>84</v>
      </c>
      <c r="AW1005" s="14" t="s">
        <v>37</v>
      </c>
      <c r="AX1005" s="14" t="s">
        <v>76</v>
      </c>
      <c r="AY1005" s="227" t="s">
        <v>311</v>
      </c>
    </row>
    <row r="1006" spans="1:65" s="13" customFormat="1" x14ac:dyDescent="0.2">
      <c r="B1006" s="207"/>
      <c r="C1006" s="208"/>
      <c r="D1006" s="203" t="s">
        <v>332</v>
      </c>
      <c r="E1006" s="209" t="s">
        <v>21</v>
      </c>
      <c r="F1006" s="210" t="s">
        <v>1602</v>
      </c>
      <c r="G1006" s="208"/>
      <c r="H1006" s="211">
        <v>3.1520000000000001</v>
      </c>
      <c r="I1006" s="212"/>
      <c r="J1006" s="208"/>
      <c r="K1006" s="208"/>
      <c r="L1006" s="213"/>
      <c r="M1006" s="214"/>
      <c r="N1006" s="215"/>
      <c r="O1006" s="215"/>
      <c r="P1006" s="215"/>
      <c r="Q1006" s="215"/>
      <c r="R1006" s="215"/>
      <c r="S1006" s="215"/>
      <c r="T1006" s="216"/>
      <c r="AT1006" s="217" t="s">
        <v>332</v>
      </c>
      <c r="AU1006" s="217" t="s">
        <v>86</v>
      </c>
      <c r="AV1006" s="13" t="s">
        <v>86</v>
      </c>
      <c r="AW1006" s="13" t="s">
        <v>37</v>
      </c>
      <c r="AX1006" s="13" t="s">
        <v>76</v>
      </c>
      <c r="AY1006" s="217" t="s">
        <v>311</v>
      </c>
    </row>
    <row r="1007" spans="1:65" s="13" customFormat="1" x14ac:dyDescent="0.2">
      <c r="B1007" s="207"/>
      <c r="C1007" s="208"/>
      <c r="D1007" s="203" t="s">
        <v>332</v>
      </c>
      <c r="E1007" s="209" t="s">
        <v>21</v>
      </c>
      <c r="F1007" s="210" t="s">
        <v>1603</v>
      </c>
      <c r="G1007" s="208"/>
      <c r="H1007" s="211">
        <v>3.1520000000000001</v>
      </c>
      <c r="I1007" s="212"/>
      <c r="J1007" s="208"/>
      <c r="K1007" s="208"/>
      <c r="L1007" s="213"/>
      <c r="M1007" s="214"/>
      <c r="N1007" s="215"/>
      <c r="O1007" s="215"/>
      <c r="P1007" s="215"/>
      <c r="Q1007" s="215"/>
      <c r="R1007" s="215"/>
      <c r="S1007" s="215"/>
      <c r="T1007" s="216"/>
      <c r="AT1007" s="217" t="s">
        <v>332</v>
      </c>
      <c r="AU1007" s="217" t="s">
        <v>86</v>
      </c>
      <c r="AV1007" s="13" t="s">
        <v>86</v>
      </c>
      <c r="AW1007" s="13" t="s">
        <v>37</v>
      </c>
      <c r="AX1007" s="13" t="s">
        <v>76</v>
      </c>
      <c r="AY1007" s="217" t="s">
        <v>311</v>
      </c>
    </row>
    <row r="1008" spans="1:65" s="13" customFormat="1" x14ac:dyDescent="0.2">
      <c r="B1008" s="207"/>
      <c r="C1008" s="208"/>
      <c r="D1008" s="203" t="s">
        <v>332</v>
      </c>
      <c r="E1008" s="209" t="s">
        <v>21</v>
      </c>
      <c r="F1008" s="210" t="s">
        <v>1604</v>
      </c>
      <c r="G1008" s="208"/>
      <c r="H1008" s="211">
        <v>3.5459999999999998</v>
      </c>
      <c r="I1008" s="212"/>
      <c r="J1008" s="208"/>
      <c r="K1008" s="208"/>
      <c r="L1008" s="213"/>
      <c r="M1008" s="214"/>
      <c r="N1008" s="215"/>
      <c r="O1008" s="215"/>
      <c r="P1008" s="215"/>
      <c r="Q1008" s="215"/>
      <c r="R1008" s="215"/>
      <c r="S1008" s="215"/>
      <c r="T1008" s="216"/>
      <c r="AT1008" s="217" t="s">
        <v>332</v>
      </c>
      <c r="AU1008" s="217" t="s">
        <v>86</v>
      </c>
      <c r="AV1008" s="13" t="s">
        <v>86</v>
      </c>
      <c r="AW1008" s="13" t="s">
        <v>37</v>
      </c>
      <c r="AX1008" s="13" t="s">
        <v>76</v>
      </c>
      <c r="AY1008" s="217" t="s">
        <v>311</v>
      </c>
    </row>
    <row r="1009" spans="1:65" s="13" customFormat="1" x14ac:dyDescent="0.2">
      <c r="B1009" s="207"/>
      <c r="C1009" s="208"/>
      <c r="D1009" s="203" t="s">
        <v>332</v>
      </c>
      <c r="E1009" s="209" t="s">
        <v>21</v>
      </c>
      <c r="F1009" s="210" t="s">
        <v>1589</v>
      </c>
      <c r="G1009" s="208"/>
      <c r="H1009" s="211">
        <v>4.3339999999999996</v>
      </c>
      <c r="I1009" s="212"/>
      <c r="J1009" s="208"/>
      <c r="K1009" s="208"/>
      <c r="L1009" s="213"/>
      <c r="M1009" s="214"/>
      <c r="N1009" s="215"/>
      <c r="O1009" s="215"/>
      <c r="P1009" s="215"/>
      <c r="Q1009" s="215"/>
      <c r="R1009" s="215"/>
      <c r="S1009" s="215"/>
      <c r="T1009" s="216"/>
      <c r="AT1009" s="217" t="s">
        <v>332</v>
      </c>
      <c r="AU1009" s="217" t="s">
        <v>86</v>
      </c>
      <c r="AV1009" s="13" t="s">
        <v>86</v>
      </c>
      <c r="AW1009" s="13" t="s">
        <v>37</v>
      </c>
      <c r="AX1009" s="13" t="s">
        <v>76</v>
      </c>
      <c r="AY1009" s="217" t="s">
        <v>311</v>
      </c>
    </row>
    <row r="1010" spans="1:65" s="13" customFormat="1" x14ac:dyDescent="0.2">
      <c r="B1010" s="207"/>
      <c r="C1010" s="208"/>
      <c r="D1010" s="203" t="s">
        <v>332</v>
      </c>
      <c r="E1010" s="209" t="s">
        <v>21</v>
      </c>
      <c r="F1010" s="210" t="s">
        <v>1590</v>
      </c>
      <c r="G1010" s="208"/>
      <c r="H1010" s="211">
        <v>26.004000000000001</v>
      </c>
      <c r="I1010" s="212"/>
      <c r="J1010" s="208"/>
      <c r="K1010" s="208"/>
      <c r="L1010" s="213"/>
      <c r="M1010" s="214"/>
      <c r="N1010" s="215"/>
      <c r="O1010" s="215"/>
      <c r="P1010" s="215"/>
      <c r="Q1010" s="215"/>
      <c r="R1010" s="215"/>
      <c r="S1010" s="215"/>
      <c r="T1010" s="216"/>
      <c r="AT1010" s="217" t="s">
        <v>332</v>
      </c>
      <c r="AU1010" s="217" t="s">
        <v>86</v>
      </c>
      <c r="AV1010" s="13" t="s">
        <v>86</v>
      </c>
      <c r="AW1010" s="13" t="s">
        <v>37</v>
      </c>
      <c r="AX1010" s="13" t="s">
        <v>76</v>
      </c>
      <c r="AY1010" s="217" t="s">
        <v>311</v>
      </c>
    </row>
    <row r="1011" spans="1:65" s="14" customFormat="1" x14ac:dyDescent="0.2">
      <c r="B1011" s="218"/>
      <c r="C1011" s="219"/>
      <c r="D1011" s="203" t="s">
        <v>332</v>
      </c>
      <c r="E1011" s="220" t="s">
        <v>21</v>
      </c>
      <c r="F1011" s="221" t="s">
        <v>1605</v>
      </c>
      <c r="G1011" s="219"/>
      <c r="H1011" s="220" t="s">
        <v>21</v>
      </c>
      <c r="I1011" s="222"/>
      <c r="J1011" s="219"/>
      <c r="K1011" s="219"/>
      <c r="L1011" s="223"/>
      <c r="M1011" s="224"/>
      <c r="N1011" s="225"/>
      <c r="O1011" s="225"/>
      <c r="P1011" s="225"/>
      <c r="Q1011" s="225"/>
      <c r="R1011" s="225"/>
      <c r="S1011" s="225"/>
      <c r="T1011" s="226"/>
      <c r="AT1011" s="227" t="s">
        <v>332</v>
      </c>
      <c r="AU1011" s="227" t="s">
        <v>86</v>
      </c>
      <c r="AV1011" s="14" t="s">
        <v>84</v>
      </c>
      <c r="AW1011" s="14" t="s">
        <v>37</v>
      </c>
      <c r="AX1011" s="14" t="s">
        <v>76</v>
      </c>
      <c r="AY1011" s="227" t="s">
        <v>311</v>
      </c>
    </row>
    <row r="1012" spans="1:65" s="13" customFormat="1" x14ac:dyDescent="0.2">
      <c r="B1012" s="207"/>
      <c r="C1012" s="208"/>
      <c r="D1012" s="203" t="s">
        <v>332</v>
      </c>
      <c r="E1012" s="209" t="s">
        <v>21</v>
      </c>
      <c r="F1012" s="210" t="s">
        <v>1606</v>
      </c>
      <c r="G1012" s="208"/>
      <c r="H1012" s="211">
        <v>5.2009999999999996</v>
      </c>
      <c r="I1012" s="212"/>
      <c r="J1012" s="208"/>
      <c r="K1012" s="208"/>
      <c r="L1012" s="213"/>
      <c r="M1012" s="214"/>
      <c r="N1012" s="215"/>
      <c r="O1012" s="215"/>
      <c r="P1012" s="215"/>
      <c r="Q1012" s="215"/>
      <c r="R1012" s="215"/>
      <c r="S1012" s="215"/>
      <c r="T1012" s="216"/>
      <c r="AT1012" s="217" t="s">
        <v>332</v>
      </c>
      <c r="AU1012" s="217" t="s">
        <v>86</v>
      </c>
      <c r="AV1012" s="13" t="s">
        <v>86</v>
      </c>
      <c r="AW1012" s="13" t="s">
        <v>37</v>
      </c>
      <c r="AX1012" s="13" t="s">
        <v>76</v>
      </c>
      <c r="AY1012" s="217" t="s">
        <v>311</v>
      </c>
    </row>
    <row r="1013" spans="1:65" s="15" customFormat="1" x14ac:dyDescent="0.2">
      <c r="B1013" s="228"/>
      <c r="C1013" s="229"/>
      <c r="D1013" s="203" t="s">
        <v>332</v>
      </c>
      <c r="E1013" s="230" t="s">
        <v>21</v>
      </c>
      <c r="F1013" s="231" t="s">
        <v>347</v>
      </c>
      <c r="G1013" s="229"/>
      <c r="H1013" s="232">
        <v>45.389000000000003</v>
      </c>
      <c r="I1013" s="233"/>
      <c r="J1013" s="229"/>
      <c r="K1013" s="229"/>
      <c r="L1013" s="234"/>
      <c r="M1013" s="235"/>
      <c r="N1013" s="236"/>
      <c r="O1013" s="236"/>
      <c r="P1013" s="236"/>
      <c r="Q1013" s="236"/>
      <c r="R1013" s="236"/>
      <c r="S1013" s="236"/>
      <c r="T1013" s="237"/>
      <c r="AT1013" s="238" t="s">
        <v>332</v>
      </c>
      <c r="AU1013" s="238" t="s">
        <v>86</v>
      </c>
      <c r="AV1013" s="15" t="s">
        <v>318</v>
      </c>
      <c r="AW1013" s="15" t="s">
        <v>37</v>
      </c>
      <c r="AX1013" s="15" t="s">
        <v>84</v>
      </c>
      <c r="AY1013" s="238" t="s">
        <v>311</v>
      </c>
    </row>
    <row r="1014" spans="1:65" s="2" customFormat="1" ht="16.5" customHeight="1" x14ac:dyDescent="0.2">
      <c r="A1014" s="35"/>
      <c r="B1014" s="36"/>
      <c r="C1014" s="190" t="s">
        <v>1607</v>
      </c>
      <c r="D1014" s="190" t="s">
        <v>313</v>
      </c>
      <c r="E1014" s="191" t="s">
        <v>1608</v>
      </c>
      <c r="F1014" s="192" t="s">
        <v>1609</v>
      </c>
      <c r="G1014" s="193" t="s">
        <v>123</v>
      </c>
      <c r="H1014" s="194">
        <v>90.778000000000006</v>
      </c>
      <c r="I1014" s="195"/>
      <c r="J1014" s="196">
        <f>ROUND(I1014*H1014,2)</f>
        <v>0</v>
      </c>
      <c r="K1014" s="192" t="s">
        <v>317</v>
      </c>
      <c r="L1014" s="40"/>
      <c r="M1014" s="197" t="s">
        <v>21</v>
      </c>
      <c r="N1014" s="198" t="s">
        <v>47</v>
      </c>
      <c r="O1014" s="65"/>
      <c r="P1014" s="199">
        <f>O1014*H1014</f>
        <v>0</v>
      </c>
      <c r="Q1014" s="199">
        <v>1.2E-4</v>
      </c>
      <c r="R1014" s="199">
        <f>Q1014*H1014</f>
        <v>1.0893360000000001E-2</v>
      </c>
      <c r="S1014" s="199">
        <v>0</v>
      </c>
      <c r="T1014" s="200">
        <f>S1014*H1014</f>
        <v>0</v>
      </c>
      <c r="U1014" s="35"/>
      <c r="V1014" s="35"/>
      <c r="W1014" s="35"/>
      <c r="X1014" s="35"/>
      <c r="Y1014" s="35"/>
      <c r="Z1014" s="35"/>
      <c r="AA1014" s="35"/>
      <c r="AB1014" s="35"/>
      <c r="AC1014" s="35"/>
      <c r="AD1014" s="35"/>
      <c r="AE1014" s="35"/>
      <c r="AR1014" s="201" t="s">
        <v>420</v>
      </c>
      <c r="AT1014" s="201" t="s">
        <v>313</v>
      </c>
      <c r="AU1014" s="201" t="s">
        <v>86</v>
      </c>
      <c r="AY1014" s="18" t="s">
        <v>311</v>
      </c>
      <c r="BE1014" s="202">
        <f>IF(N1014="základní",J1014,0)</f>
        <v>0</v>
      </c>
      <c r="BF1014" s="202">
        <f>IF(N1014="snížená",J1014,0)</f>
        <v>0</v>
      </c>
      <c r="BG1014" s="202">
        <f>IF(N1014="zákl. přenesená",J1014,0)</f>
        <v>0</v>
      </c>
      <c r="BH1014" s="202">
        <f>IF(N1014="sníž. přenesená",J1014,0)</f>
        <v>0</v>
      </c>
      <c r="BI1014" s="202">
        <f>IF(N1014="nulová",J1014,0)</f>
        <v>0</v>
      </c>
      <c r="BJ1014" s="18" t="s">
        <v>84</v>
      </c>
      <c r="BK1014" s="202">
        <f>ROUND(I1014*H1014,2)</f>
        <v>0</v>
      </c>
      <c r="BL1014" s="18" t="s">
        <v>420</v>
      </c>
      <c r="BM1014" s="201" t="s">
        <v>1610</v>
      </c>
    </row>
    <row r="1015" spans="1:65" s="2" customFormat="1" ht="19.5" x14ac:dyDescent="0.2">
      <c r="A1015" s="35"/>
      <c r="B1015" s="36"/>
      <c r="C1015" s="37"/>
      <c r="D1015" s="203" t="s">
        <v>519</v>
      </c>
      <c r="E1015" s="37"/>
      <c r="F1015" s="204" t="s">
        <v>1595</v>
      </c>
      <c r="G1015" s="37"/>
      <c r="H1015" s="37"/>
      <c r="I1015" s="110"/>
      <c r="J1015" s="37"/>
      <c r="K1015" s="37"/>
      <c r="L1015" s="40"/>
      <c r="M1015" s="205"/>
      <c r="N1015" s="206"/>
      <c r="O1015" s="65"/>
      <c r="P1015" s="65"/>
      <c r="Q1015" s="65"/>
      <c r="R1015" s="65"/>
      <c r="S1015" s="65"/>
      <c r="T1015" s="66"/>
      <c r="U1015" s="35"/>
      <c r="V1015" s="35"/>
      <c r="W1015" s="35"/>
      <c r="X1015" s="35"/>
      <c r="Y1015" s="35"/>
      <c r="Z1015" s="35"/>
      <c r="AA1015" s="35"/>
      <c r="AB1015" s="35"/>
      <c r="AC1015" s="35"/>
      <c r="AD1015" s="35"/>
      <c r="AE1015" s="35"/>
      <c r="AT1015" s="18" t="s">
        <v>519</v>
      </c>
      <c r="AU1015" s="18" t="s">
        <v>86</v>
      </c>
    </row>
    <row r="1016" spans="1:65" s="14" customFormat="1" x14ac:dyDescent="0.2">
      <c r="B1016" s="218"/>
      <c r="C1016" s="219"/>
      <c r="D1016" s="203" t="s">
        <v>332</v>
      </c>
      <c r="E1016" s="220" t="s">
        <v>21</v>
      </c>
      <c r="F1016" s="221" t="s">
        <v>1601</v>
      </c>
      <c r="G1016" s="219"/>
      <c r="H1016" s="220" t="s">
        <v>21</v>
      </c>
      <c r="I1016" s="222"/>
      <c r="J1016" s="219"/>
      <c r="K1016" s="219"/>
      <c r="L1016" s="223"/>
      <c r="M1016" s="224"/>
      <c r="N1016" s="225"/>
      <c r="O1016" s="225"/>
      <c r="P1016" s="225"/>
      <c r="Q1016" s="225"/>
      <c r="R1016" s="225"/>
      <c r="S1016" s="225"/>
      <c r="T1016" s="226"/>
      <c r="AT1016" s="227" t="s">
        <v>332</v>
      </c>
      <c r="AU1016" s="227" t="s">
        <v>86</v>
      </c>
      <c r="AV1016" s="14" t="s">
        <v>84</v>
      </c>
      <c r="AW1016" s="14" t="s">
        <v>37</v>
      </c>
      <c r="AX1016" s="14" t="s">
        <v>76</v>
      </c>
      <c r="AY1016" s="227" t="s">
        <v>311</v>
      </c>
    </row>
    <row r="1017" spans="1:65" s="13" customFormat="1" x14ac:dyDescent="0.2">
      <c r="B1017" s="207"/>
      <c r="C1017" s="208"/>
      <c r="D1017" s="203" t="s">
        <v>332</v>
      </c>
      <c r="E1017" s="209" t="s">
        <v>21</v>
      </c>
      <c r="F1017" s="210" t="s">
        <v>1586</v>
      </c>
      <c r="G1017" s="208"/>
      <c r="H1017" s="211">
        <v>3.1520000000000001</v>
      </c>
      <c r="I1017" s="212"/>
      <c r="J1017" s="208"/>
      <c r="K1017" s="208"/>
      <c r="L1017" s="213"/>
      <c r="M1017" s="214"/>
      <c r="N1017" s="215"/>
      <c r="O1017" s="215"/>
      <c r="P1017" s="215"/>
      <c r="Q1017" s="215"/>
      <c r="R1017" s="215"/>
      <c r="S1017" s="215"/>
      <c r="T1017" s="216"/>
      <c r="AT1017" s="217" t="s">
        <v>332</v>
      </c>
      <c r="AU1017" s="217" t="s">
        <v>86</v>
      </c>
      <c r="AV1017" s="13" t="s">
        <v>86</v>
      </c>
      <c r="AW1017" s="13" t="s">
        <v>37</v>
      </c>
      <c r="AX1017" s="13" t="s">
        <v>76</v>
      </c>
      <c r="AY1017" s="217" t="s">
        <v>311</v>
      </c>
    </row>
    <row r="1018" spans="1:65" s="13" customFormat="1" x14ac:dyDescent="0.2">
      <c r="B1018" s="207"/>
      <c r="C1018" s="208"/>
      <c r="D1018" s="203" t="s">
        <v>332</v>
      </c>
      <c r="E1018" s="209" t="s">
        <v>21</v>
      </c>
      <c r="F1018" s="210" t="s">
        <v>1587</v>
      </c>
      <c r="G1018" s="208"/>
      <c r="H1018" s="211">
        <v>3.1520000000000001</v>
      </c>
      <c r="I1018" s="212"/>
      <c r="J1018" s="208"/>
      <c r="K1018" s="208"/>
      <c r="L1018" s="213"/>
      <c r="M1018" s="214"/>
      <c r="N1018" s="215"/>
      <c r="O1018" s="215"/>
      <c r="P1018" s="215"/>
      <c r="Q1018" s="215"/>
      <c r="R1018" s="215"/>
      <c r="S1018" s="215"/>
      <c r="T1018" s="216"/>
      <c r="AT1018" s="217" t="s">
        <v>332</v>
      </c>
      <c r="AU1018" s="217" t="s">
        <v>86</v>
      </c>
      <c r="AV1018" s="13" t="s">
        <v>86</v>
      </c>
      <c r="AW1018" s="13" t="s">
        <v>37</v>
      </c>
      <c r="AX1018" s="13" t="s">
        <v>76</v>
      </c>
      <c r="AY1018" s="217" t="s">
        <v>311</v>
      </c>
    </row>
    <row r="1019" spans="1:65" s="13" customFormat="1" x14ac:dyDescent="0.2">
      <c r="B1019" s="207"/>
      <c r="C1019" s="208"/>
      <c r="D1019" s="203" t="s">
        <v>332</v>
      </c>
      <c r="E1019" s="209" t="s">
        <v>21</v>
      </c>
      <c r="F1019" s="210" t="s">
        <v>1588</v>
      </c>
      <c r="G1019" s="208"/>
      <c r="H1019" s="211">
        <v>3.5459999999999998</v>
      </c>
      <c r="I1019" s="212"/>
      <c r="J1019" s="208"/>
      <c r="K1019" s="208"/>
      <c r="L1019" s="213"/>
      <c r="M1019" s="214"/>
      <c r="N1019" s="215"/>
      <c r="O1019" s="215"/>
      <c r="P1019" s="215"/>
      <c r="Q1019" s="215"/>
      <c r="R1019" s="215"/>
      <c r="S1019" s="215"/>
      <c r="T1019" s="216"/>
      <c r="AT1019" s="217" t="s">
        <v>332</v>
      </c>
      <c r="AU1019" s="217" t="s">
        <v>86</v>
      </c>
      <c r="AV1019" s="13" t="s">
        <v>86</v>
      </c>
      <c r="AW1019" s="13" t="s">
        <v>37</v>
      </c>
      <c r="AX1019" s="13" t="s">
        <v>76</v>
      </c>
      <c r="AY1019" s="217" t="s">
        <v>311</v>
      </c>
    </row>
    <row r="1020" spans="1:65" s="13" customFormat="1" x14ac:dyDescent="0.2">
      <c r="B1020" s="207"/>
      <c r="C1020" s="208"/>
      <c r="D1020" s="203" t="s">
        <v>332</v>
      </c>
      <c r="E1020" s="209" t="s">
        <v>21</v>
      </c>
      <c r="F1020" s="210" t="s">
        <v>1589</v>
      </c>
      <c r="G1020" s="208"/>
      <c r="H1020" s="211">
        <v>4.3339999999999996</v>
      </c>
      <c r="I1020" s="212"/>
      <c r="J1020" s="208"/>
      <c r="K1020" s="208"/>
      <c r="L1020" s="213"/>
      <c r="M1020" s="214"/>
      <c r="N1020" s="215"/>
      <c r="O1020" s="215"/>
      <c r="P1020" s="215"/>
      <c r="Q1020" s="215"/>
      <c r="R1020" s="215"/>
      <c r="S1020" s="215"/>
      <c r="T1020" s="216"/>
      <c r="AT1020" s="217" t="s">
        <v>332</v>
      </c>
      <c r="AU1020" s="217" t="s">
        <v>86</v>
      </c>
      <c r="AV1020" s="13" t="s">
        <v>86</v>
      </c>
      <c r="AW1020" s="13" t="s">
        <v>37</v>
      </c>
      <c r="AX1020" s="13" t="s">
        <v>76</v>
      </c>
      <c r="AY1020" s="217" t="s">
        <v>311</v>
      </c>
    </row>
    <row r="1021" spans="1:65" s="13" customFormat="1" x14ac:dyDescent="0.2">
      <c r="B1021" s="207"/>
      <c r="C1021" s="208"/>
      <c r="D1021" s="203" t="s">
        <v>332</v>
      </c>
      <c r="E1021" s="209" t="s">
        <v>21</v>
      </c>
      <c r="F1021" s="210" t="s">
        <v>1590</v>
      </c>
      <c r="G1021" s="208"/>
      <c r="H1021" s="211">
        <v>26.004000000000001</v>
      </c>
      <c r="I1021" s="212"/>
      <c r="J1021" s="208"/>
      <c r="K1021" s="208"/>
      <c r="L1021" s="213"/>
      <c r="M1021" s="214"/>
      <c r="N1021" s="215"/>
      <c r="O1021" s="215"/>
      <c r="P1021" s="215"/>
      <c r="Q1021" s="215"/>
      <c r="R1021" s="215"/>
      <c r="S1021" s="215"/>
      <c r="T1021" s="216"/>
      <c r="AT1021" s="217" t="s">
        <v>332</v>
      </c>
      <c r="AU1021" s="217" t="s">
        <v>86</v>
      </c>
      <c r="AV1021" s="13" t="s">
        <v>86</v>
      </c>
      <c r="AW1021" s="13" t="s">
        <v>37</v>
      </c>
      <c r="AX1021" s="13" t="s">
        <v>76</v>
      </c>
      <c r="AY1021" s="217" t="s">
        <v>311</v>
      </c>
    </row>
    <row r="1022" spans="1:65" s="14" customFormat="1" x14ac:dyDescent="0.2">
      <c r="B1022" s="218"/>
      <c r="C1022" s="219"/>
      <c r="D1022" s="203" t="s">
        <v>332</v>
      </c>
      <c r="E1022" s="220" t="s">
        <v>21</v>
      </c>
      <c r="F1022" s="221" t="s">
        <v>1605</v>
      </c>
      <c r="G1022" s="219"/>
      <c r="H1022" s="220" t="s">
        <v>21</v>
      </c>
      <c r="I1022" s="222"/>
      <c r="J1022" s="219"/>
      <c r="K1022" s="219"/>
      <c r="L1022" s="223"/>
      <c r="M1022" s="224"/>
      <c r="N1022" s="225"/>
      <c r="O1022" s="225"/>
      <c r="P1022" s="225"/>
      <c r="Q1022" s="225"/>
      <c r="R1022" s="225"/>
      <c r="S1022" s="225"/>
      <c r="T1022" s="226"/>
      <c r="AT1022" s="227" t="s">
        <v>332</v>
      </c>
      <c r="AU1022" s="227" t="s">
        <v>86</v>
      </c>
      <c r="AV1022" s="14" t="s">
        <v>84</v>
      </c>
      <c r="AW1022" s="14" t="s">
        <v>37</v>
      </c>
      <c r="AX1022" s="14" t="s">
        <v>76</v>
      </c>
      <c r="AY1022" s="227" t="s">
        <v>311</v>
      </c>
    </row>
    <row r="1023" spans="1:65" s="13" customFormat="1" x14ac:dyDescent="0.2">
      <c r="B1023" s="207"/>
      <c r="C1023" s="208"/>
      <c r="D1023" s="203" t="s">
        <v>332</v>
      </c>
      <c r="E1023" s="209" t="s">
        <v>21</v>
      </c>
      <c r="F1023" s="210" t="s">
        <v>1606</v>
      </c>
      <c r="G1023" s="208"/>
      <c r="H1023" s="211">
        <v>5.2009999999999996</v>
      </c>
      <c r="I1023" s="212"/>
      <c r="J1023" s="208"/>
      <c r="K1023" s="208"/>
      <c r="L1023" s="213"/>
      <c r="M1023" s="214"/>
      <c r="N1023" s="215"/>
      <c r="O1023" s="215"/>
      <c r="P1023" s="215"/>
      <c r="Q1023" s="215"/>
      <c r="R1023" s="215"/>
      <c r="S1023" s="215"/>
      <c r="T1023" s="216"/>
      <c r="AT1023" s="217" t="s">
        <v>332</v>
      </c>
      <c r="AU1023" s="217" t="s">
        <v>86</v>
      </c>
      <c r="AV1023" s="13" t="s">
        <v>86</v>
      </c>
      <c r="AW1023" s="13" t="s">
        <v>37</v>
      </c>
      <c r="AX1023" s="13" t="s">
        <v>76</v>
      </c>
      <c r="AY1023" s="217" t="s">
        <v>311</v>
      </c>
    </row>
    <row r="1024" spans="1:65" s="15" customFormat="1" x14ac:dyDescent="0.2">
      <c r="B1024" s="228"/>
      <c r="C1024" s="229"/>
      <c r="D1024" s="203" t="s">
        <v>332</v>
      </c>
      <c r="E1024" s="230" t="s">
        <v>21</v>
      </c>
      <c r="F1024" s="231" t="s">
        <v>347</v>
      </c>
      <c r="G1024" s="229"/>
      <c r="H1024" s="232">
        <v>45.389000000000003</v>
      </c>
      <c r="I1024" s="233"/>
      <c r="J1024" s="229"/>
      <c r="K1024" s="229"/>
      <c r="L1024" s="234"/>
      <c r="M1024" s="235"/>
      <c r="N1024" s="236"/>
      <c r="O1024" s="236"/>
      <c r="P1024" s="236"/>
      <c r="Q1024" s="236"/>
      <c r="R1024" s="236"/>
      <c r="S1024" s="236"/>
      <c r="T1024" s="237"/>
      <c r="AT1024" s="238" t="s">
        <v>332</v>
      </c>
      <c r="AU1024" s="238" t="s">
        <v>86</v>
      </c>
      <c r="AV1024" s="15" t="s">
        <v>318</v>
      </c>
      <c r="AW1024" s="15" t="s">
        <v>37</v>
      </c>
      <c r="AX1024" s="15" t="s">
        <v>84</v>
      </c>
      <c r="AY1024" s="238" t="s">
        <v>311</v>
      </c>
    </row>
    <row r="1025" spans="1:65" s="13" customFormat="1" x14ac:dyDescent="0.2">
      <c r="B1025" s="207"/>
      <c r="C1025" s="208"/>
      <c r="D1025" s="203" t="s">
        <v>332</v>
      </c>
      <c r="E1025" s="208"/>
      <c r="F1025" s="210" t="s">
        <v>1611</v>
      </c>
      <c r="G1025" s="208"/>
      <c r="H1025" s="211">
        <v>90.778000000000006</v>
      </c>
      <c r="I1025" s="212"/>
      <c r="J1025" s="208"/>
      <c r="K1025" s="208"/>
      <c r="L1025" s="213"/>
      <c r="M1025" s="214"/>
      <c r="N1025" s="215"/>
      <c r="O1025" s="215"/>
      <c r="P1025" s="215"/>
      <c r="Q1025" s="215"/>
      <c r="R1025" s="215"/>
      <c r="S1025" s="215"/>
      <c r="T1025" s="216"/>
      <c r="AT1025" s="217" t="s">
        <v>332</v>
      </c>
      <c r="AU1025" s="217" t="s">
        <v>86</v>
      </c>
      <c r="AV1025" s="13" t="s">
        <v>86</v>
      </c>
      <c r="AW1025" s="13" t="s">
        <v>4</v>
      </c>
      <c r="AX1025" s="13" t="s">
        <v>84</v>
      </c>
      <c r="AY1025" s="217" t="s">
        <v>311</v>
      </c>
    </row>
    <row r="1026" spans="1:65" s="2" customFormat="1" ht="16.5" customHeight="1" x14ac:dyDescent="0.2">
      <c r="A1026" s="35"/>
      <c r="B1026" s="36"/>
      <c r="C1026" s="190" t="s">
        <v>1612</v>
      </c>
      <c r="D1026" s="190" t="s">
        <v>313</v>
      </c>
      <c r="E1026" s="191" t="s">
        <v>1613</v>
      </c>
      <c r="F1026" s="192" t="s">
        <v>1614</v>
      </c>
      <c r="G1026" s="193" t="s">
        <v>316</v>
      </c>
      <c r="H1026" s="194">
        <v>1</v>
      </c>
      <c r="I1026" s="195"/>
      <c r="J1026" s="196">
        <f>ROUND(I1026*H1026,2)</f>
        <v>0</v>
      </c>
      <c r="K1026" s="192" t="s">
        <v>317</v>
      </c>
      <c r="L1026" s="40"/>
      <c r="M1026" s="197" t="s">
        <v>21</v>
      </c>
      <c r="N1026" s="198" t="s">
        <v>47</v>
      </c>
      <c r="O1026" s="65"/>
      <c r="P1026" s="199">
        <f>O1026*H1026</f>
        <v>0</v>
      </c>
      <c r="Q1026" s="199">
        <v>0</v>
      </c>
      <c r="R1026" s="199">
        <f>Q1026*H1026</f>
        <v>0</v>
      </c>
      <c r="S1026" s="199">
        <v>0.223</v>
      </c>
      <c r="T1026" s="200">
        <f>S1026*H1026</f>
        <v>0.223</v>
      </c>
      <c r="U1026" s="35"/>
      <c r="V1026" s="35"/>
      <c r="W1026" s="35"/>
      <c r="X1026" s="35"/>
      <c r="Y1026" s="35"/>
      <c r="Z1026" s="35"/>
      <c r="AA1026" s="35"/>
      <c r="AB1026" s="35"/>
      <c r="AC1026" s="35"/>
      <c r="AD1026" s="35"/>
      <c r="AE1026" s="35"/>
      <c r="AR1026" s="201" t="s">
        <v>420</v>
      </c>
      <c r="AT1026" s="201" t="s">
        <v>313</v>
      </c>
      <c r="AU1026" s="201" t="s">
        <v>86</v>
      </c>
      <c r="AY1026" s="18" t="s">
        <v>311</v>
      </c>
      <c r="BE1026" s="202">
        <f>IF(N1026="základní",J1026,0)</f>
        <v>0</v>
      </c>
      <c r="BF1026" s="202">
        <f>IF(N1026="snížená",J1026,0)</f>
        <v>0</v>
      </c>
      <c r="BG1026" s="202">
        <f>IF(N1026="zákl. přenesená",J1026,0)</f>
        <v>0</v>
      </c>
      <c r="BH1026" s="202">
        <f>IF(N1026="sníž. přenesená",J1026,0)</f>
        <v>0</v>
      </c>
      <c r="BI1026" s="202">
        <f>IF(N1026="nulová",J1026,0)</f>
        <v>0</v>
      </c>
      <c r="BJ1026" s="18" t="s">
        <v>84</v>
      </c>
      <c r="BK1026" s="202">
        <f>ROUND(I1026*H1026,2)</f>
        <v>0</v>
      </c>
      <c r="BL1026" s="18" t="s">
        <v>420</v>
      </c>
      <c r="BM1026" s="201" t="s">
        <v>1615</v>
      </c>
    </row>
    <row r="1027" spans="1:65" s="2" customFormat="1" ht="29.25" x14ac:dyDescent="0.2">
      <c r="A1027" s="35"/>
      <c r="B1027" s="36"/>
      <c r="C1027" s="37"/>
      <c r="D1027" s="203" t="s">
        <v>320</v>
      </c>
      <c r="E1027" s="37"/>
      <c r="F1027" s="204" t="s">
        <v>1616</v>
      </c>
      <c r="G1027" s="37"/>
      <c r="H1027" s="37"/>
      <c r="I1027" s="110"/>
      <c r="J1027" s="37"/>
      <c r="K1027" s="37"/>
      <c r="L1027" s="40"/>
      <c r="M1027" s="205"/>
      <c r="N1027" s="206"/>
      <c r="O1027" s="65"/>
      <c r="P1027" s="65"/>
      <c r="Q1027" s="65"/>
      <c r="R1027" s="65"/>
      <c r="S1027" s="65"/>
      <c r="T1027" s="66"/>
      <c r="U1027" s="35"/>
      <c r="V1027" s="35"/>
      <c r="W1027" s="35"/>
      <c r="X1027" s="35"/>
      <c r="Y1027" s="35"/>
      <c r="Z1027" s="35"/>
      <c r="AA1027" s="35"/>
      <c r="AB1027" s="35"/>
      <c r="AC1027" s="35"/>
      <c r="AD1027" s="35"/>
      <c r="AE1027" s="35"/>
      <c r="AT1027" s="18" t="s">
        <v>320</v>
      </c>
      <c r="AU1027" s="18" t="s">
        <v>86</v>
      </c>
    </row>
    <row r="1028" spans="1:65" s="2" customFormat="1" ht="19.5" x14ac:dyDescent="0.2">
      <c r="A1028" s="35"/>
      <c r="B1028" s="36"/>
      <c r="C1028" s="37"/>
      <c r="D1028" s="203" t="s">
        <v>519</v>
      </c>
      <c r="E1028" s="37"/>
      <c r="F1028" s="204" t="s">
        <v>1617</v>
      </c>
      <c r="G1028" s="37"/>
      <c r="H1028" s="37"/>
      <c r="I1028" s="110"/>
      <c r="J1028" s="37"/>
      <c r="K1028" s="37"/>
      <c r="L1028" s="40"/>
      <c r="M1028" s="205"/>
      <c r="N1028" s="206"/>
      <c r="O1028" s="65"/>
      <c r="P1028" s="65"/>
      <c r="Q1028" s="65"/>
      <c r="R1028" s="65"/>
      <c r="S1028" s="65"/>
      <c r="T1028" s="66"/>
      <c r="U1028" s="35"/>
      <c r="V1028" s="35"/>
      <c r="W1028" s="35"/>
      <c r="X1028" s="35"/>
      <c r="Y1028" s="35"/>
      <c r="Z1028" s="35"/>
      <c r="AA1028" s="35"/>
      <c r="AB1028" s="35"/>
      <c r="AC1028" s="35"/>
      <c r="AD1028" s="35"/>
      <c r="AE1028" s="35"/>
      <c r="AT1028" s="18" t="s">
        <v>519</v>
      </c>
      <c r="AU1028" s="18" t="s">
        <v>86</v>
      </c>
    </row>
    <row r="1029" spans="1:65" s="2" customFormat="1" ht="16.5" customHeight="1" x14ac:dyDescent="0.2">
      <c r="A1029" s="35"/>
      <c r="B1029" s="36"/>
      <c r="C1029" s="190" t="s">
        <v>1618</v>
      </c>
      <c r="D1029" s="190" t="s">
        <v>313</v>
      </c>
      <c r="E1029" s="191" t="s">
        <v>1619</v>
      </c>
      <c r="F1029" s="192" t="s">
        <v>1620</v>
      </c>
      <c r="G1029" s="193" t="s">
        <v>123</v>
      </c>
      <c r="H1029" s="194">
        <v>6.38</v>
      </c>
      <c r="I1029" s="195"/>
      <c r="J1029" s="196">
        <f>ROUND(I1029*H1029,2)</f>
        <v>0</v>
      </c>
      <c r="K1029" s="192" t="s">
        <v>317</v>
      </c>
      <c r="L1029" s="40"/>
      <c r="M1029" s="197" t="s">
        <v>21</v>
      </c>
      <c r="N1029" s="198" t="s">
        <v>47</v>
      </c>
      <c r="O1029" s="65"/>
      <c r="P1029" s="199">
        <f>O1029*H1029</f>
        <v>0</v>
      </c>
      <c r="Q1029" s="199">
        <v>0</v>
      </c>
      <c r="R1029" s="199">
        <f>Q1029*H1029</f>
        <v>0</v>
      </c>
      <c r="S1029" s="199">
        <v>0.11700000000000001</v>
      </c>
      <c r="T1029" s="200">
        <f>S1029*H1029</f>
        <v>0.74646000000000001</v>
      </c>
      <c r="U1029" s="35"/>
      <c r="V1029" s="35"/>
      <c r="W1029" s="35"/>
      <c r="X1029" s="35"/>
      <c r="Y1029" s="35"/>
      <c r="Z1029" s="35"/>
      <c r="AA1029" s="35"/>
      <c r="AB1029" s="35"/>
      <c r="AC1029" s="35"/>
      <c r="AD1029" s="35"/>
      <c r="AE1029" s="35"/>
      <c r="AR1029" s="201" t="s">
        <v>318</v>
      </c>
      <c r="AT1029" s="201" t="s">
        <v>313</v>
      </c>
      <c r="AU1029" s="201" t="s">
        <v>86</v>
      </c>
      <c r="AY1029" s="18" t="s">
        <v>311</v>
      </c>
      <c r="BE1029" s="202">
        <f>IF(N1029="základní",J1029,0)</f>
        <v>0</v>
      </c>
      <c r="BF1029" s="202">
        <f>IF(N1029="snížená",J1029,0)</f>
        <v>0</v>
      </c>
      <c r="BG1029" s="202">
        <f>IF(N1029="zákl. přenesená",J1029,0)</f>
        <v>0</v>
      </c>
      <c r="BH1029" s="202">
        <f>IF(N1029="sníž. přenesená",J1029,0)</f>
        <v>0</v>
      </c>
      <c r="BI1029" s="202">
        <f>IF(N1029="nulová",J1029,0)</f>
        <v>0</v>
      </c>
      <c r="BJ1029" s="18" t="s">
        <v>84</v>
      </c>
      <c r="BK1029" s="202">
        <f>ROUND(I1029*H1029,2)</f>
        <v>0</v>
      </c>
      <c r="BL1029" s="18" t="s">
        <v>318</v>
      </c>
      <c r="BM1029" s="201" t="s">
        <v>1621</v>
      </c>
    </row>
    <row r="1030" spans="1:65" s="2" customFormat="1" ht="48.75" x14ac:dyDescent="0.2">
      <c r="A1030" s="35"/>
      <c r="B1030" s="36"/>
      <c r="C1030" s="37"/>
      <c r="D1030" s="203" t="s">
        <v>320</v>
      </c>
      <c r="E1030" s="37"/>
      <c r="F1030" s="204" t="s">
        <v>1622</v>
      </c>
      <c r="G1030" s="37"/>
      <c r="H1030" s="37"/>
      <c r="I1030" s="110"/>
      <c r="J1030" s="37"/>
      <c r="K1030" s="37"/>
      <c r="L1030" s="40"/>
      <c r="M1030" s="205"/>
      <c r="N1030" s="206"/>
      <c r="O1030" s="65"/>
      <c r="P1030" s="65"/>
      <c r="Q1030" s="65"/>
      <c r="R1030" s="65"/>
      <c r="S1030" s="65"/>
      <c r="T1030" s="66"/>
      <c r="U1030" s="35"/>
      <c r="V1030" s="35"/>
      <c r="W1030" s="35"/>
      <c r="X1030" s="35"/>
      <c r="Y1030" s="35"/>
      <c r="Z1030" s="35"/>
      <c r="AA1030" s="35"/>
      <c r="AB1030" s="35"/>
      <c r="AC1030" s="35"/>
      <c r="AD1030" s="35"/>
      <c r="AE1030" s="35"/>
      <c r="AT1030" s="18" t="s">
        <v>320</v>
      </c>
      <c r="AU1030" s="18" t="s">
        <v>86</v>
      </c>
    </row>
    <row r="1031" spans="1:65" s="13" customFormat="1" x14ac:dyDescent="0.2">
      <c r="B1031" s="207"/>
      <c r="C1031" s="208"/>
      <c r="D1031" s="203" t="s">
        <v>332</v>
      </c>
      <c r="E1031" s="209" t="s">
        <v>21</v>
      </c>
      <c r="F1031" s="210" t="s">
        <v>1623</v>
      </c>
      <c r="G1031" s="208"/>
      <c r="H1031" s="211">
        <v>6.38</v>
      </c>
      <c r="I1031" s="212"/>
      <c r="J1031" s="208"/>
      <c r="K1031" s="208"/>
      <c r="L1031" s="213"/>
      <c r="M1031" s="214"/>
      <c r="N1031" s="215"/>
      <c r="O1031" s="215"/>
      <c r="P1031" s="215"/>
      <c r="Q1031" s="215"/>
      <c r="R1031" s="215"/>
      <c r="S1031" s="215"/>
      <c r="T1031" s="216"/>
      <c r="AT1031" s="217" t="s">
        <v>332</v>
      </c>
      <c r="AU1031" s="217" t="s">
        <v>86</v>
      </c>
      <c r="AV1031" s="13" t="s">
        <v>86</v>
      </c>
      <c r="AW1031" s="13" t="s">
        <v>37</v>
      </c>
      <c r="AX1031" s="13" t="s">
        <v>84</v>
      </c>
      <c r="AY1031" s="217" t="s">
        <v>311</v>
      </c>
    </row>
    <row r="1032" spans="1:65" s="2" customFormat="1" ht="16.5" customHeight="1" x14ac:dyDescent="0.2">
      <c r="A1032" s="35"/>
      <c r="B1032" s="36"/>
      <c r="C1032" s="190" t="s">
        <v>1624</v>
      </c>
      <c r="D1032" s="190" t="s">
        <v>313</v>
      </c>
      <c r="E1032" s="191" t="s">
        <v>1625</v>
      </c>
      <c r="F1032" s="192" t="s">
        <v>1626</v>
      </c>
      <c r="G1032" s="193" t="s">
        <v>316</v>
      </c>
      <c r="H1032" s="194">
        <v>1</v>
      </c>
      <c r="I1032" s="195"/>
      <c r="J1032" s="196">
        <f>ROUND(I1032*H1032,2)</f>
        <v>0</v>
      </c>
      <c r="K1032" s="192" t="s">
        <v>317</v>
      </c>
      <c r="L1032" s="40"/>
      <c r="M1032" s="197" t="s">
        <v>21</v>
      </c>
      <c r="N1032" s="198" t="s">
        <v>47</v>
      </c>
      <c r="O1032" s="65"/>
      <c r="P1032" s="199">
        <f>O1032*H1032</f>
        <v>0</v>
      </c>
      <c r="Q1032" s="199">
        <v>0</v>
      </c>
      <c r="R1032" s="199">
        <f>Q1032*H1032</f>
        <v>0</v>
      </c>
      <c r="S1032" s="199">
        <v>2.8000000000000001E-2</v>
      </c>
      <c r="T1032" s="200">
        <f>S1032*H1032</f>
        <v>2.8000000000000001E-2</v>
      </c>
      <c r="U1032" s="35"/>
      <c r="V1032" s="35"/>
      <c r="W1032" s="35"/>
      <c r="X1032" s="35"/>
      <c r="Y1032" s="35"/>
      <c r="Z1032" s="35"/>
      <c r="AA1032" s="35"/>
      <c r="AB1032" s="35"/>
      <c r="AC1032" s="35"/>
      <c r="AD1032" s="35"/>
      <c r="AE1032" s="35"/>
      <c r="AR1032" s="201" t="s">
        <v>420</v>
      </c>
      <c r="AT1032" s="201" t="s">
        <v>313</v>
      </c>
      <c r="AU1032" s="201" t="s">
        <v>86</v>
      </c>
      <c r="AY1032" s="18" t="s">
        <v>311</v>
      </c>
      <c r="BE1032" s="202">
        <f>IF(N1032="základní",J1032,0)</f>
        <v>0</v>
      </c>
      <c r="BF1032" s="202">
        <f>IF(N1032="snížená",J1032,0)</f>
        <v>0</v>
      </c>
      <c r="BG1032" s="202">
        <f>IF(N1032="zákl. přenesená",J1032,0)</f>
        <v>0</v>
      </c>
      <c r="BH1032" s="202">
        <f>IF(N1032="sníž. přenesená",J1032,0)</f>
        <v>0</v>
      </c>
      <c r="BI1032" s="202">
        <f>IF(N1032="nulová",J1032,0)</f>
        <v>0</v>
      </c>
      <c r="BJ1032" s="18" t="s">
        <v>84</v>
      </c>
      <c r="BK1032" s="202">
        <f>ROUND(I1032*H1032,2)</f>
        <v>0</v>
      </c>
      <c r="BL1032" s="18" t="s">
        <v>420</v>
      </c>
      <c r="BM1032" s="201" t="s">
        <v>1627</v>
      </c>
    </row>
    <row r="1033" spans="1:65" s="2" customFormat="1" ht="29.25" x14ac:dyDescent="0.2">
      <c r="A1033" s="35"/>
      <c r="B1033" s="36"/>
      <c r="C1033" s="37"/>
      <c r="D1033" s="203" t="s">
        <v>320</v>
      </c>
      <c r="E1033" s="37"/>
      <c r="F1033" s="204" t="s">
        <v>1555</v>
      </c>
      <c r="G1033" s="37"/>
      <c r="H1033" s="37"/>
      <c r="I1033" s="110"/>
      <c r="J1033" s="37"/>
      <c r="K1033" s="37"/>
      <c r="L1033" s="40"/>
      <c r="M1033" s="205"/>
      <c r="N1033" s="206"/>
      <c r="O1033" s="65"/>
      <c r="P1033" s="65"/>
      <c r="Q1033" s="65"/>
      <c r="R1033" s="65"/>
      <c r="S1033" s="65"/>
      <c r="T1033" s="66"/>
      <c r="U1033" s="35"/>
      <c r="V1033" s="35"/>
      <c r="W1033" s="35"/>
      <c r="X1033" s="35"/>
      <c r="Y1033" s="35"/>
      <c r="Z1033" s="35"/>
      <c r="AA1033" s="35"/>
      <c r="AB1033" s="35"/>
      <c r="AC1033" s="35"/>
      <c r="AD1033" s="35"/>
      <c r="AE1033" s="35"/>
      <c r="AT1033" s="18" t="s">
        <v>320</v>
      </c>
      <c r="AU1033" s="18" t="s">
        <v>86</v>
      </c>
    </row>
    <row r="1034" spans="1:65" s="2" customFormat="1" ht="19.5" x14ac:dyDescent="0.2">
      <c r="A1034" s="35"/>
      <c r="B1034" s="36"/>
      <c r="C1034" s="37"/>
      <c r="D1034" s="203" t="s">
        <v>519</v>
      </c>
      <c r="E1034" s="37"/>
      <c r="F1034" s="204" t="s">
        <v>1628</v>
      </c>
      <c r="G1034" s="37"/>
      <c r="H1034" s="37"/>
      <c r="I1034" s="110"/>
      <c r="J1034" s="37"/>
      <c r="K1034" s="37"/>
      <c r="L1034" s="40"/>
      <c r="M1034" s="205"/>
      <c r="N1034" s="206"/>
      <c r="O1034" s="65"/>
      <c r="P1034" s="65"/>
      <c r="Q1034" s="65"/>
      <c r="R1034" s="65"/>
      <c r="S1034" s="65"/>
      <c r="T1034" s="66"/>
      <c r="U1034" s="35"/>
      <c r="V1034" s="35"/>
      <c r="W1034" s="35"/>
      <c r="X1034" s="35"/>
      <c r="Y1034" s="35"/>
      <c r="Z1034" s="35"/>
      <c r="AA1034" s="35"/>
      <c r="AB1034" s="35"/>
      <c r="AC1034" s="35"/>
      <c r="AD1034" s="35"/>
      <c r="AE1034" s="35"/>
      <c r="AT1034" s="18" t="s">
        <v>519</v>
      </c>
      <c r="AU1034" s="18" t="s">
        <v>86</v>
      </c>
    </row>
    <row r="1035" spans="1:65" s="2" customFormat="1" ht="24" customHeight="1" x14ac:dyDescent="0.2">
      <c r="A1035" s="35"/>
      <c r="B1035" s="36"/>
      <c r="C1035" s="190" t="s">
        <v>1629</v>
      </c>
      <c r="D1035" s="190" t="s">
        <v>313</v>
      </c>
      <c r="E1035" s="191" t="s">
        <v>1630</v>
      </c>
      <c r="F1035" s="192" t="s">
        <v>1631</v>
      </c>
      <c r="G1035" s="193" t="s">
        <v>123</v>
      </c>
      <c r="H1035" s="194">
        <v>2.1669999999999998</v>
      </c>
      <c r="I1035" s="195"/>
      <c r="J1035" s="196">
        <f>ROUND(I1035*H1035,2)</f>
        <v>0</v>
      </c>
      <c r="K1035" s="192" t="s">
        <v>317</v>
      </c>
      <c r="L1035" s="40"/>
      <c r="M1035" s="197" t="s">
        <v>21</v>
      </c>
      <c r="N1035" s="198" t="s">
        <v>47</v>
      </c>
      <c r="O1035" s="65"/>
      <c r="P1035" s="199">
        <f>O1035*H1035</f>
        <v>0</v>
      </c>
      <c r="Q1035" s="199">
        <v>0</v>
      </c>
      <c r="R1035" s="199">
        <f>Q1035*H1035</f>
        <v>0</v>
      </c>
      <c r="S1035" s="199">
        <v>6.3E-2</v>
      </c>
      <c r="T1035" s="200">
        <f>S1035*H1035</f>
        <v>0.13652099999999998</v>
      </c>
      <c r="U1035" s="35"/>
      <c r="V1035" s="35"/>
      <c r="W1035" s="35"/>
      <c r="X1035" s="35"/>
      <c r="Y1035" s="35"/>
      <c r="Z1035" s="35"/>
      <c r="AA1035" s="35"/>
      <c r="AB1035" s="35"/>
      <c r="AC1035" s="35"/>
      <c r="AD1035" s="35"/>
      <c r="AE1035" s="35"/>
      <c r="AR1035" s="201" t="s">
        <v>318</v>
      </c>
      <c r="AT1035" s="201" t="s">
        <v>313</v>
      </c>
      <c r="AU1035" s="201" t="s">
        <v>86</v>
      </c>
      <c r="AY1035" s="18" t="s">
        <v>311</v>
      </c>
      <c r="BE1035" s="202">
        <f>IF(N1035="základní",J1035,0)</f>
        <v>0</v>
      </c>
      <c r="BF1035" s="202">
        <f>IF(N1035="snížená",J1035,0)</f>
        <v>0</v>
      </c>
      <c r="BG1035" s="202">
        <f>IF(N1035="zákl. přenesená",J1035,0)</f>
        <v>0</v>
      </c>
      <c r="BH1035" s="202">
        <f>IF(N1035="sníž. přenesená",J1035,0)</f>
        <v>0</v>
      </c>
      <c r="BI1035" s="202">
        <f>IF(N1035="nulová",J1035,0)</f>
        <v>0</v>
      </c>
      <c r="BJ1035" s="18" t="s">
        <v>84</v>
      </c>
      <c r="BK1035" s="202">
        <f>ROUND(I1035*H1035,2)</f>
        <v>0</v>
      </c>
      <c r="BL1035" s="18" t="s">
        <v>318</v>
      </c>
      <c r="BM1035" s="201" t="s">
        <v>1632</v>
      </c>
    </row>
    <row r="1036" spans="1:65" s="2" customFormat="1" ht="39" x14ac:dyDescent="0.2">
      <c r="A1036" s="35"/>
      <c r="B1036" s="36"/>
      <c r="C1036" s="37"/>
      <c r="D1036" s="203" t="s">
        <v>320</v>
      </c>
      <c r="E1036" s="37"/>
      <c r="F1036" s="204" t="s">
        <v>1633</v>
      </c>
      <c r="G1036" s="37"/>
      <c r="H1036" s="37"/>
      <c r="I1036" s="110"/>
      <c r="J1036" s="37"/>
      <c r="K1036" s="37"/>
      <c r="L1036" s="40"/>
      <c r="M1036" s="205"/>
      <c r="N1036" s="206"/>
      <c r="O1036" s="65"/>
      <c r="P1036" s="65"/>
      <c r="Q1036" s="65"/>
      <c r="R1036" s="65"/>
      <c r="S1036" s="65"/>
      <c r="T1036" s="66"/>
      <c r="U1036" s="35"/>
      <c r="V1036" s="35"/>
      <c r="W1036" s="35"/>
      <c r="X1036" s="35"/>
      <c r="Y1036" s="35"/>
      <c r="Z1036" s="35"/>
      <c r="AA1036" s="35"/>
      <c r="AB1036" s="35"/>
      <c r="AC1036" s="35"/>
      <c r="AD1036" s="35"/>
      <c r="AE1036" s="35"/>
      <c r="AT1036" s="18" t="s">
        <v>320</v>
      </c>
      <c r="AU1036" s="18" t="s">
        <v>86</v>
      </c>
    </row>
    <row r="1037" spans="1:65" s="13" customFormat="1" x14ac:dyDescent="0.2">
      <c r="B1037" s="207"/>
      <c r="C1037" s="208"/>
      <c r="D1037" s="203" t="s">
        <v>332</v>
      </c>
      <c r="E1037" s="209" t="s">
        <v>21</v>
      </c>
      <c r="F1037" s="210" t="s">
        <v>1634</v>
      </c>
      <c r="G1037" s="208"/>
      <c r="H1037" s="211">
        <v>2.1669999999999998</v>
      </c>
      <c r="I1037" s="212"/>
      <c r="J1037" s="208"/>
      <c r="K1037" s="208"/>
      <c r="L1037" s="213"/>
      <c r="M1037" s="214"/>
      <c r="N1037" s="215"/>
      <c r="O1037" s="215"/>
      <c r="P1037" s="215"/>
      <c r="Q1037" s="215"/>
      <c r="R1037" s="215"/>
      <c r="S1037" s="215"/>
      <c r="T1037" s="216"/>
      <c r="AT1037" s="217" t="s">
        <v>332</v>
      </c>
      <c r="AU1037" s="217" t="s">
        <v>86</v>
      </c>
      <c r="AV1037" s="13" t="s">
        <v>86</v>
      </c>
      <c r="AW1037" s="13" t="s">
        <v>37</v>
      </c>
      <c r="AX1037" s="13" t="s">
        <v>84</v>
      </c>
      <c r="AY1037" s="217" t="s">
        <v>311</v>
      </c>
    </row>
    <row r="1038" spans="1:65" s="2" customFormat="1" ht="16.5" customHeight="1" x14ac:dyDescent="0.2">
      <c r="A1038" s="35"/>
      <c r="B1038" s="36"/>
      <c r="C1038" s="190" t="s">
        <v>1635</v>
      </c>
      <c r="D1038" s="190" t="s">
        <v>313</v>
      </c>
      <c r="E1038" s="191" t="s">
        <v>1636</v>
      </c>
      <c r="F1038" s="192" t="s">
        <v>1637</v>
      </c>
      <c r="G1038" s="193" t="s">
        <v>316</v>
      </c>
      <c r="H1038" s="194">
        <v>12</v>
      </c>
      <c r="I1038" s="195"/>
      <c r="J1038" s="196">
        <f>ROUND(I1038*H1038,2)</f>
        <v>0</v>
      </c>
      <c r="K1038" s="192" t="s">
        <v>317</v>
      </c>
      <c r="L1038" s="40"/>
      <c r="M1038" s="197" t="s">
        <v>21</v>
      </c>
      <c r="N1038" s="198" t="s">
        <v>47</v>
      </c>
      <c r="O1038" s="65"/>
      <c r="P1038" s="199">
        <f>O1038*H1038</f>
        <v>0</v>
      </c>
      <c r="Q1038" s="199">
        <v>0</v>
      </c>
      <c r="R1038" s="199">
        <f>Q1038*H1038</f>
        <v>0</v>
      </c>
      <c r="S1038" s="199">
        <v>2.4E-2</v>
      </c>
      <c r="T1038" s="200">
        <f>S1038*H1038</f>
        <v>0.28800000000000003</v>
      </c>
      <c r="U1038" s="35"/>
      <c r="V1038" s="35"/>
      <c r="W1038" s="35"/>
      <c r="X1038" s="35"/>
      <c r="Y1038" s="35"/>
      <c r="Z1038" s="35"/>
      <c r="AA1038" s="35"/>
      <c r="AB1038" s="35"/>
      <c r="AC1038" s="35"/>
      <c r="AD1038" s="35"/>
      <c r="AE1038" s="35"/>
      <c r="AR1038" s="201" t="s">
        <v>420</v>
      </c>
      <c r="AT1038" s="201" t="s">
        <v>313</v>
      </c>
      <c r="AU1038" s="201" t="s">
        <v>86</v>
      </c>
      <c r="AY1038" s="18" t="s">
        <v>311</v>
      </c>
      <c r="BE1038" s="202">
        <f>IF(N1038="základní",J1038,0)</f>
        <v>0</v>
      </c>
      <c r="BF1038" s="202">
        <f>IF(N1038="snížená",J1038,0)</f>
        <v>0</v>
      </c>
      <c r="BG1038" s="202">
        <f>IF(N1038="zákl. přenesená",J1038,0)</f>
        <v>0</v>
      </c>
      <c r="BH1038" s="202">
        <f>IF(N1038="sníž. přenesená",J1038,0)</f>
        <v>0</v>
      </c>
      <c r="BI1038" s="202">
        <f>IF(N1038="nulová",J1038,0)</f>
        <v>0</v>
      </c>
      <c r="BJ1038" s="18" t="s">
        <v>84</v>
      </c>
      <c r="BK1038" s="202">
        <f>ROUND(I1038*H1038,2)</f>
        <v>0</v>
      </c>
      <c r="BL1038" s="18" t="s">
        <v>420</v>
      </c>
      <c r="BM1038" s="201" t="s">
        <v>1638</v>
      </c>
    </row>
    <row r="1039" spans="1:65" s="2" customFormat="1" ht="29.25" x14ac:dyDescent="0.2">
      <c r="A1039" s="35"/>
      <c r="B1039" s="36"/>
      <c r="C1039" s="37"/>
      <c r="D1039" s="203" t="s">
        <v>320</v>
      </c>
      <c r="E1039" s="37"/>
      <c r="F1039" s="204" t="s">
        <v>1555</v>
      </c>
      <c r="G1039" s="37"/>
      <c r="H1039" s="37"/>
      <c r="I1039" s="110"/>
      <c r="J1039" s="37"/>
      <c r="K1039" s="37"/>
      <c r="L1039" s="40"/>
      <c r="M1039" s="205"/>
      <c r="N1039" s="206"/>
      <c r="O1039" s="65"/>
      <c r="P1039" s="65"/>
      <c r="Q1039" s="65"/>
      <c r="R1039" s="65"/>
      <c r="S1039" s="65"/>
      <c r="T1039" s="66"/>
      <c r="U1039" s="35"/>
      <c r="V1039" s="35"/>
      <c r="W1039" s="35"/>
      <c r="X1039" s="35"/>
      <c r="Y1039" s="35"/>
      <c r="Z1039" s="35"/>
      <c r="AA1039" s="35"/>
      <c r="AB1039" s="35"/>
      <c r="AC1039" s="35"/>
      <c r="AD1039" s="35"/>
      <c r="AE1039" s="35"/>
      <c r="AT1039" s="18" t="s">
        <v>320</v>
      </c>
      <c r="AU1039" s="18" t="s">
        <v>86</v>
      </c>
    </row>
    <row r="1040" spans="1:65" s="2" customFormat="1" ht="19.5" x14ac:dyDescent="0.2">
      <c r="A1040" s="35"/>
      <c r="B1040" s="36"/>
      <c r="C1040" s="37"/>
      <c r="D1040" s="203" t="s">
        <v>519</v>
      </c>
      <c r="E1040" s="37"/>
      <c r="F1040" s="204" t="s">
        <v>1639</v>
      </c>
      <c r="G1040" s="37"/>
      <c r="H1040" s="37"/>
      <c r="I1040" s="110"/>
      <c r="J1040" s="37"/>
      <c r="K1040" s="37"/>
      <c r="L1040" s="40"/>
      <c r="M1040" s="205"/>
      <c r="N1040" s="206"/>
      <c r="O1040" s="65"/>
      <c r="P1040" s="65"/>
      <c r="Q1040" s="65"/>
      <c r="R1040" s="65"/>
      <c r="S1040" s="65"/>
      <c r="T1040" s="66"/>
      <c r="U1040" s="35"/>
      <c r="V1040" s="35"/>
      <c r="W1040" s="35"/>
      <c r="X1040" s="35"/>
      <c r="Y1040" s="35"/>
      <c r="Z1040" s="35"/>
      <c r="AA1040" s="35"/>
      <c r="AB1040" s="35"/>
      <c r="AC1040" s="35"/>
      <c r="AD1040" s="35"/>
      <c r="AE1040" s="35"/>
      <c r="AT1040" s="18" t="s">
        <v>519</v>
      </c>
      <c r="AU1040" s="18" t="s">
        <v>86</v>
      </c>
    </row>
    <row r="1041" spans="1:65" s="2" customFormat="1" ht="24" customHeight="1" x14ac:dyDescent="0.2">
      <c r="A1041" s="35"/>
      <c r="B1041" s="36"/>
      <c r="C1041" s="190" t="s">
        <v>1640</v>
      </c>
      <c r="D1041" s="190" t="s">
        <v>313</v>
      </c>
      <c r="E1041" s="191" t="s">
        <v>1641</v>
      </c>
      <c r="F1041" s="192" t="s">
        <v>1642</v>
      </c>
      <c r="G1041" s="193" t="s">
        <v>123</v>
      </c>
      <c r="H1041" s="194">
        <v>20.329999999999998</v>
      </c>
      <c r="I1041" s="195"/>
      <c r="J1041" s="196">
        <f>ROUND(I1041*H1041,2)</f>
        <v>0</v>
      </c>
      <c r="K1041" s="192" t="s">
        <v>317</v>
      </c>
      <c r="L1041" s="40"/>
      <c r="M1041" s="197" t="s">
        <v>21</v>
      </c>
      <c r="N1041" s="198" t="s">
        <v>47</v>
      </c>
      <c r="O1041" s="65"/>
      <c r="P1041" s="199">
        <f>O1041*H1041</f>
        <v>0</v>
      </c>
      <c r="Q1041" s="199">
        <v>0</v>
      </c>
      <c r="R1041" s="199">
        <f>Q1041*H1041</f>
        <v>0</v>
      </c>
      <c r="S1041" s="199">
        <v>7.5999999999999998E-2</v>
      </c>
      <c r="T1041" s="200">
        <f>S1041*H1041</f>
        <v>1.5450799999999998</v>
      </c>
      <c r="U1041" s="35"/>
      <c r="V1041" s="35"/>
      <c r="W1041" s="35"/>
      <c r="X1041" s="35"/>
      <c r="Y1041" s="35"/>
      <c r="Z1041" s="35"/>
      <c r="AA1041" s="35"/>
      <c r="AB1041" s="35"/>
      <c r="AC1041" s="35"/>
      <c r="AD1041" s="35"/>
      <c r="AE1041" s="35"/>
      <c r="AR1041" s="201" t="s">
        <v>318</v>
      </c>
      <c r="AT1041" s="201" t="s">
        <v>313</v>
      </c>
      <c r="AU1041" s="201" t="s">
        <v>86</v>
      </c>
      <c r="AY1041" s="18" t="s">
        <v>311</v>
      </c>
      <c r="BE1041" s="202">
        <f>IF(N1041="základní",J1041,0)</f>
        <v>0</v>
      </c>
      <c r="BF1041" s="202">
        <f>IF(N1041="snížená",J1041,0)</f>
        <v>0</v>
      </c>
      <c r="BG1041" s="202">
        <f>IF(N1041="zákl. přenesená",J1041,0)</f>
        <v>0</v>
      </c>
      <c r="BH1041" s="202">
        <f>IF(N1041="sníž. přenesená",J1041,0)</f>
        <v>0</v>
      </c>
      <c r="BI1041" s="202">
        <f>IF(N1041="nulová",J1041,0)</f>
        <v>0</v>
      </c>
      <c r="BJ1041" s="18" t="s">
        <v>84</v>
      </c>
      <c r="BK1041" s="202">
        <f>ROUND(I1041*H1041,2)</f>
        <v>0</v>
      </c>
      <c r="BL1041" s="18" t="s">
        <v>318</v>
      </c>
      <c r="BM1041" s="201" t="s">
        <v>1643</v>
      </c>
    </row>
    <row r="1042" spans="1:65" s="2" customFormat="1" ht="39" x14ac:dyDescent="0.2">
      <c r="A1042" s="35"/>
      <c r="B1042" s="36"/>
      <c r="C1042" s="37"/>
      <c r="D1042" s="203" t="s">
        <v>320</v>
      </c>
      <c r="E1042" s="37"/>
      <c r="F1042" s="204" t="s">
        <v>1633</v>
      </c>
      <c r="G1042" s="37"/>
      <c r="H1042" s="37"/>
      <c r="I1042" s="110"/>
      <c r="J1042" s="37"/>
      <c r="K1042" s="37"/>
      <c r="L1042" s="40"/>
      <c r="M1042" s="205"/>
      <c r="N1042" s="206"/>
      <c r="O1042" s="65"/>
      <c r="P1042" s="65"/>
      <c r="Q1042" s="65"/>
      <c r="R1042" s="65"/>
      <c r="S1042" s="65"/>
      <c r="T1042" s="66"/>
      <c r="U1042" s="35"/>
      <c r="V1042" s="35"/>
      <c r="W1042" s="35"/>
      <c r="X1042" s="35"/>
      <c r="Y1042" s="35"/>
      <c r="Z1042" s="35"/>
      <c r="AA1042" s="35"/>
      <c r="AB1042" s="35"/>
      <c r="AC1042" s="35"/>
      <c r="AD1042" s="35"/>
      <c r="AE1042" s="35"/>
      <c r="AT1042" s="18" t="s">
        <v>320</v>
      </c>
      <c r="AU1042" s="18" t="s">
        <v>86</v>
      </c>
    </row>
    <row r="1043" spans="1:65" s="14" customFormat="1" x14ac:dyDescent="0.2">
      <c r="B1043" s="218"/>
      <c r="C1043" s="219"/>
      <c r="D1043" s="203" t="s">
        <v>332</v>
      </c>
      <c r="E1043" s="220" t="s">
        <v>21</v>
      </c>
      <c r="F1043" s="221" t="s">
        <v>1644</v>
      </c>
      <c r="G1043" s="219"/>
      <c r="H1043" s="220" t="s">
        <v>21</v>
      </c>
      <c r="I1043" s="222"/>
      <c r="J1043" s="219"/>
      <c r="K1043" s="219"/>
      <c r="L1043" s="223"/>
      <c r="M1043" s="224"/>
      <c r="N1043" s="225"/>
      <c r="O1043" s="225"/>
      <c r="P1043" s="225"/>
      <c r="Q1043" s="225"/>
      <c r="R1043" s="225"/>
      <c r="S1043" s="225"/>
      <c r="T1043" s="226"/>
      <c r="AT1043" s="227" t="s">
        <v>332</v>
      </c>
      <c r="AU1043" s="227" t="s">
        <v>86</v>
      </c>
      <c r="AV1043" s="14" t="s">
        <v>84</v>
      </c>
      <c r="AW1043" s="14" t="s">
        <v>37</v>
      </c>
      <c r="AX1043" s="14" t="s">
        <v>76</v>
      </c>
      <c r="AY1043" s="227" t="s">
        <v>311</v>
      </c>
    </row>
    <row r="1044" spans="1:65" s="13" customFormat="1" x14ac:dyDescent="0.2">
      <c r="B1044" s="207"/>
      <c r="C1044" s="208"/>
      <c r="D1044" s="203" t="s">
        <v>332</v>
      </c>
      <c r="E1044" s="209" t="s">
        <v>21</v>
      </c>
      <c r="F1044" s="210" t="s">
        <v>1645</v>
      </c>
      <c r="G1044" s="208"/>
      <c r="H1044" s="211">
        <v>1.5760000000000001</v>
      </c>
      <c r="I1044" s="212"/>
      <c r="J1044" s="208"/>
      <c r="K1044" s="208"/>
      <c r="L1044" s="213"/>
      <c r="M1044" s="214"/>
      <c r="N1044" s="215"/>
      <c r="O1044" s="215"/>
      <c r="P1044" s="215"/>
      <c r="Q1044" s="215"/>
      <c r="R1044" s="215"/>
      <c r="S1044" s="215"/>
      <c r="T1044" s="216"/>
      <c r="AT1044" s="217" t="s">
        <v>332</v>
      </c>
      <c r="AU1044" s="217" t="s">
        <v>86</v>
      </c>
      <c r="AV1044" s="13" t="s">
        <v>86</v>
      </c>
      <c r="AW1044" s="13" t="s">
        <v>37</v>
      </c>
      <c r="AX1044" s="13" t="s">
        <v>76</v>
      </c>
      <c r="AY1044" s="217" t="s">
        <v>311</v>
      </c>
    </row>
    <row r="1045" spans="1:65" s="13" customFormat="1" x14ac:dyDescent="0.2">
      <c r="B1045" s="207"/>
      <c r="C1045" s="208"/>
      <c r="D1045" s="203" t="s">
        <v>332</v>
      </c>
      <c r="E1045" s="209" t="s">
        <v>21</v>
      </c>
      <c r="F1045" s="210" t="s">
        <v>1646</v>
      </c>
      <c r="G1045" s="208"/>
      <c r="H1045" s="211">
        <v>1.1819999999999999</v>
      </c>
      <c r="I1045" s="212"/>
      <c r="J1045" s="208"/>
      <c r="K1045" s="208"/>
      <c r="L1045" s="213"/>
      <c r="M1045" s="214"/>
      <c r="N1045" s="215"/>
      <c r="O1045" s="215"/>
      <c r="P1045" s="215"/>
      <c r="Q1045" s="215"/>
      <c r="R1045" s="215"/>
      <c r="S1045" s="215"/>
      <c r="T1045" s="216"/>
      <c r="AT1045" s="217" t="s">
        <v>332</v>
      </c>
      <c r="AU1045" s="217" t="s">
        <v>86</v>
      </c>
      <c r="AV1045" s="13" t="s">
        <v>86</v>
      </c>
      <c r="AW1045" s="13" t="s">
        <v>37</v>
      </c>
      <c r="AX1045" s="13" t="s">
        <v>76</v>
      </c>
      <c r="AY1045" s="217" t="s">
        <v>311</v>
      </c>
    </row>
    <row r="1046" spans="1:65" s="13" customFormat="1" x14ac:dyDescent="0.2">
      <c r="B1046" s="207"/>
      <c r="C1046" s="208"/>
      <c r="D1046" s="203" t="s">
        <v>332</v>
      </c>
      <c r="E1046" s="209" t="s">
        <v>21</v>
      </c>
      <c r="F1046" s="210" t="s">
        <v>1647</v>
      </c>
      <c r="G1046" s="208"/>
      <c r="H1046" s="211">
        <v>1.1819999999999999</v>
      </c>
      <c r="I1046" s="212"/>
      <c r="J1046" s="208"/>
      <c r="K1046" s="208"/>
      <c r="L1046" s="213"/>
      <c r="M1046" s="214"/>
      <c r="N1046" s="215"/>
      <c r="O1046" s="215"/>
      <c r="P1046" s="215"/>
      <c r="Q1046" s="215"/>
      <c r="R1046" s="215"/>
      <c r="S1046" s="215"/>
      <c r="T1046" s="216"/>
      <c r="AT1046" s="217" t="s">
        <v>332</v>
      </c>
      <c r="AU1046" s="217" t="s">
        <v>86</v>
      </c>
      <c r="AV1046" s="13" t="s">
        <v>86</v>
      </c>
      <c r="AW1046" s="13" t="s">
        <v>37</v>
      </c>
      <c r="AX1046" s="13" t="s">
        <v>76</v>
      </c>
      <c r="AY1046" s="217" t="s">
        <v>311</v>
      </c>
    </row>
    <row r="1047" spans="1:65" s="13" customFormat="1" x14ac:dyDescent="0.2">
      <c r="B1047" s="207"/>
      <c r="C1047" s="208"/>
      <c r="D1047" s="203" t="s">
        <v>332</v>
      </c>
      <c r="E1047" s="209" t="s">
        <v>21</v>
      </c>
      <c r="F1047" s="210" t="s">
        <v>1648</v>
      </c>
      <c r="G1047" s="208"/>
      <c r="H1047" s="211">
        <v>1.1819999999999999</v>
      </c>
      <c r="I1047" s="212"/>
      <c r="J1047" s="208"/>
      <c r="K1047" s="208"/>
      <c r="L1047" s="213"/>
      <c r="M1047" s="214"/>
      <c r="N1047" s="215"/>
      <c r="O1047" s="215"/>
      <c r="P1047" s="215"/>
      <c r="Q1047" s="215"/>
      <c r="R1047" s="215"/>
      <c r="S1047" s="215"/>
      <c r="T1047" s="216"/>
      <c r="AT1047" s="217" t="s">
        <v>332</v>
      </c>
      <c r="AU1047" s="217" t="s">
        <v>86</v>
      </c>
      <c r="AV1047" s="13" t="s">
        <v>86</v>
      </c>
      <c r="AW1047" s="13" t="s">
        <v>37</v>
      </c>
      <c r="AX1047" s="13" t="s">
        <v>76</v>
      </c>
      <c r="AY1047" s="217" t="s">
        <v>311</v>
      </c>
    </row>
    <row r="1048" spans="1:65" s="13" customFormat="1" x14ac:dyDescent="0.2">
      <c r="B1048" s="207"/>
      <c r="C1048" s="208"/>
      <c r="D1048" s="203" t="s">
        <v>332</v>
      </c>
      <c r="E1048" s="209" t="s">
        <v>21</v>
      </c>
      <c r="F1048" s="210" t="s">
        <v>1649</v>
      </c>
      <c r="G1048" s="208"/>
      <c r="H1048" s="211">
        <v>1.1819999999999999</v>
      </c>
      <c r="I1048" s="212"/>
      <c r="J1048" s="208"/>
      <c r="K1048" s="208"/>
      <c r="L1048" s="213"/>
      <c r="M1048" s="214"/>
      <c r="N1048" s="215"/>
      <c r="O1048" s="215"/>
      <c r="P1048" s="215"/>
      <c r="Q1048" s="215"/>
      <c r="R1048" s="215"/>
      <c r="S1048" s="215"/>
      <c r="T1048" s="216"/>
      <c r="AT1048" s="217" t="s">
        <v>332</v>
      </c>
      <c r="AU1048" s="217" t="s">
        <v>86</v>
      </c>
      <c r="AV1048" s="13" t="s">
        <v>86</v>
      </c>
      <c r="AW1048" s="13" t="s">
        <v>37</v>
      </c>
      <c r="AX1048" s="13" t="s">
        <v>76</v>
      </c>
      <c r="AY1048" s="217" t="s">
        <v>311</v>
      </c>
    </row>
    <row r="1049" spans="1:65" s="13" customFormat="1" x14ac:dyDescent="0.2">
      <c r="B1049" s="207"/>
      <c r="C1049" s="208"/>
      <c r="D1049" s="203" t="s">
        <v>332</v>
      </c>
      <c r="E1049" s="209" t="s">
        <v>21</v>
      </c>
      <c r="F1049" s="210" t="s">
        <v>1650</v>
      </c>
      <c r="G1049" s="208"/>
      <c r="H1049" s="211">
        <v>1.5760000000000001</v>
      </c>
      <c r="I1049" s="212"/>
      <c r="J1049" s="208"/>
      <c r="K1049" s="208"/>
      <c r="L1049" s="213"/>
      <c r="M1049" s="214"/>
      <c r="N1049" s="215"/>
      <c r="O1049" s="215"/>
      <c r="P1049" s="215"/>
      <c r="Q1049" s="215"/>
      <c r="R1049" s="215"/>
      <c r="S1049" s="215"/>
      <c r="T1049" s="216"/>
      <c r="AT1049" s="217" t="s">
        <v>332</v>
      </c>
      <c r="AU1049" s="217" t="s">
        <v>86</v>
      </c>
      <c r="AV1049" s="13" t="s">
        <v>86</v>
      </c>
      <c r="AW1049" s="13" t="s">
        <v>37</v>
      </c>
      <c r="AX1049" s="13" t="s">
        <v>76</v>
      </c>
      <c r="AY1049" s="217" t="s">
        <v>311</v>
      </c>
    </row>
    <row r="1050" spans="1:65" s="13" customFormat="1" x14ac:dyDescent="0.2">
      <c r="B1050" s="207"/>
      <c r="C1050" s="208"/>
      <c r="D1050" s="203" t="s">
        <v>332</v>
      </c>
      <c r="E1050" s="209" t="s">
        <v>21</v>
      </c>
      <c r="F1050" s="210" t="s">
        <v>1651</v>
      </c>
      <c r="G1050" s="208"/>
      <c r="H1050" s="211">
        <v>1.5760000000000001</v>
      </c>
      <c r="I1050" s="212"/>
      <c r="J1050" s="208"/>
      <c r="K1050" s="208"/>
      <c r="L1050" s="213"/>
      <c r="M1050" s="214"/>
      <c r="N1050" s="215"/>
      <c r="O1050" s="215"/>
      <c r="P1050" s="215"/>
      <c r="Q1050" s="215"/>
      <c r="R1050" s="215"/>
      <c r="S1050" s="215"/>
      <c r="T1050" s="216"/>
      <c r="AT1050" s="217" t="s">
        <v>332</v>
      </c>
      <c r="AU1050" s="217" t="s">
        <v>86</v>
      </c>
      <c r="AV1050" s="13" t="s">
        <v>86</v>
      </c>
      <c r="AW1050" s="13" t="s">
        <v>37</v>
      </c>
      <c r="AX1050" s="13" t="s">
        <v>76</v>
      </c>
      <c r="AY1050" s="217" t="s">
        <v>311</v>
      </c>
    </row>
    <row r="1051" spans="1:65" s="13" customFormat="1" x14ac:dyDescent="0.2">
      <c r="B1051" s="207"/>
      <c r="C1051" s="208"/>
      <c r="D1051" s="203" t="s">
        <v>332</v>
      </c>
      <c r="E1051" s="209" t="s">
        <v>21</v>
      </c>
      <c r="F1051" s="210" t="s">
        <v>1652</v>
      </c>
      <c r="G1051" s="208"/>
      <c r="H1051" s="211">
        <v>2.6</v>
      </c>
      <c r="I1051" s="212"/>
      <c r="J1051" s="208"/>
      <c r="K1051" s="208"/>
      <c r="L1051" s="213"/>
      <c r="M1051" s="214"/>
      <c r="N1051" s="215"/>
      <c r="O1051" s="215"/>
      <c r="P1051" s="215"/>
      <c r="Q1051" s="215"/>
      <c r="R1051" s="215"/>
      <c r="S1051" s="215"/>
      <c r="T1051" s="216"/>
      <c r="AT1051" s="217" t="s">
        <v>332</v>
      </c>
      <c r="AU1051" s="217" t="s">
        <v>86</v>
      </c>
      <c r="AV1051" s="13" t="s">
        <v>86</v>
      </c>
      <c r="AW1051" s="13" t="s">
        <v>37</v>
      </c>
      <c r="AX1051" s="13" t="s">
        <v>76</v>
      </c>
      <c r="AY1051" s="217" t="s">
        <v>311</v>
      </c>
    </row>
    <row r="1052" spans="1:65" s="13" customFormat="1" x14ac:dyDescent="0.2">
      <c r="B1052" s="207"/>
      <c r="C1052" s="208"/>
      <c r="D1052" s="203" t="s">
        <v>332</v>
      </c>
      <c r="E1052" s="209" t="s">
        <v>21</v>
      </c>
      <c r="F1052" s="210" t="s">
        <v>1653</v>
      </c>
      <c r="G1052" s="208"/>
      <c r="H1052" s="211">
        <v>1.7729999999999999</v>
      </c>
      <c r="I1052" s="212"/>
      <c r="J1052" s="208"/>
      <c r="K1052" s="208"/>
      <c r="L1052" s="213"/>
      <c r="M1052" s="214"/>
      <c r="N1052" s="215"/>
      <c r="O1052" s="215"/>
      <c r="P1052" s="215"/>
      <c r="Q1052" s="215"/>
      <c r="R1052" s="215"/>
      <c r="S1052" s="215"/>
      <c r="T1052" s="216"/>
      <c r="AT1052" s="217" t="s">
        <v>332</v>
      </c>
      <c r="AU1052" s="217" t="s">
        <v>86</v>
      </c>
      <c r="AV1052" s="13" t="s">
        <v>86</v>
      </c>
      <c r="AW1052" s="13" t="s">
        <v>37</v>
      </c>
      <c r="AX1052" s="13" t="s">
        <v>76</v>
      </c>
      <c r="AY1052" s="217" t="s">
        <v>311</v>
      </c>
    </row>
    <row r="1053" spans="1:65" s="13" customFormat="1" x14ac:dyDescent="0.2">
      <c r="B1053" s="207"/>
      <c r="C1053" s="208"/>
      <c r="D1053" s="203" t="s">
        <v>332</v>
      </c>
      <c r="E1053" s="209" t="s">
        <v>21</v>
      </c>
      <c r="F1053" s="210" t="s">
        <v>1654</v>
      </c>
      <c r="G1053" s="208"/>
      <c r="H1053" s="211">
        <v>1.7729999999999999</v>
      </c>
      <c r="I1053" s="212"/>
      <c r="J1053" s="208"/>
      <c r="K1053" s="208"/>
      <c r="L1053" s="213"/>
      <c r="M1053" s="214"/>
      <c r="N1053" s="215"/>
      <c r="O1053" s="215"/>
      <c r="P1053" s="215"/>
      <c r="Q1053" s="215"/>
      <c r="R1053" s="215"/>
      <c r="S1053" s="215"/>
      <c r="T1053" s="216"/>
      <c r="AT1053" s="217" t="s">
        <v>332</v>
      </c>
      <c r="AU1053" s="217" t="s">
        <v>86</v>
      </c>
      <c r="AV1053" s="13" t="s">
        <v>86</v>
      </c>
      <c r="AW1053" s="13" t="s">
        <v>37</v>
      </c>
      <c r="AX1053" s="13" t="s">
        <v>76</v>
      </c>
      <c r="AY1053" s="217" t="s">
        <v>311</v>
      </c>
    </row>
    <row r="1054" spans="1:65" s="13" customFormat="1" x14ac:dyDescent="0.2">
      <c r="B1054" s="207"/>
      <c r="C1054" s="208"/>
      <c r="D1054" s="203" t="s">
        <v>332</v>
      </c>
      <c r="E1054" s="209" t="s">
        <v>21</v>
      </c>
      <c r="F1054" s="210" t="s">
        <v>1655</v>
      </c>
      <c r="G1054" s="208"/>
      <c r="H1054" s="211">
        <v>1.5760000000000001</v>
      </c>
      <c r="I1054" s="212"/>
      <c r="J1054" s="208"/>
      <c r="K1054" s="208"/>
      <c r="L1054" s="213"/>
      <c r="M1054" s="214"/>
      <c r="N1054" s="215"/>
      <c r="O1054" s="215"/>
      <c r="P1054" s="215"/>
      <c r="Q1054" s="215"/>
      <c r="R1054" s="215"/>
      <c r="S1054" s="215"/>
      <c r="T1054" s="216"/>
      <c r="AT1054" s="217" t="s">
        <v>332</v>
      </c>
      <c r="AU1054" s="217" t="s">
        <v>86</v>
      </c>
      <c r="AV1054" s="13" t="s">
        <v>86</v>
      </c>
      <c r="AW1054" s="13" t="s">
        <v>37</v>
      </c>
      <c r="AX1054" s="13" t="s">
        <v>76</v>
      </c>
      <c r="AY1054" s="217" t="s">
        <v>311</v>
      </c>
    </row>
    <row r="1055" spans="1:65" s="13" customFormat="1" x14ac:dyDescent="0.2">
      <c r="B1055" s="207"/>
      <c r="C1055" s="208"/>
      <c r="D1055" s="203" t="s">
        <v>332</v>
      </c>
      <c r="E1055" s="209" t="s">
        <v>21</v>
      </c>
      <c r="F1055" s="210" t="s">
        <v>1656</v>
      </c>
      <c r="G1055" s="208"/>
      <c r="H1055" s="211">
        <v>1.5760000000000001</v>
      </c>
      <c r="I1055" s="212"/>
      <c r="J1055" s="208"/>
      <c r="K1055" s="208"/>
      <c r="L1055" s="213"/>
      <c r="M1055" s="214"/>
      <c r="N1055" s="215"/>
      <c r="O1055" s="215"/>
      <c r="P1055" s="215"/>
      <c r="Q1055" s="215"/>
      <c r="R1055" s="215"/>
      <c r="S1055" s="215"/>
      <c r="T1055" s="216"/>
      <c r="AT1055" s="217" t="s">
        <v>332</v>
      </c>
      <c r="AU1055" s="217" t="s">
        <v>86</v>
      </c>
      <c r="AV1055" s="13" t="s">
        <v>86</v>
      </c>
      <c r="AW1055" s="13" t="s">
        <v>37</v>
      </c>
      <c r="AX1055" s="13" t="s">
        <v>76</v>
      </c>
      <c r="AY1055" s="217" t="s">
        <v>311</v>
      </c>
    </row>
    <row r="1056" spans="1:65" s="13" customFormat="1" x14ac:dyDescent="0.2">
      <c r="B1056" s="207"/>
      <c r="C1056" s="208"/>
      <c r="D1056" s="203" t="s">
        <v>332</v>
      </c>
      <c r="E1056" s="209" t="s">
        <v>21</v>
      </c>
      <c r="F1056" s="210" t="s">
        <v>1657</v>
      </c>
      <c r="G1056" s="208"/>
      <c r="H1056" s="211">
        <v>1.5760000000000001</v>
      </c>
      <c r="I1056" s="212"/>
      <c r="J1056" s="208"/>
      <c r="K1056" s="208"/>
      <c r="L1056" s="213"/>
      <c r="M1056" s="214"/>
      <c r="N1056" s="215"/>
      <c r="O1056" s="215"/>
      <c r="P1056" s="215"/>
      <c r="Q1056" s="215"/>
      <c r="R1056" s="215"/>
      <c r="S1056" s="215"/>
      <c r="T1056" s="216"/>
      <c r="AT1056" s="217" t="s">
        <v>332</v>
      </c>
      <c r="AU1056" s="217" t="s">
        <v>86</v>
      </c>
      <c r="AV1056" s="13" t="s">
        <v>86</v>
      </c>
      <c r="AW1056" s="13" t="s">
        <v>37</v>
      </c>
      <c r="AX1056" s="13" t="s">
        <v>76</v>
      </c>
      <c r="AY1056" s="217" t="s">
        <v>311</v>
      </c>
    </row>
    <row r="1057" spans="1:65" s="15" customFormat="1" x14ac:dyDescent="0.2">
      <c r="B1057" s="228"/>
      <c r="C1057" s="229"/>
      <c r="D1057" s="203" t="s">
        <v>332</v>
      </c>
      <c r="E1057" s="230" t="s">
        <v>21</v>
      </c>
      <c r="F1057" s="231" t="s">
        <v>347</v>
      </c>
      <c r="G1057" s="229"/>
      <c r="H1057" s="232">
        <v>20.329999999999998</v>
      </c>
      <c r="I1057" s="233"/>
      <c r="J1057" s="229"/>
      <c r="K1057" s="229"/>
      <c r="L1057" s="234"/>
      <c r="M1057" s="235"/>
      <c r="N1057" s="236"/>
      <c r="O1057" s="236"/>
      <c r="P1057" s="236"/>
      <c r="Q1057" s="236"/>
      <c r="R1057" s="236"/>
      <c r="S1057" s="236"/>
      <c r="T1057" s="237"/>
      <c r="AT1057" s="238" t="s">
        <v>332</v>
      </c>
      <c r="AU1057" s="238" t="s">
        <v>86</v>
      </c>
      <c r="AV1057" s="15" t="s">
        <v>318</v>
      </c>
      <c r="AW1057" s="15" t="s">
        <v>37</v>
      </c>
      <c r="AX1057" s="15" t="s">
        <v>84</v>
      </c>
      <c r="AY1057" s="238" t="s">
        <v>311</v>
      </c>
    </row>
    <row r="1058" spans="1:65" s="2" customFormat="1" ht="24" customHeight="1" x14ac:dyDescent="0.2">
      <c r="A1058" s="35"/>
      <c r="B1058" s="36"/>
      <c r="C1058" s="190" t="s">
        <v>1658</v>
      </c>
      <c r="D1058" s="190" t="s">
        <v>313</v>
      </c>
      <c r="E1058" s="191" t="s">
        <v>1659</v>
      </c>
      <c r="F1058" s="192" t="s">
        <v>1660</v>
      </c>
      <c r="G1058" s="193" t="s">
        <v>316</v>
      </c>
      <c r="H1058" s="194">
        <v>1</v>
      </c>
      <c r="I1058" s="195"/>
      <c r="J1058" s="196">
        <f>ROUND(I1058*H1058,2)</f>
        <v>0</v>
      </c>
      <c r="K1058" s="192" t="s">
        <v>544</v>
      </c>
      <c r="L1058" s="40"/>
      <c r="M1058" s="197" t="s">
        <v>21</v>
      </c>
      <c r="N1058" s="198" t="s">
        <v>47</v>
      </c>
      <c r="O1058" s="65"/>
      <c r="P1058" s="199">
        <f>O1058*H1058</f>
        <v>0</v>
      </c>
      <c r="Q1058" s="199">
        <v>0.16</v>
      </c>
      <c r="R1058" s="199">
        <f>Q1058*H1058</f>
        <v>0.16</v>
      </c>
      <c r="S1058" s="199">
        <v>0</v>
      </c>
      <c r="T1058" s="200">
        <f>S1058*H1058</f>
        <v>0</v>
      </c>
      <c r="U1058" s="35"/>
      <c r="V1058" s="35"/>
      <c r="W1058" s="35"/>
      <c r="X1058" s="35"/>
      <c r="Y1058" s="35"/>
      <c r="Z1058" s="35"/>
      <c r="AA1058" s="35"/>
      <c r="AB1058" s="35"/>
      <c r="AC1058" s="35"/>
      <c r="AD1058" s="35"/>
      <c r="AE1058" s="35"/>
      <c r="AR1058" s="201" t="s">
        <v>420</v>
      </c>
      <c r="AT1058" s="201" t="s">
        <v>313</v>
      </c>
      <c r="AU1058" s="201" t="s">
        <v>86</v>
      </c>
      <c r="AY1058" s="18" t="s">
        <v>311</v>
      </c>
      <c r="BE1058" s="202">
        <f>IF(N1058="základní",J1058,0)</f>
        <v>0</v>
      </c>
      <c r="BF1058" s="202">
        <f>IF(N1058="snížená",J1058,0)</f>
        <v>0</v>
      </c>
      <c r="BG1058" s="202">
        <f>IF(N1058="zákl. přenesená",J1058,0)</f>
        <v>0</v>
      </c>
      <c r="BH1058" s="202">
        <f>IF(N1058="sníž. přenesená",J1058,0)</f>
        <v>0</v>
      </c>
      <c r="BI1058" s="202">
        <f>IF(N1058="nulová",J1058,0)</f>
        <v>0</v>
      </c>
      <c r="BJ1058" s="18" t="s">
        <v>84</v>
      </c>
      <c r="BK1058" s="202">
        <f>ROUND(I1058*H1058,2)</f>
        <v>0</v>
      </c>
      <c r="BL1058" s="18" t="s">
        <v>420</v>
      </c>
      <c r="BM1058" s="201" t="s">
        <v>1661</v>
      </c>
    </row>
    <row r="1059" spans="1:65" s="2" customFormat="1" ht="29.25" x14ac:dyDescent="0.2">
      <c r="A1059" s="35"/>
      <c r="B1059" s="36"/>
      <c r="C1059" s="37"/>
      <c r="D1059" s="203" t="s">
        <v>320</v>
      </c>
      <c r="E1059" s="37"/>
      <c r="F1059" s="204" t="s">
        <v>1616</v>
      </c>
      <c r="G1059" s="37"/>
      <c r="H1059" s="37"/>
      <c r="I1059" s="110"/>
      <c r="J1059" s="37"/>
      <c r="K1059" s="37"/>
      <c r="L1059" s="40"/>
      <c r="M1059" s="205"/>
      <c r="N1059" s="206"/>
      <c r="O1059" s="65"/>
      <c r="P1059" s="65"/>
      <c r="Q1059" s="65"/>
      <c r="R1059" s="65"/>
      <c r="S1059" s="65"/>
      <c r="T1059" s="66"/>
      <c r="U1059" s="35"/>
      <c r="V1059" s="35"/>
      <c r="W1059" s="35"/>
      <c r="X1059" s="35"/>
      <c r="Y1059" s="35"/>
      <c r="Z1059" s="35"/>
      <c r="AA1059" s="35"/>
      <c r="AB1059" s="35"/>
      <c r="AC1059" s="35"/>
      <c r="AD1059" s="35"/>
      <c r="AE1059" s="35"/>
      <c r="AT1059" s="18" t="s">
        <v>320</v>
      </c>
      <c r="AU1059" s="18" t="s">
        <v>86</v>
      </c>
    </row>
    <row r="1060" spans="1:65" s="2" customFormat="1" ht="19.5" x14ac:dyDescent="0.2">
      <c r="A1060" s="35"/>
      <c r="B1060" s="36"/>
      <c r="C1060" s="37"/>
      <c r="D1060" s="203" t="s">
        <v>519</v>
      </c>
      <c r="E1060" s="37"/>
      <c r="F1060" s="204" t="s">
        <v>1662</v>
      </c>
      <c r="G1060" s="37"/>
      <c r="H1060" s="37"/>
      <c r="I1060" s="110"/>
      <c r="J1060" s="37"/>
      <c r="K1060" s="37"/>
      <c r="L1060" s="40"/>
      <c r="M1060" s="205"/>
      <c r="N1060" s="206"/>
      <c r="O1060" s="65"/>
      <c r="P1060" s="65"/>
      <c r="Q1060" s="65"/>
      <c r="R1060" s="65"/>
      <c r="S1060" s="65"/>
      <c r="T1060" s="66"/>
      <c r="U1060" s="35"/>
      <c r="V1060" s="35"/>
      <c r="W1060" s="35"/>
      <c r="X1060" s="35"/>
      <c r="Y1060" s="35"/>
      <c r="Z1060" s="35"/>
      <c r="AA1060" s="35"/>
      <c r="AB1060" s="35"/>
      <c r="AC1060" s="35"/>
      <c r="AD1060" s="35"/>
      <c r="AE1060" s="35"/>
      <c r="AT1060" s="18" t="s">
        <v>519</v>
      </c>
      <c r="AU1060" s="18" t="s">
        <v>86</v>
      </c>
    </row>
    <row r="1061" spans="1:65" s="2" customFormat="1" ht="16.5" customHeight="1" x14ac:dyDescent="0.2">
      <c r="A1061" s="35"/>
      <c r="B1061" s="36"/>
      <c r="C1061" s="190" t="s">
        <v>1663</v>
      </c>
      <c r="D1061" s="190" t="s">
        <v>313</v>
      </c>
      <c r="E1061" s="191" t="s">
        <v>1664</v>
      </c>
      <c r="F1061" s="192" t="s">
        <v>1665</v>
      </c>
      <c r="G1061" s="193" t="s">
        <v>316</v>
      </c>
      <c r="H1061" s="194">
        <v>3</v>
      </c>
      <c r="I1061" s="195"/>
      <c r="J1061" s="196">
        <f>ROUND(I1061*H1061,2)</f>
        <v>0</v>
      </c>
      <c r="K1061" s="192" t="s">
        <v>544</v>
      </c>
      <c r="L1061" s="40"/>
      <c r="M1061" s="197" t="s">
        <v>21</v>
      </c>
      <c r="N1061" s="198" t="s">
        <v>47</v>
      </c>
      <c r="O1061" s="65"/>
      <c r="P1061" s="199">
        <f>O1061*H1061</f>
        <v>0</v>
      </c>
      <c r="Q1061" s="199">
        <v>0.13700000000000001</v>
      </c>
      <c r="R1061" s="199">
        <f>Q1061*H1061</f>
        <v>0.41100000000000003</v>
      </c>
      <c r="S1061" s="199">
        <v>0</v>
      </c>
      <c r="T1061" s="200">
        <f>S1061*H1061</f>
        <v>0</v>
      </c>
      <c r="U1061" s="35"/>
      <c r="V1061" s="35"/>
      <c r="W1061" s="35"/>
      <c r="X1061" s="35"/>
      <c r="Y1061" s="35"/>
      <c r="Z1061" s="35"/>
      <c r="AA1061" s="35"/>
      <c r="AB1061" s="35"/>
      <c r="AC1061" s="35"/>
      <c r="AD1061" s="35"/>
      <c r="AE1061" s="35"/>
      <c r="AR1061" s="201" t="s">
        <v>420</v>
      </c>
      <c r="AT1061" s="201" t="s">
        <v>313</v>
      </c>
      <c r="AU1061" s="201" t="s">
        <v>86</v>
      </c>
      <c r="AY1061" s="18" t="s">
        <v>311</v>
      </c>
      <c r="BE1061" s="202">
        <f>IF(N1061="základní",J1061,0)</f>
        <v>0</v>
      </c>
      <c r="BF1061" s="202">
        <f>IF(N1061="snížená",J1061,0)</f>
        <v>0</v>
      </c>
      <c r="BG1061" s="202">
        <f>IF(N1061="zákl. přenesená",J1061,0)</f>
        <v>0</v>
      </c>
      <c r="BH1061" s="202">
        <f>IF(N1061="sníž. přenesená",J1061,0)</f>
        <v>0</v>
      </c>
      <c r="BI1061" s="202">
        <f>IF(N1061="nulová",J1061,0)</f>
        <v>0</v>
      </c>
      <c r="BJ1061" s="18" t="s">
        <v>84</v>
      </c>
      <c r="BK1061" s="202">
        <f>ROUND(I1061*H1061,2)</f>
        <v>0</v>
      </c>
      <c r="BL1061" s="18" t="s">
        <v>420</v>
      </c>
      <c r="BM1061" s="201" t="s">
        <v>1666</v>
      </c>
    </row>
    <row r="1062" spans="1:65" s="2" customFormat="1" ht="29.25" x14ac:dyDescent="0.2">
      <c r="A1062" s="35"/>
      <c r="B1062" s="36"/>
      <c r="C1062" s="37"/>
      <c r="D1062" s="203" t="s">
        <v>320</v>
      </c>
      <c r="E1062" s="37"/>
      <c r="F1062" s="204" t="s">
        <v>1616</v>
      </c>
      <c r="G1062" s="37"/>
      <c r="H1062" s="37"/>
      <c r="I1062" s="110"/>
      <c r="J1062" s="37"/>
      <c r="K1062" s="37"/>
      <c r="L1062" s="40"/>
      <c r="M1062" s="205"/>
      <c r="N1062" s="206"/>
      <c r="O1062" s="65"/>
      <c r="P1062" s="65"/>
      <c r="Q1062" s="65"/>
      <c r="R1062" s="65"/>
      <c r="S1062" s="65"/>
      <c r="T1062" s="66"/>
      <c r="U1062" s="35"/>
      <c r="V1062" s="35"/>
      <c r="W1062" s="35"/>
      <c r="X1062" s="35"/>
      <c r="Y1062" s="35"/>
      <c r="Z1062" s="35"/>
      <c r="AA1062" s="35"/>
      <c r="AB1062" s="35"/>
      <c r="AC1062" s="35"/>
      <c r="AD1062" s="35"/>
      <c r="AE1062" s="35"/>
      <c r="AT1062" s="18" t="s">
        <v>320</v>
      </c>
      <c r="AU1062" s="18" t="s">
        <v>86</v>
      </c>
    </row>
    <row r="1063" spans="1:65" s="2" customFormat="1" ht="19.5" x14ac:dyDescent="0.2">
      <c r="A1063" s="35"/>
      <c r="B1063" s="36"/>
      <c r="C1063" s="37"/>
      <c r="D1063" s="203" t="s">
        <v>519</v>
      </c>
      <c r="E1063" s="37"/>
      <c r="F1063" s="204" t="s">
        <v>1667</v>
      </c>
      <c r="G1063" s="37"/>
      <c r="H1063" s="37"/>
      <c r="I1063" s="110"/>
      <c r="J1063" s="37"/>
      <c r="K1063" s="37"/>
      <c r="L1063" s="40"/>
      <c r="M1063" s="205"/>
      <c r="N1063" s="206"/>
      <c r="O1063" s="65"/>
      <c r="P1063" s="65"/>
      <c r="Q1063" s="65"/>
      <c r="R1063" s="65"/>
      <c r="S1063" s="65"/>
      <c r="T1063" s="66"/>
      <c r="U1063" s="35"/>
      <c r="V1063" s="35"/>
      <c r="W1063" s="35"/>
      <c r="X1063" s="35"/>
      <c r="Y1063" s="35"/>
      <c r="Z1063" s="35"/>
      <c r="AA1063" s="35"/>
      <c r="AB1063" s="35"/>
      <c r="AC1063" s="35"/>
      <c r="AD1063" s="35"/>
      <c r="AE1063" s="35"/>
      <c r="AT1063" s="18" t="s">
        <v>519</v>
      </c>
      <c r="AU1063" s="18" t="s">
        <v>86</v>
      </c>
    </row>
    <row r="1064" spans="1:65" s="2" customFormat="1" ht="16.5" customHeight="1" x14ac:dyDescent="0.2">
      <c r="A1064" s="35"/>
      <c r="B1064" s="36"/>
      <c r="C1064" s="190" t="s">
        <v>1668</v>
      </c>
      <c r="D1064" s="190" t="s">
        <v>313</v>
      </c>
      <c r="E1064" s="191" t="s">
        <v>1669</v>
      </c>
      <c r="F1064" s="192" t="s">
        <v>1670</v>
      </c>
      <c r="G1064" s="193" t="s">
        <v>316</v>
      </c>
      <c r="H1064" s="194">
        <v>2</v>
      </c>
      <c r="I1064" s="195"/>
      <c r="J1064" s="196">
        <f>ROUND(I1064*H1064,2)</f>
        <v>0</v>
      </c>
      <c r="K1064" s="192" t="s">
        <v>544</v>
      </c>
      <c r="L1064" s="40"/>
      <c r="M1064" s="197" t="s">
        <v>21</v>
      </c>
      <c r="N1064" s="198" t="s">
        <v>47</v>
      </c>
      <c r="O1064" s="65"/>
      <c r="P1064" s="199">
        <f>O1064*H1064</f>
        <v>0</v>
      </c>
      <c r="Q1064" s="199">
        <v>0</v>
      </c>
      <c r="R1064" s="199">
        <f>Q1064*H1064</f>
        <v>0</v>
      </c>
      <c r="S1064" s="199">
        <v>0</v>
      </c>
      <c r="T1064" s="200">
        <f>S1064*H1064</f>
        <v>0</v>
      </c>
      <c r="U1064" s="35"/>
      <c r="V1064" s="35"/>
      <c r="W1064" s="35"/>
      <c r="X1064" s="35"/>
      <c r="Y1064" s="35"/>
      <c r="Z1064" s="35"/>
      <c r="AA1064" s="35"/>
      <c r="AB1064" s="35"/>
      <c r="AC1064" s="35"/>
      <c r="AD1064" s="35"/>
      <c r="AE1064" s="35"/>
      <c r="AR1064" s="201" t="s">
        <v>420</v>
      </c>
      <c r="AT1064" s="201" t="s">
        <v>313</v>
      </c>
      <c r="AU1064" s="201" t="s">
        <v>86</v>
      </c>
      <c r="AY1064" s="18" t="s">
        <v>311</v>
      </c>
      <c r="BE1064" s="202">
        <f>IF(N1064="základní",J1064,0)</f>
        <v>0</v>
      </c>
      <c r="BF1064" s="202">
        <f>IF(N1064="snížená",J1064,0)</f>
        <v>0</v>
      </c>
      <c r="BG1064" s="202">
        <f>IF(N1064="zákl. přenesená",J1064,0)</f>
        <v>0</v>
      </c>
      <c r="BH1064" s="202">
        <f>IF(N1064="sníž. přenesená",J1064,0)</f>
        <v>0</v>
      </c>
      <c r="BI1064" s="202">
        <f>IF(N1064="nulová",J1064,0)</f>
        <v>0</v>
      </c>
      <c r="BJ1064" s="18" t="s">
        <v>84</v>
      </c>
      <c r="BK1064" s="202">
        <f>ROUND(I1064*H1064,2)</f>
        <v>0</v>
      </c>
      <c r="BL1064" s="18" t="s">
        <v>420</v>
      </c>
      <c r="BM1064" s="201" t="s">
        <v>1671</v>
      </c>
    </row>
    <row r="1065" spans="1:65" s="2" customFormat="1" ht="19.5" x14ac:dyDescent="0.2">
      <c r="A1065" s="35"/>
      <c r="B1065" s="36"/>
      <c r="C1065" s="37"/>
      <c r="D1065" s="203" t="s">
        <v>519</v>
      </c>
      <c r="E1065" s="37"/>
      <c r="F1065" s="204" t="s">
        <v>1672</v>
      </c>
      <c r="G1065" s="37"/>
      <c r="H1065" s="37"/>
      <c r="I1065" s="110"/>
      <c r="J1065" s="37"/>
      <c r="K1065" s="37"/>
      <c r="L1065" s="40"/>
      <c r="M1065" s="205"/>
      <c r="N1065" s="206"/>
      <c r="O1065" s="65"/>
      <c r="P1065" s="65"/>
      <c r="Q1065" s="65"/>
      <c r="R1065" s="65"/>
      <c r="S1065" s="65"/>
      <c r="T1065" s="66"/>
      <c r="U1065" s="35"/>
      <c r="V1065" s="35"/>
      <c r="W1065" s="35"/>
      <c r="X1065" s="35"/>
      <c r="Y1065" s="35"/>
      <c r="Z1065" s="35"/>
      <c r="AA1065" s="35"/>
      <c r="AB1065" s="35"/>
      <c r="AC1065" s="35"/>
      <c r="AD1065" s="35"/>
      <c r="AE1065" s="35"/>
      <c r="AT1065" s="18" t="s">
        <v>519</v>
      </c>
      <c r="AU1065" s="18" t="s">
        <v>86</v>
      </c>
    </row>
    <row r="1066" spans="1:65" s="2" customFormat="1" ht="24" customHeight="1" x14ac:dyDescent="0.2">
      <c r="A1066" s="35"/>
      <c r="B1066" s="36"/>
      <c r="C1066" s="190" t="s">
        <v>1673</v>
      </c>
      <c r="D1066" s="190" t="s">
        <v>313</v>
      </c>
      <c r="E1066" s="191" t="s">
        <v>1674</v>
      </c>
      <c r="F1066" s="192" t="s">
        <v>1675</v>
      </c>
      <c r="G1066" s="193" t="s">
        <v>316</v>
      </c>
      <c r="H1066" s="194">
        <v>1</v>
      </c>
      <c r="I1066" s="195"/>
      <c r="J1066" s="196">
        <f>ROUND(I1066*H1066,2)</f>
        <v>0</v>
      </c>
      <c r="K1066" s="192" t="s">
        <v>317</v>
      </c>
      <c r="L1066" s="40"/>
      <c r="M1066" s="197" t="s">
        <v>21</v>
      </c>
      <c r="N1066" s="198" t="s">
        <v>47</v>
      </c>
      <c r="O1066" s="65"/>
      <c r="P1066" s="199">
        <f>O1066*H1066</f>
        <v>0</v>
      </c>
      <c r="Q1066" s="199">
        <v>0.13</v>
      </c>
      <c r="R1066" s="199">
        <f>Q1066*H1066</f>
        <v>0.13</v>
      </c>
      <c r="S1066" s="199">
        <v>0</v>
      </c>
      <c r="T1066" s="200">
        <f>S1066*H1066</f>
        <v>0</v>
      </c>
      <c r="U1066" s="35"/>
      <c r="V1066" s="35"/>
      <c r="W1066" s="35"/>
      <c r="X1066" s="35"/>
      <c r="Y1066" s="35"/>
      <c r="Z1066" s="35"/>
      <c r="AA1066" s="35"/>
      <c r="AB1066" s="35"/>
      <c r="AC1066" s="35"/>
      <c r="AD1066" s="35"/>
      <c r="AE1066" s="35"/>
      <c r="AR1066" s="201" t="s">
        <v>420</v>
      </c>
      <c r="AT1066" s="201" t="s">
        <v>313</v>
      </c>
      <c r="AU1066" s="201" t="s">
        <v>86</v>
      </c>
      <c r="AY1066" s="18" t="s">
        <v>311</v>
      </c>
      <c r="BE1066" s="202">
        <f>IF(N1066="základní",J1066,0)</f>
        <v>0</v>
      </c>
      <c r="BF1066" s="202">
        <f>IF(N1066="snížená",J1066,0)</f>
        <v>0</v>
      </c>
      <c r="BG1066" s="202">
        <f>IF(N1066="zákl. přenesená",J1066,0)</f>
        <v>0</v>
      </c>
      <c r="BH1066" s="202">
        <f>IF(N1066="sníž. přenesená",J1066,0)</f>
        <v>0</v>
      </c>
      <c r="BI1066" s="202">
        <f>IF(N1066="nulová",J1066,0)</f>
        <v>0</v>
      </c>
      <c r="BJ1066" s="18" t="s">
        <v>84</v>
      </c>
      <c r="BK1066" s="202">
        <f>ROUND(I1066*H1066,2)</f>
        <v>0</v>
      </c>
      <c r="BL1066" s="18" t="s">
        <v>420</v>
      </c>
      <c r="BM1066" s="201" t="s">
        <v>1676</v>
      </c>
    </row>
    <row r="1067" spans="1:65" s="2" customFormat="1" ht="19.5" x14ac:dyDescent="0.2">
      <c r="A1067" s="35"/>
      <c r="B1067" s="36"/>
      <c r="C1067" s="37"/>
      <c r="D1067" s="203" t="s">
        <v>519</v>
      </c>
      <c r="E1067" s="37"/>
      <c r="F1067" s="204" t="s">
        <v>1677</v>
      </c>
      <c r="G1067" s="37"/>
      <c r="H1067" s="37"/>
      <c r="I1067" s="110"/>
      <c r="J1067" s="37"/>
      <c r="K1067" s="37"/>
      <c r="L1067" s="40"/>
      <c r="M1067" s="205"/>
      <c r="N1067" s="206"/>
      <c r="O1067" s="65"/>
      <c r="P1067" s="65"/>
      <c r="Q1067" s="65"/>
      <c r="R1067" s="65"/>
      <c r="S1067" s="65"/>
      <c r="T1067" s="66"/>
      <c r="U1067" s="35"/>
      <c r="V1067" s="35"/>
      <c r="W1067" s="35"/>
      <c r="X1067" s="35"/>
      <c r="Y1067" s="35"/>
      <c r="Z1067" s="35"/>
      <c r="AA1067" s="35"/>
      <c r="AB1067" s="35"/>
      <c r="AC1067" s="35"/>
      <c r="AD1067" s="35"/>
      <c r="AE1067" s="35"/>
      <c r="AT1067" s="18" t="s">
        <v>519</v>
      </c>
      <c r="AU1067" s="18" t="s">
        <v>86</v>
      </c>
    </row>
    <row r="1068" spans="1:65" s="2" customFormat="1" ht="16.5" customHeight="1" x14ac:dyDescent="0.2">
      <c r="A1068" s="35"/>
      <c r="B1068" s="36"/>
      <c r="C1068" s="190" t="s">
        <v>1678</v>
      </c>
      <c r="D1068" s="190" t="s">
        <v>313</v>
      </c>
      <c r="E1068" s="191" t="s">
        <v>1679</v>
      </c>
      <c r="F1068" s="192" t="s">
        <v>1680</v>
      </c>
      <c r="G1068" s="193" t="s">
        <v>316</v>
      </c>
      <c r="H1068" s="194">
        <v>1</v>
      </c>
      <c r="I1068" s="195"/>
      <c r="J1068" s="196">
        <f>ROUND(I1068*H1068,2)</f>
        <v>0</v>
      </c>
      <c r="K1068" s="192" t="s">
        <v>317</v>
      </c>
      <c r="L1068" s="40"/>
      <c r="M1068" s="197" t="s">
        <v>21</v>
      </c>
      <c r="N1068" s="198" t="s">
        <v>47</v>
      </c>
      <c r="O1068" s="65"/>
      <c r="P1068" s="199">
        <f>O1068*H1068</f>
        <v>0</v>
      </c>
      <c r="Q1068" s="199">
        <v>0</v>
      </c>
      <c r="R1068" s="199">
        <f>Q1068*H1068</f>
        <v>0</v>
      </c>
      <c r="S1068" s="199">
        <v>0.26</v>
      </c>
      <c r="T1068" s="200">
        <f>S1068*H1068</f>
        <v>0.26</v>
      </c>
      <c r="U1068" s="35"/>
      <c r="V1068" s="35"/>
      <c r="W1068" s="35"/>
      <c r="X1068" s="35"/>
      <c r="Y1068" s="35"/>
      <c r="Z1068" s="35"/>
      <c r="AA1068" s="35"/>
      <c r="AB1068" s="35"/>
      <c r="AC1068" s="35"/>
      <c r="AD1068" s="35"/>
      <c r="AE1068" s="35"/>
      <c r="AR1068" s="201" t="s">
        <v>420</v>
      </c>
      <c r="AT1068" s="201" t="s">
        <v>313</v>
      </c>
      <c r="AU1068" s="201" t="s">
        <v>86</v>
      </c>
      <c r="AY1068" s="18" t="s">
        <v>311</v>
      </c>
      <c r="BE1068" s="202">
        <f>IF(N1068="základní",J1068,0)</f>
        <v>0</v>
      </c>
      <c r="BF1068" s="202">
        <f>IF(N1068="snížená",J1068,0)</f>
        <v>0</v>
      </c>
      <c r="BG1068" s="202">
        <f>IF(N1068="zákl. přenesená",J1068,0)</f>
        <v>0</v>
      </c>
      <c r="BH1068" s="202">
        <f>IF(N1068="sníž. přenesená",J1068,0)</f>
        <v>0</v>
      </c>
      <c r="BI1068" s="202">
        <f>IF(N1068="nulová",J1068,0)</f>
        <v>0</v>
      </c>
      <c r="BJ1068" s="18" t="s">
        <v>84</v>
      </c>
      <c r="BK1068" s="202">
        <f>ROUND(I1068*H1068,2)</f>
        <v>0</v>
      </c>
      <c r="BL1068" s="18" t="s">
        <v>420</v>
      </c>
      <c r="BM1068" s="201" t="s">
        <v>1681</v>
      </c>
    </row>
    <row r="1069" spans="1:65" s="2" customFormat="1" ht="29.25" x14ac:dyDescent="0.2">
      <c r="A1069" s="35"/>
      <c r="B1069" s="36"/>
      <c r="C1069" s="37"/>
      <c r="D1069" s="203" t="s">
        <v>320</v>
      </c>
      <c r="E1069" s="37"/>
      <c r="F1069" s="204" t="s">
        <v>1616</v>
      </c>
      <c r="G1069" s="37"/>
      <c r="H1069" s="37"/>
      <c r="I1069" s="110"/>
      <c r="J1069" s="37"/>
      <c r="K1069" s="37"/>
      <c r="L1069" s="40"/>
      <c r="M1069" s="205"/>
      <c r="N1069" s="206"/>
      <c r="O1069" s="65"/>
      <c r="P1069" s="65"/>
      <c r="Q1069" s="65"/>
      <c r="R1069" s="65"/>
      <c r="S1069" s="65"/>
      <c r="T1069" s="66"/>
      <c r="U1069" s="35"/>
      <c r="V1069" s="35"/>
      <c r="W1069" s="35"/>
      <c r="X1069" s="35"/>
      <c r="Y1069" s="35"/>
      <c r="Z1069" s="35"/>
      <c r="AA1069" s="35"/>
      <c r="AB1069" s="35"/>
      <c r="AC1069" s="35"/>
      <c r="AD1069" s="35"/>
      <c r="AE1069" s="35"/>
      <c r="AT1069" s="18" t="s">
        <v>320</v>
      </c>
      <c r="AU1069" s="18" t="s">
        <v>86</v>
      </c>
    </row>
    <row r="1070" spans="1:65" s="2" customFormat="1" ht="19.5" x14ac:dyDescent="0.2">
      <c r="A1070" s="35"/>
      <c r="B1070" s="36"/>
      <c r="C1070" s="37"/>
      <c r="D1070" s="203" t="s">
        <v>519</v>
      </c>
      <c r="E1070" s="37"/>
      <c r="F1070" s="204" t="s">
        <v>1682</v>
      </c>
      <c r="G1070" s="37"/>
      <c r="H1070" s="37"/>
      <c r="I1070" s="110"/>
      <c r="J1070" s="37"/>
      <c r="K1070" s="37"/>
      <c r="L1070" s="40"/>
      <c r="M1070" s="205"/>
      <c r="N1070" s="206"/>
      <c r="O1070" s="65"/>
      <c r="P1070" s="65"/>
      <c r="Q1070" s="65"/>
      <c r="R1070" s="65"/>
      <c r="S1070" s="65"/>
      <c r="T1070" s="66"/>
      <c r="U1070" s="35"/>
      <c r="V1070" s="35"/>
      <c r="W1070" s="35"/>
      <c r="X1070" s="35"/>
      <c r="Y1070" s="35"/>
      <c r="Z1070" s="35"/>
      <c r="AA1070" s="35"/>
      <c r="AB1070" s="35"/>
      <c r="AC1070" s="35"/>
      <c r="AD1070" s="35"/>
      <c r="AE1070" s="35"/>
      <c r="AT1070" s="18" t="s">
        <v>519</v>
      </c>
      <c r="AU1070" s="18" t="s">
        <v>86</v>
      </c>
    </row>
    <row r="1071" spans="1:65" s="2" customFormat="1" ht="24" customHeight="1" x14ac:dyDescent="0.2">
      <c r="A1071" s="35"/>
      <c r="B1071" s="36"/>
      <c r="C1071" s="190" t="s">
        <v>1683</v>
      </c>
      <c r="D1071" s="190" t="s">
        <v>313</v>
      </c>
      <c r="E1071" s="191" t="s">
        <v>1684</v>
      </c>
      <c r="F1071" s="192" t="s">
        <v>1685</v>
      </c>
      <c r="G1071" s="193" t="s">
        <v>316</v>
      </c>
      <c r="H1071" s="194">
        <v>12</v>
      </c>
      <c r="I1071" s="195"/>
      <c r="J1071" s="196">
        <f>ROUND(I1071*H1071,2)</f>
        <v>0</v>
      </c>
      <c r="K1071" s="192" t="s">
        <v>317</v>
      </c>
      <c r="L1071" s="40"/>
      <c r="M1071" s="197" t="s">
        <v>21</v>
      </c>
      <c r="N1071" s="198" t="s">
        <v>47</v>
      </c>
      <c r="O1071" s="65"/>
      <c r="P1071" s="199">
        <f>O1071*H1071</f>
        <v>0</v>
      </c>
      <c r="Q1071" s="199">
        <v>4.8000000000000001E-4</v>
      </c>
      <c r="R1071" s="199">
        <f>Q1071*H1071</f>
        <v>5.7600000000000004E-3</v>
      </c>
      <c r="S1071" s="199">
        <v>0</v>
      </c>
      <c r="T1071" s="200">
        <f>S1071*H1071</f>
        <v>0</v>
      </c>
      <c r="U1071" s="35"/>
      <c r="V1071" s="35"/>
      <c r="W1071" s="35"/>
      <c r="X1071" s="35"/>
      <c r="Y1071" s="35"/>
      <c r="Z1071" s="35"/>
      <c r="AA1071" s="35"/>
      <c r="AB1071" s="35"/>
      <c r="AC1071" s="35"/>
      <c r="AD1071" s="35"/>
      <c r="AE1071" s="35"/>
      <c r="AR1071" s="201" t="s">
        <v>318</v>
      </c>
      <c r="AT1071" s="201" t="s">
        <v>313</v>
      </c>
      <c r="AU1071" s="201" t="s">
        <v>86</v>
      </c>
      <c r="AY1071" s="18" t="s">
        <v>311</v>
      </c>
      <c r="BE1071" s="202">
        <f>IF(N1071="základní",J1071,0)</f>
        <v>0</v>
      </c>
      <c r="BF1071" s="202">
        <f>IF(N1071="snížená",J1071,0)</f>
        <v>0</v>
      </c>
      <c r="BG1071" s="202">
        <f>IF(N1071="zákl. přenesená",J1071,0)</f>
        <v>0</v>
      </c>
      <c r="BH1071" s="202">
        <f>IF(N1071="sníž. přenesená",J1071,0)</f>
        <v>0</v>
      </c>
      <c r="BI1071" s="202">
        <f>IF(N1071="nulová",J1071,0)</f>
        <v>0</v>
      </c>
      <c r="BJ1071" s="18" t="s">
        <v>84</v>
      </c>
      <c r="BK1071" s="202">
        <f>ROUND(I1071*H1071,2)</f>
        <v>0</v>
      </c>
      <c r="BL1071" s="18" t="s">
        <v>318</v>
      </c>
      <c r="BM1071" s="201" t="s">
        <v>1686</v>
      </c>
    </row>
    <row r="1072" spans="1:65" s="2" customFormat="1" ht="126.75" x14ac:dyDescent="0.2">
      <c r="A1072" s="35"/>
      <c r="B1072" s="36"/>
      <c r="C1072" s="37"/>
      <c r="D1072" s="203" t="s">
        <v>320</v>
      </c>
      <c r="E1072" s="37"/>
      <c r="F1072" s="204" t="s">
        <v>1687</v>
      </c>
      <c r="G1072" s="37"/>
      <c r="H1072" s="37"/>
      <c r="I1072" s="110"/>
      <c r="J1072" s="37"/>
      <c r="K1072" s="37"/>
      <c r="L1072" s="40"/>
      <c r="M1072" s="205"/>
      <c r="N1072" s="206"/>
      <c r="O1072" s="65"/>
      <c r="P1072" s="65"/>
      <c r="Q1072" s="65"/>
      <c r="R1072" s="65"/>
      <c r="S1072" s="65"/>
      <c r="T1072" s="66"/>
      <c r="U1072" s="35"/>
      <c r="V1072" s="35"/>
      <c r="W1072" s="35"/>
      <c r="X1072" s="35"/>
      <c r="Y1072" s="35"/>
      <c r="Z1072" s="35"/>
      <c r="AA1072" s="35"/>
      <c r="AB1072" s="35"/>
      <c r="AC1072" s="35"/>
      <c r="AD1072" s="35"/>
      <c r="AE1072" s="35"/>
      <c r="AT1072" s="18" t="s">
        <v>320</v>
      </c>
      <c r="AU1072" s="18" t="s">
        <v>86</v>
      </c>
    </row>
    <row r="1073" spans="1:65" s="2" customFormat="1" ht="19.5" x14ac:dyDescent="0.2">
      <c r="A1073" s="35"/>
      <c r="B1073" s="36"/>
      <c r="C1073" s="37"/>
      <c r="D1073" s="203" t="s">
        <v>519</v>
      </c>
      <c r="E1073" s="37"/>
      <c r="F1073" s="204" t="s">
        <v>1688</v>
      </c>
      <c r="G1073" s="37"/>
      <c r="H1073" s="37"/>
      <c r="I1073" s="110"/>
      <c r="J1073" s="37"/>
      <c r="K1073" s="37"/>
      <c r="L1073" s="40"/>
      <c r="M1073" s="205"/>
      <c r="N1073" s="206"/>
      <c r="O1073" s="65"/>
      <c r="P1073" s="65"/>
      <c r="Q1073" s="65"/>
      <c r="R1073" s="65"/>
      <c r="S1073" s="65"/>
      <c r="T1073" s="66"/>
      <c r="U1073" s="35"/>
      <c r="V1073" s="35"/>
      <c r="W1073" s="35"/>
      <c r="X1073" s="35"/>
      <c r="Y1073" s="35"/>
      <c r="Z1073" s="35"/>
      <c r="AA1073" s="35"/>
      <c r="AB1073" s="35"/>
      <c r="AC1073" s="35"/>
      <c r="AD1073" s="35"/>
      <c r="AE1073" s="35"/>
      <c r="AT1073" s="18" t="s">
        <v>519</v>
      </c>
      <c r="AU1073" s="18" t="s">
        <v>86</v>
      </c>
    </row>
    <row r="1074" spans="1:65" s="2" customFormat="1" ht="24" customHeight="1" x14ac:dyDescent="0.2">
      <c r="A1074" s="35"/>
      <c r="B1074" s="36"/>
      <c r="C1074" s="239" t="s">
        <v>1689</v>
      </c>
      <c r="D1074" s="239" t="s">
        <v>432</v>
      </c>
      <c r="E1074" s="240" t="s">
        <v>1690</v>
      </c>
      <c r="F1074" s="241" t="s">
        <v>1691</v>
      </c>
      <c r="G1074" s="242" t="s">
        <v>1692</v>
      </c>
      <c r="H1074" s="243">
        <v>3</v>
      </c>
      <c r="I1074" s="244"/>
      <c r="J1074" s="245">
        <f>ROUND(I1074*H1074,2)</f>
        <v>0</v>
      </c>
      <c r="K1074" s="241" t="s">
        <v>724</v>
      </c>
      <c r="L1074" s="246"/>
      <c r="M1074" s="247" t="s">
        <v>21</v>
      </c>
      <c r="N1074" s="248" t="s">
        <v>47</v>
      </c>
      <c r="O1074" s="65"/>
      <c r="P1074" s="199">
        <f>O1074*H1074</f>
        <v>0</v>
      </c>
      <c r="Q1074" s="199">
        <v>1.3599999999999999E-2</v>
      </c>
      <c r="R1074" s="199">
        <f>Q1074*H1074</f>
        <v>4.0799999999999996E-2</v>
      </c>
      <c r="S1074" s="199">
        <v>0</v>
      </c>
      <c r="T1074" s="200">
        <f>S1074*H1074</f>
        <v>0</v>
      </c>
      <c r="U1074" s="35"/>
      <c r="V1074" s="35"/>
      <c r="W1074" s="35"/>
      <c r="X1074" s="35"/>
      <c r="Y1074" s="35"/>
      <c r="Z1074" s="35"/>
      <c r="AA1074" s="35"/>
      <c r="AB1074" s="35"/>
      <c r="AC1074" s="35"/>
      <c r="AD1074" s="35"/>
      <c r="AE1074" s="35"/>
      <c r="AR1074" s="201" t="s">
        <v>372</v>
      </c>
      <c r="AT1074" s="201" t="s">
        <v>432</v>
      </c>
      <c r="AU1074" s="201" t="s">
        <v>86</v>
      </c>
      <c r="AY1074" s="18" t="s">
        <v>311</v>
      </c>
      <c r="BE1074" s="202">
        <f>IF(N1074="základní",J1074,0)</f>
        <v>0</v>
      </c>
      <c r="BF1074" s="202">
        <f>IF(N1074="snížená",J1074,0)</f>
        <v>0</v>
      </c>
      <c r="BG1074" s="202">
        <f>IF(N1074="zákl. přenesená",J1074,0)</f>
        <v>0</v>
      </c>
      <c r="BH1074" s="202">
        <f>IF(N1074="sníž. přenesená",J1074,0)</f>
        <v>0</v>
      </c>
      <c r="BI1074" s="202">
        <f>IF(N1074="nulová",J1074,0)</f>
        <v>0</v>
      </c>
      <c r="BJ1074" s="18" t="s">
        <v>84</v>
      </c>
      <c r="BK1074" s="202">
        <f>ROUND(I1074*H1074,2)</f>
        <v>0</v>
      </c>
      <c r="BL1074" s="18" t="s">
        <v>318</v>
      </c>
      <c r="BM1074" s="201" t="s">
        <v>1693</v>
      </c>
    </row>
    <row r="1075" spans="1:65" s="2" customFormat="1" ht="19.5" x14ac:dyDescent="0.2">
      <c r="A1075" s="35"/>
      <c r="B1075" s="36"/>
      <c r="C1075" s="37"/>
      <c r="D1075" s="203" t="s">
        <v>519</v>
      </c>
      <c r="E1075" s="37"/>
      <c r="F1075" s="204" t="s">
        <v>1694</v>
      </c>
      <c r="G1075" s="37"/>
      <c r="H1075" s="37"/>
      <c r="I1075" s="110"/>
      <c r="J1075" s="37"/>
      <c r="K1075" s="37"/>
      <c r="L1075" s="40"/>
      <c r="M1075" s="205"/>
      <c r="N1075" s="206"/>
      <c r="O1075" s="65"/>
      <c r="P1075" s="65"/>
      <c r="Q1075" s="65"/>
      <c r="R1075" s="65"/>
      <c r="S1075" s="65"/>
      <c r="T1075" s="66"/>
      <c r="U1075" s="35"/>
      <c r="V1075" s="35"/>
      <c r="W1075" s="35"/>
      <c r="X1075" s="35"/>
      <c r="Y1075" s="35"/>
      <c r="Z1075" s="35"/>
      <c r="AA1075" s="35"/>
      <c r="AB1075" s="35"/>
      <c r="AC1075" s="35"/>
      <c r="AD1075" s="35"/>
      <c r="AE1075" s="35"/>
      <c r="AT1075" s="18" t="s">
        <v>519</v>
      </c>
      <c r="AU1075" s="18" t="s">
        <v>86</v>
      </c>
    </row>
    <row r="1076" spans="1:65" s="2" customFormat="1" ht="24" customHeight="1" x14ac:dyDescent="0.2">
      <c r="A1076" s="35"/>
      <c r="B1076" s="36"/>
      <c r="C1076" s="239" t="s">
        <v>1695</v>
      </c>
      <c r="D1076" s="239" t="s">
        <v>432</v>
      </c>
      <c r="E1076" s="240" t="s">
        <v>1696</v>
      </c>
      <c r="F1076" s="241" t="s">
        <v>1697</v>
      </c>
      <c r="G1076" s="242" t="s">
        <v>1692</v>
      </c>
      <c r="H1076" s="243">
        <v>2</v>
      </c>
      <c r="I1076" s="244"/>
      <c r="J1076" s="245">
        <f>ROUND(I1076*H1076,2)</f>
        <v>0</v>
      </c>
      <c r="K1076" s="241" t="s">
        <v>724</v>
      </c>
      <c r="L1076" s="246"/>
      <c r="M1076" s="247" t="s">
        <v>21</v>
      </c>
      <c r="N1076" s="248" t="s">
        <v>47</v>
      </c>
      <c r="O1076" s="65"/>
      <c r="P1076" s="199">
        <f>O1076*H1076</f>
        <v>0</v>
      </c>
      <c r="Q1076" s="199">
        <v>1.389E-2</v>
      </c>
      <c r="R1076" s="199">
        <f>Q1076*H1076</f>
        <v>2.7779999999999999E-2</v>
      </c>
      <c r="S1076" s="199">
        <v>0</v>
      </c>
      <c r="T1076" s="200">
        <f>S1076*H1076</f>
        <v>0</v>
      </c>
      <c r="U1076" s="35"/>
      <c r="V1076" s="35"/>
      <c r="W1076" s="35"/>
      <c r="X1076" s="35"/>
      <c r="Y1076" s="35"/>
      <c r="Z1076" s="35"/>
      <c r="AA1076" s="35"/>
      <c r="AB1076" s="35"/>
      <c r="AC1076" s="35"/>
      <c r="AD1076" s="35"/>
      <c r="AE1076" s="35"/>
      <c r="AR1076" s="201" t="s">
        <v>372</v>
      </c>
      <c r="AT1076" s="201" t="s">
        <v>432</v>
      </c>
      <c r="AU1076" s="201" t="s">
        <v>86</v>
      </c>
      <c r="AY1076" s="18" t="s">
        <v>311</v>
      </c>
      <c r="BE1076" s="202">
        <f>IF(N1076="základní",J1076,0)</f>
        <v>0</v>
      </c>
      <c r="BF1076" s="202">
        <f>IF(N1076="snížená",J1076,0)</f>
        <v>0</v>
      </c>
      <c r="BG1076" s="202">
        <f>IF(N1076="zákl. přenesená",J1076,0)</f>
        <v>0</v>
      </c>
      <c r="BH1076" s="202">
        <f>IF(N1076="sníž. přenesená",J1076,0)</f>
        <v>0</v>
      </c>
      <c r="BI1076" s="202">
        <f>IF(N1076="nulová",J1076,0)</f>
        <v>0</v>
      </c>
      <c r="BJ1076" s="18" t="s">
        <v>84</v>
      </c>
      <c r="BK1076" s="202">
        <f>ROUND(I1076*H1076,2)</f>
        <v>0</v>
      </c>
      <c r="BL1076" s="18" t="s">
        <v>318</v>
      </c>
      <c r="BM1076" s="201" t="s">
        <v>1698</v>
      </c>
    </row>
    <row r="1077" spans="1:65" s="2" customFormat="1" ht="19.5" x14ac:dyDescent="0.2">
      <c r="A1077" s="35"/>
      <c r="B1077" s="36"/>
      <c r="C1077" s="37"/>
      <c r="D1077" s="203" t="s">
        <v>519</v>
      </c>
      <c r="E1077" s="37"/>
      <c r="F1077" s="204" t="s">
        <v>1699</v>
      </c>
      <c r="G1077" s="37"/>
      <c r="H1077" s="37"/>
      <c r="I1077" s="110"/>
      <c r="J1077" s="37"/>
      <c r="K1077" s="37"/>
      <c r="L1077" s="40"/>
      <c r="M1077" s="205"/>
      <c r="N1077" s="206"/>
      <c r="O1077" s="65"/>
      <c r="P1077" s="65"/>
      <c r="Q1077" s="65"/>
      <c r="R1077" s="65"/>
      <c r="S1077" s="65"/>
      <c r="T1077" s="66"/>
      <c r="U1077" s="35"/>
      <c r="V1077" s="35"/>
      <c r="W1077" s="35"/>
      <c r="X1077" s="35"/>
      <c r="Y1077" s="35"/>
      <c r="Z1077" s="35"/>
      <c r="AA1077" s="35"/>
      <c r="AB1077" s="35"/>
      <c r="AC1077" s="35"/>
      <c r="AD1077" s="35"/>
      <c r="AE1077" s="35"/>
      <c r="AT1077" s="18" t="s">
        <v>519</v>
      </c>
      <c r="AU1077" s="18" t="s">
        <v>86</v>
      </c>
    </row>
    <row r="1078" spans="1:65" s="2" customFormat="1" ht="24" customHeight="1" x14ac:dyDescent="0.2">
      <c r="A1078" s="35"/>
      <c r="B1078" s="36"/>
      <c r="C1078" s="239" t="s">
        <v>1700</v>
      </c>
      <c r="D1078" s="239" t="s">
        <v>432</v>
      </c>
      <c r="E1078" s="240" t="s">
        <v>1701</v>
      </c>
      <c r="F1078" s="241" t="s">
        <v>1702</v>
      </c>
      <c r="G1078" s="242" t="s">
        <v>1692</v>
      </c>
      <c r="H1078" s="243">
        <v>1</v>
      </c>
      <c r="I1078" s="244"/>
      <c r="J1078" s="245">
        <f>ROUND(I1078*H1078,2)</f>
        <v>0</v>
      </c>
      <c r="K1078" s="241" t="s">
        <v>724</v>
      </c>
      <c r="L1078" s="246"/>
      <c r="M1078" s="247" t="s">
        <v>21</v>
      </c>
      <c r="N1078" s="248" t="s">
        <v>47</v>
      </c>
      <c r="O1078" s="65"/>
      <c r="P1078" s="199">
        <f>O1078*H1078</f>
        <v>0</v>
      </c>
      <c r="Q1078" s="199">
        <v>1.489E-2</v>
      </c>
      <c r="R1078" s="199">
        <f>Q1078*H1078</f>
        <v>1.489E-2</v>
      </c>
      <c r="S1078" s="199">
        <v>0</v>
      </c>
      <c r="T1078" s="200">
        <f>S1078*H1078</f>
        <v>0</v>
      </c>
      <c r="U1078" s="35"/>
      <c r="V1078" s="35"/>
      <c r="W1078" s="35"/>
      <c r="X1078" s="35"/>
      <c r="Y1078" s="35"/>
      <c r="Z1078" s="35"/>
      <c r="AA1078" s="35"/>
      <c r="AB1078" s="35"/>
      <c r="AC1078" s="35"/>
      <c r="AD1078" s="35"/>
      <c r="AE1078" s="35"/>
      <c r="AR1078" s="201" t="s">
        <v>372</v>
      </c>
      <c r="AT1078" s="201" t="s">
        <v>432</v>
      </c>
      <c r="AU1078" s="201" t="s">
        <v>86</v>
      </c>
      <c r="AY1078" s="18" t="s">
        <v>311</v>
      </c>
      <c r="BE1078" s="202">
        <f>IF(N1078="základní",J1078,0)</f>
        <v>0</v>
      </c>
      <c r="BF1078" s="202">
        <f>IF(N1078="snížená",J1078,0)</f>
        <v>0</v>
      </c>
      <c r="BG1078" s="202">
        <f>IF(N1078="zákl. přenesená",J1078,0)</f>
        <v>0</v>
      </c>
      <c r="BH1078" s="202">
        <f>IF(N1078="sníž. přenesená",J1078,0)</f>
        <v>0</v>
      </c>
      <c r="BI1078" s="202">
        <f>IF(N1078="nulová",J1078,0)</f>
        <v>0</v>
      </c>
      <c r="BJ1078" s="18" t="s">
        <v>84</v>
      </c>
      <c r="BK1078" s="202">
        <f>ROUND(I1078*H1078,2)</f>
        <v>0</v>
      </c>
      <c r="BL1078" s="18" t="s">
        <v>318</v>
      </c>
      <c r="BM1078" s="201" t="s">
        <v>1703</v>
      </c>
    </row>
    <row r="1079" spans="1:65" s="2" customFormat="1" ht="19.5" x14ac:dyDescent="0.2">
      <c r="A1079" s="35"/>
      <c r="B1079" s="36"/>
      <c r="C1079" s="37"/>
      <c r="D1079" s="203" t="s">
        <v>519</v>
      </c>
      <c r="E1079" s="37"/>
      <c r="F1079" s="204" t="s">
        <v>1704</v>
      </c>
      <c r="G1079" s="37"/>
      <c r="H1079" s="37"/>
      <c r="I1079" s="110"/>
      <c r="J1079" s="37"/>
      <c r="K1079" s="37"/>
      <c r="L1079" s="40"/>
      <c r="M1079" s="205"/>
      <c r="N1079" s="206"/>
      <c r="O1079" s="65"/>
      <c r="P1079" s="65"/>
      <c r="Q1079" s="65"/>
      <c r="R1079" s="65"/>
      <c r="S1079" s="65"/>
      <c r="T1079" s="66"/>
      <c r="U1079" s="35"/>
      <c r="V1079" s="35"/>
      <c r="W1079" s="35"/>
      <c r="X1079" s="35"/>
      <c r="Y1079" s="35"/>
      <c r="Z1079" s="35"/>
      <c r="AA1079" s="35"/>
      <c r="AB1079" s="35"/>
      <c r="AC1079" s="35"/>
      <c r="AD1079" s="35"/>
      <c r="AE1079" s="35"/>
      <c r="AT1079" s="18" t="s">
        <v>519</v>
      </c>
      <c r="AU1079" s="18" t="s">
        <v>86</v>
      </c>
    </row>
    <row r="1080" spans="1:65" s="2" customFormat="1" ht="24" customHeight="1" x14ac:dyDescent="0.2">
      <c r="A1080" s="35"/>
      <c r="B1080" s="36"/>
      <c r="C1080" s="239" t="s">
        <v>1705</v>
      </c>
      <c r="D1080" s="239" t="s">
        <v>432</v>
      </c>
      <c r="E1080" s="240" t="s">
        <v>1706</v>
      </c>
      <c r="F1080" s="241" t="s">
        <v>1707</v>
      </c>
      <c r="G1080" s="242" t="s">
        <v>1692</v>
      </c>
      <c r="H1080" s="243">
        <v>2</v>
      </c>
      <c r="I1080" s="244"/>
      <c r="J1080" s="245">
        <f>ROUND(I1080*H1080,2)</f>
        <v>0</v>
      </c>
      <c r="K1080" s="241" t="s">
        <v>724</v>
      </c>
      <c r="L1080" s="246"/>
      <c r="M1080" s="247" t="s">
        <v>21</v>
      </c>
      <c r="N1080" s="248" t="s">
        <v>47</v>
      </c>
      <c r="O1080" s="65"/>
      <c r="P1080" s="199">
        <f>O1080*H1080</f>
        <v>0</v>
      </c>
      <c r="Q1080" s="199">
        <v>1.521E-2</v>
      </c>
      <c r="R1080" s="199">
        <f>Q1080*H1080</f>
        <v>3.0419999999999999E-2</v>
      </c>
      <c r="S1080" s="199">
        <v>0</v>
      </c>
      <c r="T1080" s="200">
        <f>S1080*H1080</f>
        <v>0</v>
      </c>
      <c r="U1080" s="35"/>
      <c r="V1080" s="35"/>
      <c r="W1080" s="35"/>
      <c r="X1080" s="35"/>
      <c r="Y1080" s="35"/>
      <c r="Z1080" s="35"/>
      <c r="AA1080" s="35"/>
      <c r="AB1080" s="35"/>
      <c r="AC1080" s="35"/>
      <c r="AD1080" s="35"/>
      <c r="AE1080" s="35"/>
      <c r="AR1080" s="201" t="s">
        <v>372</v>
      </c>
      <c r="AT1080" s="201" t="s">
        <v>432</v>
      </c>
      <c r="AU1080" s="201" t="s">
        <v>86</v>
      </c>
      <c r="AY1080" s="18" t="s">
        <v>311</v>
      </c>
      <c r="BE1080" s="202">
        <f>IF(N1080="základní",J1080,0)</f>
        <v>0</v>
      </c>
      <c r="BF1080" s="202">
        <f>IF(N1080="snížená",J1080,0)</f>
        <v>0</v>
      </c>
      <c r="BG1080" s="202">
        <f>IF(N1080="zákl. přenesená",J1080,0)</f>
        <v>0</v>
      </c>
      <c r="BH1080" s="202">
        <f>IF(N1080="sníž. přenesená",J1080,0)</f>
        <v>0</v>
      </c>
      <c r="BI1080" s="202">
        <f>IF(N1080="nulová",J1080,0)</f>
        <v>0</v>
      </c>
      <c r="BJ1080" s="18" t="s">
        <v>84</v>
      </c>
      <c r="BK1080" s="202">
        <f>ROUND(I1080*H1080,2)</f>
        <v>0</v>
      </c>
      <c r="BL1080" s="18" t="s">
        <v>318</v>
      </c>
      <c r="BM1080" s="201" t="s">
        <v>1708</v>
      </c>
    </row>
    <row r="1081" spans="1:65" s="2" customFormat="1" ht="19.5" x14ac:dyDescent="0.2">
      <c r="A1081" s="35"/>
      <c r="B1081" s="36"/>
      <c r="C1081" s="37"/>
      <c r="D1081" s="203" t="s">
        <v>519</v>
      </c>
      <c r="E1081" s="37"/>
      <c r="F1081" s="204" t="s">
        <v>1709</v>
      </c>
      <c r="G1081" s="37"/>
      <c r="H1081" s="37"/>
      <c r="I1081" s="110"/>
      <c r="J1081" s="37"/>
      <c r="K1081" s="37"/>
      <c r="L1081" s="40"/>
      <c r="M1081" s="205"/>
      <c r="N1081" s="206"/>
      <c r="O1081" s="65"/>
      <c r="P1081" s="65"/>
      <c r="Q1081" s="65"/>
      <c r="R1081" s="65"/>
      <c r="S1081" s="65"/>
      <c r="T1081" s="66"/>
      <c r="U1081" s="35"/>
      <c r="V1081" s="35"/>
      <c r="W1081" s="35"/>
      <c r="X1081" s="35"/>
      <c r="Y1081" s="35"/>
      <c r="Z1081" s="35"/>
      <c r="AA1081" s="35"/>
      <c r="AB1081" s="35"/>
      <c r="AC1081" s="35"/>
      <c r="AD1081" s="35"/>
      <c r="AE1081" s="35"/>
      <c r="AT1081" s="18" t="s">
        <v>519</v>
      </c>
      <c r="AU1081" s="18" t="s">
        <v>86</v>
      </c>
    </row>
    <row r="1082" spans="1:65" s="2" customFormat="1" ht="24" customHeight="1" x14ac:dyDescent="0.2">
      <c r="A1082" s="35"/>
      <c r="B1082" s="36"/>
      <c r="C1082" s="239" t="s">
        <v>1710</v>
      </c>
      <c r="D1082" s="239" t="s">
        <v>432</v>
      </c>
      <c r="E1082" s="240" t="s">
        <v>1711</v>
      </c>
      <c r="F1082" s="241" t="s">
        <v>1712</v>
      </c>
      <c r="G1082" s="242" t="s">
        <v>1692</v>
      </c>
      <c r="H1082" s="243">
        <v>1</v>
      </c>
      <c r="I1082" s="244"/>
      <c r="J1082" s="245">
        <f>ROUND(I1082*H1082,2)</f>
        <v>0</v>
      </c>
      <c r="K1082" s="241" t="s">
        <v>724</v>
      </c>
      <c r="L1082" s="246"/>
      <c r="M1082" s="247" t="s">
        <v>21</v>
      </c>
      <c r="N1082" s="248" t="s">
        <v>47</v>
      </c>
      <c r="O1082" s="65"/>
      <c r="P1082" s="199">
        <f>O1082*H1082</f>
        <v>0</v>
      </c>
      <c r="Q1082" s="199">
        <v>1.6240000000000001E-2</v>
      </c>
      <c r="R1082" s="199">
        <f>Q1082*H1082</f>
        <v>1.6240000000000001E-2</v>
      </c>
      <c r="S1082" s="199">
        <v>0</v>
      </c>
      <c r="T1082" s="200">
        <f>S1082*H1082</f>
        <v>0</v>
      </c>
      <c r="U1082" s="35"/>
      <c r="V1082" s="35"/>
      <c r="W1082" s="35"/>
      <c r="X1082" s="35"/>
      <c r="Y1082" s="35"/>
      <c r="Z1082" s="35"/>
      <c r="AA1082" s="35"/>
      <c r="AB1082" s="35"/>
      <c r="AC1082" s="35"/>
      <c r="AD1082" s="35"/>
      <c r="AE1082" s="35"/>
      <c r="AR1082" s="201" t="s">
        <v>372</v>
      </c>
      <c r="AT1082" s="201" t="s">
        <v>432</v>
      </c>
      <c r="AU1082" s="201" t="s">
        <v>86</v>
      </c>
      <c r="AY1082" s="18" t="s">
        <v>311</v>
      </c>
      <c r="BE1082" s="202">
        <f>IF(N1082="základní",J1082,0)</f>
        <v>0</v>
      </c>
      <c r="BF1082" s="202">
        <f>IF(N1082="snížená",J1082,0)</f>
        <v>0</v>
      </c>
      <c r="BG1082" s="202">
        <f>IF(N1082="zákl. přenesená",J1082,0)</f>
        <v>0</v>
      </c>
      <c r="BH1082" s="202">
        <f>IF(N1082="sníž. přenesená",J1082,0)</f>
        <v>0</v>
      </c>
      <c r="BI1082" s="202">
        <f>IF(N1082="nulová",J1082,0)</f>
        <v>0</v>
      </c>
      <c r="BJ1082" s="18" t="s">
        <v>84</v>
      </c>
      <c r="BK1082" s="202">
        <f>ROUND(I1082*H1082,2)</f>
        <v>0</v>
      </c>
      <c r="BL1082" s="18" t="s">
        <v>318</v>
      </c>
      <c r="BM1082" s="201" t="s">
        <v>1713</v>
      </c>
    </row>
    <row r="1083" spans="1:65" s="2" customFormat="1" ht="19.5" x14ac:dyDescent="0.2">
      <c r="A1083" s="35"/>
      <c r="B1083" s="36"/>
      <c r="C1083" s="37"/>
      <c r="D1083" s="203" t="s">
        <v>519</v>
      </c>
      <c r="E1083" s="37"/>
      <c r="F1083" s="204" t="s">
        <v>1714</v>
      </c>
      <c r="G1083" s="37"/>
      <c r="H1083" s="37"/>
      <c r="I1083" s="110"/>
      <c r="J1083" s="37"/>
      <c r="K1083" s="37"/>
      <c r="L1083" s="40"/>
      <c r="M1083" s="205"/>
      <c r="N1083" s="206"/>
      <c r="O1083" s="65"/>
      <c r="P1083" s="65"/>
      <c r="Q1083" s="65"/>
      <c r="R1083" s="65"/>
      <c r="S1083" s="65"/>
      <c r="T1083" s="66"/>
      <c r="U1083" s="35"/>
      <c r="V1083" s="35"/>
      <c r="W1083" s="35"/>
      <c r="X1083" s="35"/>
      <c r="Y1083" s="35"/>
      <c r="Z1083" s="35"/>
      <c r="AA1083" s="35"/>
      <c r="AB1083" s="35"/>
      <c r="AC1083" s="35"/>
      <c r="AD1083" s="35"/>
      <c r="AE1083" s="35"/>
      <c r="AT1083" s="18" t="s">
        <v>519</v>
      </c>
      <c r="AU1083" s="18" t="s">
        <v>86</v>
      </c>
    </row>
    <row r="1084" spans="1:65" s="2" customFormat="1" ht="24" customHeight="1" x14ac:dyDescent="0.2">
      <c r="A1084" s="35"/>
      <c r="B1084" s="36"/>
      <c r="C1084" s="239" t="s">
        <v>1715</v>
      </c>
      <c r="D1084" s="239" t="s">
        <v>432</v>
      </c>
      <c r="E1084" s="240" t="s">
        <v>1716</v>
      </c>
      <c r="F1084" s="241" t="s">
        <v>1717</v>
      </c>
      <c r="G1084" s="242" t="s">
        <v>1692</v>
      </c>
      <c r="H1084" s="243">
        <v>2</v>
      </c>
      <c r="I1084" s="244"/>
      <c r="J1084" s="245">
        <f>ROUND(I1084*H1084,2)</f>
        <v>0</v>
      </c>
      <c r="K1084" s="241" t="s">
        <v>724</v>
      </c>
      <c r="L1084" s="246"/>
      <c r="M1084" s="247" t="s">
        <v>21</v>
      </c>
      <c r="N1084" s="248" t="s">
        <v>47</v>
      </c>
      <c r="O1084" s="65"/>
      <c r="P1084" s="199">
        <f>O1084*H1084</f>
        <v>0</v>
      </c>
      <c r="Q1084" s="199">
        <v>1.455E-2</v>
      </c>
      <c r="R1084" s="199">
        <f>Q1084*H1084</f>
        <v>2.9100000000000001E-2</v>
      </c>
      <c r="S1084" s="199">
        <v>0</v>
      </c>
      <c r="T1084" s="200">
        <f>S1084*H1084</f>
        <v>0</v>
      </c>
      <c r="U1084" s="35"/>
      <c r="V1084" s="35"/>
      <c r="W1084" s="35"/>
      <c r="X1084" s="35"/>
      <c r="Y1084" s="35"/>
      <c r="Z1084" s="35"/>
      <c r="AA1084" s="35"/>
      <c r="AB1084" s="35"/>
      <c r="AC1084" s="35"/>
      <c r="AD1084" s="35"/>
      <c r="AE1084" s="35"/>
      <c r="AR1084" s="201" t="s">
        <v>372</v>
      </c>
      <c r="AT1084" s="201" t="s">
        <v>432</v>
      </c>
      <c r="AU1084" s="201" t="s">
        <v>86</v>
      </c>
      <c r="AY1084" s="18" t="s">
        <v>311</v>
      </c>
      <c r="BE1084" s="202">
        <f>IF(N1084="základní",J1084,0)</f>
        <v>0</v>
      </c>
      <c r="BF1084" s="202">
        <f>IF(N1084="snížená",J1084,0)</f>
        <v>0</v>
      </c>
      <c r="BG1084" s="202">
        <f>IF(N1084="zákl. přenesená",J1084,0)</f>
        <v>0</v>
      </c>
      <c r="BH1084" s="202">
        <f>IF(N1084="sníž. přenesená",J1084,0)</f>
        <v>0</v>
      </c>
      <c r="BI1084" s="202">
        <f>IF(N1084="nulová",J1084,0)</f>
        <v>0</v>
      </c>
      <c r="BJ1084" s="18" t="s">
        <v>84</v>
      </c>
      <c r="BK1084" s="202">
        <f>ROUND(I1084*H1084,2)</f>
        <v>0</v>
      </c>
      <c r="BL1084" s="18" t="s">
        <v>318</v>
      </c>
      <c r="BM1084" s="201" t="s">
        <v>1718</v>
      </c>
    </row>
    <row r="1085" spans="1:65" s="2" customFormat="1" ht="19.5" x14ac:dyDescent="0.2">
      <c r="A1085" s="35"/>
      <c r="B1085" s="36"/>
      <c r="C1085" s="37"/>
      <c r="D1085" s="203" t="s">
        <v>519</v>
      </c>
      <c r="E1085" s="37"/>
      <c r="F1085" s="204" t="s">
        <v>1719</v>
      </c>
      <c r="G1085" s="37"/>
      <c r="H1085" s="37"/>
      <c r="I1085" s="110"/>
      <c r="J1085" s="37"/>
      <c r="K1085" s="37"/>
      <c r="L1085" s="40"/>
      <c r="M1085" s="205"/>
      <c r="N1085" s="206"/>
      <c r="O1085" s="65"/>
      <c r="P1085" s="65"/>
      <c r="Q1085" s="65"/>
      <c r="R1085" s="65"/>
      <c r="S1085" s="65"/>
      <c r="T1085" s="66"/>
      <c r="U1085" s="35"/>
      <c r="V1085" s="35"/>
      <c r="W1085" s="35"/>
      <c r="X1085" s="35"/>
      <c r="Y1085" s="35"/>
      <c r="Z1085" s="35"/>
      <c r="AA1085" s="35"/>
      <c r="AB1085" s="35"/>
      <c r="AC1085" s="35"/>
      <c r="AD1085" s="35"/>
      <c r="AE1085" s="35"/>
      <c r="AT1085" s="18" t="s">
        <v>519</v>
      </c>
      <c r="AU1085" s="18" t="s">
        <v>86</v>
      </c>
    </row>
    <row r="1086" spans="1:65" s="2" customFormat="1" ht="24" customHeight="1" x14ac:dyDescent="0.2">
      <c r="A1086" s="35"/>
      <c r="B1086" s="36"/>
      <c r="C1086" s="239" t="s">
        <v>1720</v>
      </c>
      <c r="D1086" s="239" t="s">
        <v>432</v>
      </c>
      <c r="E1086" s="240" t="s">
        <v>1721</v>
      </c>
      <c r="F1086" s="241" t="s">
        <v>1722</v>
      </c>
      <c r="G1086" s="242" t="s">
        <v>1692</v>
      </c>
      <c r="H1086" s="243">
        <v>1</v>
      </c>
      <c r="I1086" s="244"/>
      <c r="J1086" s="245">
        <f>ROUND(I1086*H1086,2)</f>
        <v>0</v>
      </c>
      <c r="K1086" s="241" t="s">
        <v>724</v>
      </c>
      <c r="L1086" s="246"/>
      <c r="M1086" s="247" t="s">
        <v>21</v>
      </c>
      <c r="N1086" s="248" t="s">
        <v>47</v>
      </c>
      <c r="O1086" s="65"/>
      <c r="P1086" s="199">
        <f>O1086*H1086</f>
        <v>0</v>
      </c>
      <c r="Q1086" s="199">
        <v>2.9100000000000001E-2</v>
      </c>
      <c r="R1086" s="199">
        <f>Q1086*H1086</f>
        <v>2.9100000000000001E-2</v>
      </c>
      <c r="S1086" s="199">
        <v>0</v>
      </c>
      <c r="T1086" s="200">
        <f>S1086*H1086</f>
        <v>0</v>
      </c>
      <c r="U1086" s="35"/>
      <c r="V1086" s="35"/>
      <c r="W1086" s="35"/>
      <c r="X1086" s="35"/>
      <c r="Y1086" s="35"/>
      <c r="Z1086" s="35"/>
      <c r="AA1086" s="35"/>
      <c r="AB1086" s="35"/>
      <c r="AC1086" s="35"/>
      <c r="AD1086" s="35"/>
      <c r="AE1086" s="35"/>
      <c r="AR1086" s="201" t="s">
        <v>372</v>
      </c>
      <c r="AT1086" s="201" t="s">
        <v>432</v>
      </c>
      <c r="AU1086" s="201" t="s">
        <v>86</v>
      </c>
      <c r="AY1086" s="18" t="s">
        <v>311</v>
      </c>
      <c r="BE1086" s="202">
        <f>IF(N1086="základní",J1086,0)</f>
        <v>0</v>
      </c>
      <c r="BF1086" s="202">
        <f>IF(N1086="snížená",J1086,0)</f>
        <v>0</v>
      </c>
      <c r="BG1086" s="202">
        <f>IF(N1086="zákl. přenesená",J1086,0)</f>
        <v>0</v>
      </c>
      <c r="BH1086" s="202">
        <f>IF(N1086="sníž. přenesená",J1086,0)</f>
        <v>0</v>
      </c>
      <c r="BI1086" s="202">
        <f>IF(N1086="nulová",J1086,0)</f>
        <v>0</v>
      </c>
      <c r="BJ1086" s="18" t="s">
        <v>84</v>
      </c>
      <c r="BK1086" s="202">
        <f>ROUND(I1086*H1086,2)</f>
        <v>0</v>
      </c>
      <c r="BL1086" s="18" t="s">
        <v>318</v>
      </c>
      <c r="BM1086" s="201" t="s">
        <v>1723</v>
      </c>
    </row>
    <row r="1087" spans="1:65" s="2" customFormat="1" ht="19.5" x14ac:dyDescent="0.2">
      <c r="A1087" s="35"/>
      <c r="B1087" s="36"/>
      <c r="C1087" s="37"/>
      <c r="D1087" s="203" t="s">
        <v>519</v>
      </c>
      <c r="E1087" s="37"/>
      <c r="F1087" s="204" t="s">
        <v>1724</v>
      </c>
      <c r="G1087" s="37"/>
      <c r="H1087" s="37"/>
      <c r="I1087" s="110"/>
      <c r="J1087" s="37"/>
      <c r="K1087" s="37"/>
      <c r="L1087" s="40"/>
      <c r="M1087" s="205"/>
      <c r="N1087" s="206"/>
      <c r="O1087" s="65"/>
      <c r="P1087" s="65"/>
      <c r="Q1087" s="65"/>
      <c r="R1087" s="65"/>
      <c r="S1087" s="65"/>
      <c r="T1087" s="66"/>
      <c r="U1087" s="35"/>
      <c r="V1087" s="35"/>
      <c r="W1087" s="35"/>
      <c r="X1087" s="35"/>
      <c r="Y1087" s="35"/>
      <c r="Z1087" s="35"/>
      <c r="AA1087" s="35"/>
      <c r="AB1087" s="35"/>
      <c r="AC1087" s="35"/>
      <c r="AD1087" s="35"/>
      <c r="AE1087" s="35"/>
      <c r="AT1087" s="18" t="s">
        <v>519</v>
      </c>
      <c r="AU1087" s="18" t="s">
        <v>86</v>
      </c>
    </row>
    <row r="1088" spans="1:65" s="2" customFormat="1" ht="24" customHeight="1" x14ac:dyDescent="0.2">
      <c r="A1088" s="35"/>
      <c r="B1088" s="36"/>
      <c r="C1088" s="190" t="s">
        <v>1725</v>
      </c>
      <c r="D1088" s="190" t="s">
        <v>313</v>
      </c>
      <c r="E1088" s="191" t="s">
        <v>1726</v>
      </c>
      <c r="F1088" s="192" t="s">
        <v>1727</v>
      </c>
      <c r="G1088" s="193" t="s">
        <v>316</v>
      </c>
      <c r="H1088" s="194">
        <v>6</v>
      </c>
      <c r="I1088" s="195"/>
      <c r="J1088" s="196">
        <f>ROUND(I1088*H1088,2)</f>
        <v>0</v>
      </c>
      <c r="K1088" s="192" t="s">
        <v>317</v>
      </c>
      <c r="L1088" s="40"/>
      <c r="M1088" s="197" t="s">
        <v>21</v>
      </c>
      <c r="N1088" s="198" t="s">
        <v>47</v>
      </c>
      <c r="O1088" s="65"/>
      <c r="P1088" s="199">
        <f>O1088*H1088</f>
        <v>0</v>
      </c>
      <c r="Q1088" s="199">
        <v>0</v>
      </c>
      <c r="R1088" s="199">
        <f>Q1088*H1088</f>
        <v>0</v>
      </c>
      <c r="S1088" s="199">
        <v>0</v>
      </c>
      <c r="T1088" s="200">
        <f>S1088*H1088</f>
        <v>0</v>
      </c>
      <c r="U1088" s="35"/>
      <c r="V1088" s="35"/>
      <c r="W1088" s="35"/>
      <c r="X1088" s="35"/>
      <c r="Y1088" s="35"/>
      <c r="Z1088" s="35"/>
      <c r="AA1088" s="35"/>
      <c r="AB1088" s="35"/>
      <c r="AC1088" s="35"/>
      <c r="AD1088" s="35"/>
      <c r="AE1088" s="35"/>
      <c r="AR1088" s="201" t="s">
        <v>420</v>
      </c>
      <c r="AT1088" s="201" t="s">
        <v>313</v>
      </c>
      <c r="AU1088" s="201" t="s">
        <v>86</v>
      </c>
      <c r="AY1088" s="18" t="s">
        <v>311</v>
      </c>
      <c r="BE1088" s="202">
        <f>IF(N1088="základní",J1088,0)</f>
        <v>0</v>
      </c>
      <c r="BF1088" s="202">
        <f>IF(N1088="snížená",J1088,0)</f>
        <v>0</v>
      </c>
      <c r="BG1088" s="202">
        <f>IF(N1088="zákl. přenesená",J1088,0)</f>
        <v>0</v>
      </c>
      <c r="BH1088" s="202">
        <f>IF(N1088="sníž. přenesená",J1088,0)</f>
        <v>0</v>
      </c>
      <c r="BI1088" s="202">
        <f>IF(N1088="nulová",J1088,0)</f>
        <v>0</v>
      </c>
      <c r="BJ1088" s="18" t="s">
        <v>84</v>
      </c>
      <c r="BK1088" s="202">
        <f>ROUND(I1088*H1088,2)</f>
        <v>0</v>
      </c>
      <c r="BL1088" s="18" t="s">
        <v>420</v>
      </c>
      <c r="BM1088" s="201" t="s">
        <v>1728</v>
      </c>
    </row>
    <row r="1089" spans="1:65" s="2" customFormat="1" ht="87.75" x14ac:dyDescent="0.2">
      <c r="A1089" s="35"/>
      <c r="B1089" s="36"/>
      <c r="C1089" s="37"/>
      <c r="D1089" s="203" t="s">
        <v>320</v>
      </c>
      <c r="E1089" s="37"/>
      <c r="F1089" s="204" t="s">
        <v>1729</v>
      </c>
      <c r="G1089" s="37"/>
      <c r="H1089" s="37"/>
      <c r="I1089" s="110"/>
      <c r="J1089" s="37"/>
      <c r="K1089" s="37"/>
      <c r="L1089" s="40"/>
      <c r="M1089" s="205"/>
      <c r="N1089" s="206"/>
      <c r="O1089" s="65"/>
      <c r="P1089" s="65"/>
      <c r="Q1089" s="65"/>
      <c r="R1089" s="65"/>
      <c r="S1089" s="65"/>
      <c r="T1089" s="66"/>
      <c r="U1089" s="35"/>
      <c r="V1089" s="35"/>
      <c r="W1089" s="35"/>
      <c r="X1089" s="35"/>
      <c r="Y1089" s="35"/>
      <c r="Z1089" s="35"/>
      <c r="AA1089" s="35"/>
      <c r="AB1089" s="35"/>
      <c r="AC1089" s="35"/>
      <c r="AD1089" s="35"/>
      <c r="AE1089" s="35"/>
      <c r="AT1089" s="18" t="s">
        <v>320</v>
      </c>
      <c r="AU1089" s="18" t="s">
        <v>86</v>
      </c>
    </row>
    <row r="1090" spans="1:65" s="2" customFormat="1" ht="19.5" x14ac:dyDescent="0.2">
      <c r="A1090" s="35"/>
      <c r="B1090" s="36"/>
      <c r="C1090" s="37"/>
      <c r="D1090" s="203" t="s">
        <v>519</v>
      </c>
      <c r="E1090" s="37"/>
      <c r="F1090" s="204" t="s">
        <v>1730</v>
      </c>
      <c r="G1090" s="37"/>
      <c r="H1090" s="37"/>
      <c r="I1090" s="110"/>
      <c r="J1090" s="37"/>
      <c r="K1090" s="37"/>
      <c r="L1090" s="40"/>
      <c r="M1090" s="205"/>
      <c r="N1090" s="206"/>
      <c r="O1090" s="65"/>
      <c r="P1090" s="65"/>
      <c r="Q1090" s="65"/>
      <c r="R1090" s="65"/>
      <c r="S1090" s="65"/>
      <c r="T1090" s="66"/>
      <c r="U1090" s="35"/>
      <c r="V1090" s="35"/>
      <c r="W1090" s="35"/>
      <c r="X1090" s="35"/>
      <c r="Y1090" s="35"/>
      <c r="Z1090" s="35"/>
      <c r="AA1090" s="35"/>
      <c r="AB1090" s="35"/>
      <c r="AC1090" s="35"/>
      <c r="AD1090" s="35"/>
      <c r="AE1090" s="35"/>
      <c r="AT1090" s="18" t="s">
        <v>519</v>
      </c>
      <c r="AU1090" s="18" t="s">
        <v>86</v>
      </c>
    </row>
    <row r="1091" spans="1:65" s="2" customFormat="1" ht="36" customHeight="1" x14ac:dyDescent="0.2">
      <c r="A1091" s="35"/>
      <c r="B1091" s="36"/>
      <c r="C1091" s="239" t="s">
        <v>1731</v>
      </c>
      <c r="D1091" s="239" t="s">
        <v>432</v>
      </c>
      <c r="E1091" s="240" t="s">
        <v>1732</v>
      </c>
      <c r="F1091" s="241" t="s">
        <v>1733</v>
      </c>
      <c r="G1091" s="242" t="s">
        <v>1692</v>
      </c>
      <c r="H1091" s="243">
        <v>1</v>
      </c>
      <c r="I1091" s="244"/>
      <c r="J1091" s="245">
        <f>ROUND(I1091*H1091,2)</f>
        <v>0</v>
      </c>
      <c r="K1091" s="241" t="s">
        <v>724</v>
      </c>
      <c r="L1091" s="246"/>
      <c r="M1091" s="247" t="s">
        <v>21</v>
      </c>
      <c r="N1091" s="248" t="s">
        <v>47</v>
      </c>
      <c r="O1091" s="65"/>
      <c r="P1091" s="199">
        <f>O1091*H1091</f>
        <v>0</v>
      </c>
      <c r="Q1091" s="199">
        <v>1.4999999999999999E-2</v>
      </c>
      <c r="R1091" s="199">
        <f>Q1091*H1091</f>
        <v>1.4999999999999999E-2</v>
      </c>
      <c r="S1091" s="199">
        <v>0</v>
      </c>
      <c r="T1091" s="200">
        <f>S1091*H1091</f>
        <v>0</v>
      </c>
      <c r="U1091" s="35"/>
      <c r="V1091" s="35"/>
      <c r="W1091" s="35"/>
      <c r="X1091" s="35"/>
      <c r="Y1091" s="35"/>
      <c r="Z1091" s="35"/>
      <c r="AA1091" s="35"/>
      <c r="AB1091" s="35"/>
      <c r="AC1091" s="35"/>
      <c r="AD1091" s="35"/>
      <c r="AE1091" s="35"/>
      <c r="AR1091" s="201" t="s">
        <v>523</v>
      </c>
      <c r="AT1091" s="201" t="s">
        <v>432</v>
      </c>
      <c r="AU1091" s="201" t="s">
        <v>86</v>
      </c>
      <c r="AY1091" s="18" t="s">
        <v>311</v>
      </c>
      <c r="BE1091" s="202">
        <f>IF(N1091="základní",J1091,0)</f>
        <v>0</v>
      </c>
      <c r="BF1091" s="202">
        <f>IF(N1091="snížená",J1091,0)</f>
        <v>0</v>
      </c>
      <c r="BG1091" s="202">
        <f>IF(N1091="zákl. přenesená",J1091,0)</f>
        <v>0</v>
      </c>
      <c r="BH1091" s="202">
        <f>IF(N1091="sníž. přenesená",J1091,0)</f>
        <v>0</v>
      </c>
      <c r="BI1091" s="202">
        <f>IF(N1091="nulová",J1091,0)</f>
        <v>0</v>
      </c>
      <c r="BJ1091" s="18" t="s">
        <v>84</v>
      </c>
      <c r="BK1091" s="202">
        <f>ROUND(I1091*H1091,2)</f>
        <v>0</v>
      </c>
      <c r="BL1091" s="18" t="s">
        <v>420</v>
      </c>
      <c r="BM1091" s="201" t="s">
        <v>1734</v>
      </c>
    </row>
    <row r="1092" spans="1:65" s="2" customFormat="1" ht="19.5" x14ac:dyDescent="0.2">
      <c r="A1092" s="35"/>
      <c r="B1092" s="36"/>
      <c r="C1092" s="37"/>
      <c r="D1092" s="203" t="s">
        <v>519</v>
      </c>
      <c r="E1092" s="37"/>
      <c r="F1092" s="204" t="s">
        <v>1735</v>
      </c>
      <c r="G1092" s="37"/>
      <c r="H1092" s="37"/>
      <c r="I1092" s="110"/>
      <c r="J1092" s="37"/>
      <c r="K1092" s="37"/>
      <c r="L1092" s="40"/>
      <c r="M1092" s="205"/>
      <c r="N1092" s="206"/>
      <c r="O1092" s="65"/>
      <c r="P1092" s="65"/>
      <c r="Q1092" s="65"/>
      <c r="R1092" s="65"/>
      <c r="S1092" s="65"/>
      <c r="T1092" s="66"/>
      <c r="U1092" s="35"/>
      <c r="V1092" s="35"/>
      <c r="W1092" s="35"/>
      <c r="X1092" s="35"/>
      <c r="Y1092" s="35"/>
      <c r="Z1092" s="35"/>
      <c r="AA1092" s="35"/>
      <c r="AB1092" s="35"/>
      <c r="AC1092" s="35"/>
      <c r="AD1092" s="35"/>
      <c r="AE1092" s="35"/>
      <c r="AT1092" s="18" t="s">
        <v>519</v>
      </c>
      <c r="AU1092" s="18" t="s">
        <v>86</v>
      </c>
    </row>
    <row r="1093" spans="1:65" s="2" customFormat="1" ht="36" customHeight="1" x14ac:dyDescent="0.2">
      <c r="A1093" s="35"/>
      <c r="B1093" s="36"/>
      <c r="C1093" s="239" t="s">
        <v>1736</v>
      </c>
      <c r="D1093" s="239" t="s">
        <v>432</v>
      </c>
      <c r="E1093" s="240" t="s">
        <v>1737</v>
      </c>
      <c r="F1093" s="241" t="s">
        <v>1738</v>
      </c>
      <c r="G1093" s="242" t="s">
        <v>1692</v>
      </c>
      <c r="H1093" s="243">
        <v>5</v>
      </c>
      <c r="I1093" s="244"/>
      <c r="J1093" s="245">
        <f>ROUND(I1093*H1093,2)</f>
        <v>0</v>
      </c>
      <c r="K1093" s="241" t="s">
        <v>724</v>
      </c>
      <c r="L1093" s="246"/>
      <c r="M1093" s="247" t="s">
        <v>21</v>
      </c>
      <c r="N1093" s="248" t="s">
        <v>47</v>
      </c>
      <c r="O1093" s="65"/>
      <c r="P1093" s="199">
        <f>O1093*H1093</f>
        <v>0</v>
      </c>
      <c r="Q1093" s="199">
        <v>1.4999999999999999E-2</v>
      </c>
      <c r="R1093" s="199">
        <f>Q1093*H1093</f>
        <v>7.4999999999999997E-2</v>
      </c>
      <c r="S1093" s="199">
        <v>0</v>
      </c>
      <c r="T1093" s="200">
        <f>S1093*H1093</f>
        <v>0</v>
      </c>
      <c r="U1093" s="35"/>
      <c r="V1093" s="35"/>
      <c r="W1093" s="35"/>
      <c r="X1093" s="35"/>
      <c r="Y1093" s="35"/>
      <c r="Z1093" s="35"/>
      <c r="AA1093" s="35"/>
      <c r="AB1093" s="35"/>
      <c r="AC1093" s="35"/>
      <c r="AD1093" s="35"/>
      <c r="AE1093" s="35"/>
      <c r="AR1093" s="201" t="s">
        <v>523</v>
      </c>
      <c r="AT1093" s="201" t="s">
        <v>432</v>
      </c>
      <c r="AU1093" s="201" t="s">
        <v>86</v>
      </c>
      <c r="AY1093" s="18" t="s">
        <v>311</v>
      </c>
      <c r="BE1093" s="202">
        <f>IF(N1093="základní",J1093,0)</f>
        <v>0</v>
      </c>
      <c r="BF1093" s="202">
        <f>IF(N1093="snížená",J1093,0)</f>
        <v>0</v>
      </c>
      <c r="BG1093" s="202">
        <f>IF(N1093="zákl. přenesená",J1093,0)</f>
        <v>0</v>
      </c>
      <c r="BH1093" s="202">
        <f>IF(N1093="sníž. přenesená",J1093,0)</f>
        <v>0</v>
      </c>
      <c r="BI1093" s="202">
        <f>IF(N1093="nulová",J1093,0)</f>
        <v>0</v>
      </c>
      <c r="BJ1093" s="18" t="s">
        <v>84</v>
      </c>
      <c r="BK1093" s="202">
        <f>ROUND(I1093*H1093,2)</f>
        <v>0</v>
      </c>
      <c r="BL1093" s="18" t="s">
        <v>420</v>
      </c>
      <c r="BM1093" s="201" t="s">
        <v>1739</v>
      </c>
    </row>
    <row r="1094" spans="1:65" s="2" customFormat="1" ht="19.5" x14ac:dyDescent="0.2">
      <c r="A1094" s="35"/>
      <c r="B1094" s="36"/>
      <c r="C1094" s="37"/>
      <c r="D1094" s="203" t="s">
        <v>519</v>
      </c>
      <c r="E1094" s="37"/>
      <c r="F1094" s="204" t="s">
        <v>1740</v>
      </c>
      <c r="G1094" s="37"/>
      <c r="H1094" s="37"/>
      <c r="I1094" s="110"/>
      <c r="J1094" s="37"/>
      <c r="K1094" s="37"/>
      <c r="L1094" s="40"/>
      <c r="M1094" s="205"/>
      <c r="N1094" s="206"/>
      <c r="O1094" s="65"/>
      <c r="P1094" s="65"/>
      <c r="Q1094" s="65"/>
      <c r="R1094" s="65"/>
      <c r="S1094" s="65"/>
      <c r="T1094" s="66"/>
      <c r="U1094" s="35"/>
      <c r="V1094" s="35"/>
      <c r="W1094" s="35"/>
      <c r="X1094" s="35"/>
      <c r="Y1094" s="35"/>
      <c r="Z1094" s="35"/>
      <c r="AA1094" s="35"/>
      <c r="AB1094" s="35"/>
      <c r="AC1094" s="35"/>
      <c r="AD1094" s="35"/>
      <c r="AE1094" s="35"/>
      <c r="AT1094" s="18" t="s">
        <v>519</v>
      </c>
      <c r="AU1094" s="18" t="s">
        <v>86</v>
      </c>
    </row>
    <row r="1095" spans="1:65" s="2" customFormat="1" ht="24" customHeight="1" x14ac:dyDescent="0.2">
      <c r="A1095" s="35"/>
      <c r="B1095" s="36"/>
      <c r="C1095" s="190" t="s">
        <v>1741</v>
      </c>
      <c r="D1095" s="190" t="s">
        <v>313</v>
      </c>
      <c r="E1095" s="191" t="s">
        <v>1742</v>
      </c>
      <c r="F1095" s="192" t="s">
        <v>1743</v>
      </c>
      <c r="G1095" s="193" t="s">
        <v>316</v>
      </c>
      <c r="H1095" s="194">
        <v>5</v>
      </c>
      <c r="I1095" s="195"/>
      <c r="J1095" s="196">
        <f>ROUND(I1095*H1095,2)</f>
        <v>0</v>
      </c>
      <c r="K1095" s="192" t="s">
        <v>317</v>
      </c>
      <c r="L1095" s="40"/>
      <c r="M1095" s="197" t="s">
        <v>21</v>
      </c>
      <c r="N1095" s="198" t="s">
        <v>47</v>
      </c>
      <c r="O1095" s="65"/>
      <c r="P1095" s="199">
        <f>O1095*H1095</f>
        <v>0</v>
      </c>
      <c r="Q1095" s="199">
        <v>0</v>
      </c>
      <c r="R1095" s="199">
        <f>Q1095*H1095</f>
        <v>0</v>
      </c>
      <c r="S1095" s="199">
        <v>0</v>
      </c>
      <c r="T1095" s="200">
        <f>S1095*H1095</f>
        <v>0</v>
      </c>
      <c r="U1095" s="35"/>
      <c r="V1095" s="35"/>
      <c r="W1095" s="35"/>
      <c r="X1095" s="35"/>
      <c r="Y1095" s="35"/>
      <c r="Z1095" s="35"/>
      <c r="AA1095" s="35"/>
      <c r="AB1095" s="35"/>
      <c r="AC1095" s="35"/>
      <c r="AD1095" s="35"/>
      <c r="AE1095" s="35"/>
      <c r="AR1095" s="201" t="s">
        <v>420</v>
      </c>
      <c r="AT1095" s="201" t="s">
        <v>313</v>
      </c>
      <c r="AU1095" s="201" t="s">
        <v>86</v>
      </c>
      <c r="AY1095" s="18" t="s">
        <v>311</v>
      </c>
      <c r="BE1095" s="202">
        <f>IF(N1095="základní",J1095,0)</f>
        <v>0</v>
      </c>
      <c r="BF1095" s="202">
        <f>IF(N1095="snížená",J1095,0)</f>
        <v>0</v>
      </c>
      <c r="BG1095" s="202">
        <f>IF(N1095="zákl. přenesená",J1095,0)</f>
        <v>0</v>
      </c>
      <c r="BH1095" s="202">
        <f>IF(N1095="sníž. přenesená",J1095,0)</f>
        <v>0</v>
      </c>
      <c r="BI1095" s="202">
        <f>IF(N1095="nulová",J1095,0)</f>
        <v>0</v>
      </c>
      <c r="BJ1095" s="18" t="s">
        <v>84</v>
      </c>
      <c r="BK1095" s="202">
        <f>ROUND(I1095*H1095,2)</f>
        <v>0</v>
      </c>
      <c r="BL1095" s="18" t="s">
        <v>420</v>
      </c>
      <c r="BM1095" s="201" t="s">
        <v>1744</v>
      </c>
    </row>
    <row r="1096" spans="1:65" s="2" customFormat="1" ht="87.75" x14ac:dyDescent="0.2">
      <c r="A1096" s="35"/>
      <c r="B1096" s="36"/>
      <c r="C1096" s="37"/>
      <c r="D1096" s="203" t="s">
        <v>320</v>
      </c>
      <c r="E1096" s="37"/>
      <c r="F1096" s="204" t="s">
        <v>1729</v>
      </c>
      <c r="G1096" s="37"/>
      <c r="H1096" s="37"/>
      <c r="I1096" s="110"/>
      <c r="J1096" s="37"/>
      <c r="K1096" s="37"/>
      <c r="L1096" s="40"/>
      <c r="M1096" s="205"/>
      <c r="N1096" s="206"/>
      <c r="O1096" s="65"/>
      <c r="P1096" s="65"/>
      <c r="Q1096" s="65"/>
      <c r="R1096" s="65"/>
      <c r="S1096" s="65"/>
      <c r="T1096" s="66"/>
      <c r="U1096" s="35"/>
      <c r="V1096" s="35"/>
      <c r="W1096" s="35"/>
      <c r="X1096" s="35"/>
      <c r="Y1096" s="35"/>
      <c r="Z1096" s="35"/>
      <c r="AA1096" s="35"/>
      <c r="AB1096" s="35"/>
      <c r="AC1096" s="35"/>
      <c r="AD1096" s="35"/>
      <c r="AE1096" s="35"/>
      <c r="AT1096" s="18" t="s">
        <v>320</v>
      </c>
      <c r="AU1096" s="18" t="s">
        <v>86</v>
      </c>
    </row>
    <row r="1097" spans="1:65" s="2" customFormat="1" ht="19.5" x14ac:dyDescent="0.2">
      <c r="A1097" s="35"/>
      <c r="B1097" s="36"/>
      <c r="C1097" s="37"/>
      <c r="D1097" s="203" t="s">
        <v>519</v>
      </c>
      <c r="E1097" s="37"/>
      <c r="F1097" s="204" t="s">
        <v>1745</v>
      </c>
      <c r="G1097" s="37"/>
      <c r="H1097" s="37"/>
      <c r="I1097" s="110"/>
      <c r="J1097" s="37"/>
      <c r="K1097" s="37"/>
      <c r="L1097" s="40"/>
      <c r="M1097" s="205"/>
      <c r="N1097" s="206"/>
      <c r="O1097" s="65"/>
      <c r="P1097" s="65"/>
      <c r="Q1097" s="65"/>
      <c r="R1097" s="65"/>
      <c r="S1097" s="65"/>
      <c r="T1097" s="66"/>
      <c r="U1097" s="35"/>
      <c r="V1097" s="35"/>
      <c r="W1097" s="35"/>
      <c r="X1097" s="35"/>
      <c r="Y1097" s="35"/>
      <c r="Z1097" s="35"/>
      <c r="AA1097" s="35"/>
      <c r="AB1097" s="35"/>
      <c r="AC1097" s="35"/>
      <c r="AD1097" s="35"/>
      <c r="AE1097" s="35"/>
      <c r="AT1097" s="18" t="s">
        <v>519</v>
      </c>
      <c r="AU1097" s="18" t="s">
        <v>86</v>
      </c>
    </row>
    <row r="1098" spans="1:65" s="2" customFormat="1" ht="36" customHeight="1" x14ac:dyDescent="0.2">
      <c r="A1098" s="35"/>
      <c r="B1098" s="36"/>
      <c r="C1098" s="239" t="s">
        <v>1746</v>
      </c>
      <c r="D1098" s="239" t="s">
        <v>432</v>
      </c>
      <c r="E1098" s="240" t="s">
        <v>1747</v>
      </c>
      <c r="F1098" s="241" t="s">
        <v>1748</v>
      </c>
      <c r="G1098" s="242" t="s">
        <v>1692</v>
      </c>
      <c r="H1098" s="243">
        <v>2</v>
      </c>
      <c r="I1098" s="244"/>
      <c r="J1098" s="245">
        <f>ROUND(I1098*H1098,2)</f>
        <v>0</v>
      </c>
      <c r="K1098" s="241" t="s">
        <v>724</v>
      </c>
      <c r="L1098" s="246"/>
      <c r="M1098" s="247" t="s">
        <v>21</v>
      </c>
      <c r="N1098" s="248" t="s">
        <v>47</v>
      </c>
      <c r="O1098" s="65"/>
      <c r="P1098" s="199">
        <f>O1098*H1098</f>
        <v>0</v>
      </c>
      <c r="Q1098" s="199">
        <v>1.4999999999999999E-2</v>
      </c>
      <c r="R1098" s="199">
        <f>Q1098*H1098</f>
        <v>0.03</v>
      </c>
      <c r="S1098" s="199">
        <v>0</v>
      </c>
      <c r="T1098" s="200">
        <f>S1098*H1098</f>
        <v>0</v>
      </c>
      <c r="U1098" s="35"/>
      <c r="V1098" s="35"/>
      <c r="W1098" s="35"/>
      <c r="X1098" s="35"/>
      <c r="Y1098" s="35"/>
      <c r="Z1098" s="35"/>
      <c r="AA1098" s="35"/>
      <c r="AB1098" s="35"/>
      <c r="AC1098" s="35"/>
      <c r="AD1098" s="35"/>
      <c r="AE1098" s="35"/>
      <c r="AR1098" s="201" t="s">
        <v>523</v>
      </c>
      <c r="AT1098" s="201" t="s">
        <v>432</v>
      </c>
      <c r="AU1098" s="201" t="s">
        <v>86</v>
      </c>
      <c r="AY1098" s="18" t="s">
        <v>311</v>
      </c>
      <c r="BE1098" s="202">
        <f>IF(N1098="základní",J1098,0)</f>
        <v>0</v>
      </c>
      <c r="BF1098" s="202">
        <f>IF(N1098="snížená",J1098,0)</f>
        <v>0</v>
      </c>
      <c r="BG1098" s="202">
        <f>IF(N1098="zákl. přenesená",J1098,0)</f>
        <v>0</v>
      </c>
      <c r="BH1098" s="202">
        <f>IF(N1098="sníž. přenesená",J1098,0)</f>
        <v>0</v>
      </c>
      <c r="BI1098" s="202">
        <f>IF(N1098="nulová",J1098,0)</f>
        <v>0</v>
      </c>
      <c r="BJ1098" s="18" t="s">
        <v>84</v>
      </c>
      <c r="BK1098" s="202">
        <f>ROUND(I1098*H1098,2)</f>
        <v>0</v>
      </c>
      <c r="BL1098" s="18" t="s">
        <v>420</v>
      </c>
      <c r="BM1098" s="201" t="s">
        <v>1749</v>
      </c>
    </row>
    <row r="1099" spans="1:65" s="2" customFormat="1" ht="19.5" x14ac:dyDescent="0.2">
      <c r="A1099" s="35"/>
      <c r="B1099" s="36"/>
      <c r="C1099" s="37"/>
      <c r="D1099" s="203" t="s">
        <v>519</v>
      </c>
      <c r="E1099" s="37"/>
      <c r="F1099" s="204" t="s">
        <v>1750</v>
      </c>
      <c r="G1099" s="37"/>
      <c r="H1099" s="37"/>
      <c r="I1099" s="110"/>
      <c r="J1099" s="37"/>
      <c r="K1099" s="37"/>
      <c r="L1099" s="40"/>
      <c r="M1099" s="205"/>
      <c r="N1099" s="206"/>
      <c r="O1099" s="65"/>
      <c r="P1099" s="65"/>
      <c r="Q1099" s="65"/>
      <c r="R1099" s="65"/>
      <c r="S1099" s="65"/>
      <c r="T1099" s="66"/>
      <c r="U1099" s="35"/>
      <c r="V1099" s="35"/>
      <c r="W1099" s="35"/>
      <c r="X1099" s="35"/>
      <c r="Y1099" s="35"/>
      <c r="Z1099" s="35"/>
      <c r="AA1099" s="35"/>
      <c r="AB1099" s="35"/>
      <c r="AC1099" s="35"/>
      <c r="AD1099" s="35"/>
      <c r="AE1099" s="35"/>
      <c r="AT1099" s="18" t="s">
        <v>519</v>
      </c>
      <c r="AU1099" s="18" t="s">
        <v>86</v>
      </c>
    </row>
    <row r="1100" spans="1:65" s="2" customFormat="1" ht="36" customHeight="1" x14ac:dyDescent="0.2">
      <c r="A1100" s="35"/>
      <c r="B1100" s="36"/>
      <c r="C1100" s="239" t="s">
        <v>1751</v>
      </c>
      <c r="D1100" s="239" t="s">
        <v>432</v>
      </c>
      <c r="E1100" s="240" t="s">
        <v>1752</v>
      </c>
      <c r="F1100" s="241" t="s">
        <v>1753</v>
      </c>
      <c r="G1100" s="242" t="s">
        <v>1692</v>
      </c>
      <c r="H1100" s="243">
        <v>1</v>
      </c>
      <c r="I1100" s="244"/>
      <c r="J1100" s="245">
        <f>ROUND(I1100*H1100,2)</f>
        <v>0</v>
      </c>
      <c r="K1100" s="241" t="s">
        <v>724</v>
      </c>
      <c r="L1100" s="246"/>
      <c r="M1100" s="247" t="s">
        <v>21</v>
      </c>
      <c r="N1100" s="248" t="s">
        <v>47</v>
      </c>
      <c r="O1100" s="65"/>
      <c r="P1100" s="199">
        <f>O1100*H1100</f>
        <v>0</v>
      </c>
      <c r="Q1100" s="199">
        <v>0.02</v>
      </c>
      <c r="R1100" s="199">
        <f>Q1100*H1100</f>
        <v>0.02</v>
      </c>
      <c r="S1100" s="199">
        <v>0</v>
      </c>
      <c r="T1100" s="200">
        <f>S1100*H1100</f>
        <v>0</v>
      </c>
      <c r="U1100" s="35"/>
      <c r="V1100" s="35"/>
      <c r="W1100" s="35"/>
      <c r="X1100" s="35"/>
      <c r="Y1100" s="35"/>
      <c r="Z1100" s="35"/>
      <c r="AA1100" s="35"/>
      <c r="AB1100" s="35"/>
      <c r="AC1100" s="35"/>
      <c r="AD1100" s="35"/>
      <c r="AE1100" s="35"/>
      <c r="AR1100" s="201" t="s">
        <v>523</v>
      </c>
      <c r="AT1100" s="201" t="s">
        <v>432</v>
      </c>
      <c r="AU1100" s="201" t="s">
        <v>86</v>
      </c>
      <c r="AY1100" s="18" t="s">
        <v>311</v>
      </c>
      <c r="BE1100" s="202">
        <f>IF(N1100="základní",J1100,0)</f>
        <v>0</v>
      </c>
      <c r="BF1100" s="202">
        <f>IF(N1100="snížená",J1100,0)</f>
        <v>0</v>
      </c>
      <c r="BG1100" s="202">
        <f>IF(N1100="zákl. přenesená",J1100,0)</f>
        <v>0</v>
      </c>
      <c r="BH1100" s="202">
        <f>IF(N1100="sníž. přenesená",J1100,0)</f>
        <v>0</v>
      </c>
      <c r="BI1100" s="202">
        <f>IF(N1100="nulová",J1100,0)</f>
        <v>0</v>
      </c>
      <c r="BJ1100" s="18" t="s">
        <v>84</v>
      </c>
      <c r="BK1100" s="202">
        <f>ROUND(I1100*H1100,2)</f>
        <v>0</v>
      </c>
      <c r="BL1100" s="18" t="s">
        <v>420</v>
      </c>
      <c r="BM1100" s="201" t="s">
        <v>1754</v>
      </c>
    </row>
    <row r="1101" spans="1:65" s="2" customFormat="1" ht="19.5" x14ac:dyDescent="0.2">
      <c r="A1101" s="35"/>
      <c r="B1101" s="36"/>
      <c r="C1101" s="37"/>
      <c r="D1101" s="203" t="s">
        <v>519</v>
      </c>
      <c r="E1101" s="37"/>
      <c r="F1101" s="204" t="s">
        <v>1755</v>
      </c>
      <c r="G1101" s="37"/>
      <c r="H1101" s="37"/>
      <c r="I1101" s="110"/>
      <c r="J1101" s="37"/>
      <c r="K1101" s="37"/>
      <c r="L1101" s="40"/>
      <c r="M1101" s="205"/>
      <c r="N1101" s="206"/>
      <c r="O1101" s="65"/>
      <c r="P1101" s="65"/>
      <c r="Q1101" s="65"/>
      <c r="R1101" s="65"/>
      <c r="S1101" s="65"/>
      <c r="T1101" s="66"/>
      <c r="U1101" s="35"/>
      <c r="V1101" s="35"/>
      <c r="W1101" s="35"/>
      <c r="X1101" s="35"/>
      <c r="Y1101" s="35"/>
      <c r="Z1101" s="35"/>
      <c r="AA1101" s="35"/>
      <c r="AB1101" s="35"/>
      <c r="AC1101" s="35"/>
      <c r="AD1101" s="35"/>
      <c r="AE1101" s="35"/>
      <c r="AT1101" s="18" t="s">
        <v>519</v>
      </c>
      <c r="AU1101" s="18" t="s">
        <v>86</v>
      </c>
    </row>
    <row r="1102" spans="1:65" s="2" customFormat="1" ht="36" customHeight="1" x14ac:dyDescent="0.2">
      <c r="A1102" s="35"/>
      <c r="B1102" s="36"/>
      <c r="C1102" s="239" t="s">
        <v>1756</v>
      </c>
      <c r="D1102" s="239" t="s">
        <v>432</v>
      </c>
      <c r="E1102" s="240" t="s">
        <v>1757</v>
      </c>
      <c r="F1102" s="241" t="s">
        <v>1758</v>
      </c>
      <c r="G1102" s="242" t="s">
        <v>1692</v>
      </c>
      <c r="H1102" s="243">
        <v>2</v>
      </c>
      <c r="I1102" s="244"/>
      <c r="J1102" s="245">
        <f>ROUND(I1102*H1102,2)</f>
        <v>0</v>
      </c>
      <c r="K1102" s="241" t="s">
        <v>724</v>
      </c>
      <c r="L1102" s="246"/>
      <c r="M1102" s="247" t="s">
        <v>21</v>
      </c>
      <c r="N1102" s="248" t="s">
        <v>47</v>
      </c>
      <c r="O1102" s="65"/>
      <c r="P1102" s="199">
        <f>O1102*H1102</f>
        <v>0</v>
      </c>
      <c r="Q1102" s="199">
        <v>0.02</v>
      </c>
      <c r="R1102" s="199">
        <f>Q1102*H1102</f>
        <v>0.04</v>
      </c>
      <c r="S1102" s="199">
        <v>0</v>
      </c>
      <c r="T1102" s="200">
        <f>S1102*H1102</f>
        <v>0</v>
      </c>
      <c r="U1102" s="35"/>
      <c r="V1102" s="35"/>
      <c r="W1102" s="35"/>
      <c r="X1102" s="35"/>
      <c r="Y1102" s="35"/>
      <c r="Z1102" s="35"/>
      <c r="AA1102" s="35"/>
      <c r="AB1102" s="35"/>
      <c r="AC1102" s="35"/>
      <c r="AD1102" s="35"/>
      <c r="AE1102" s="35"/>
      <c r="AR1102" s="201" t="s">
        <v>523</v>
      </c>
      <c r="AT1102" s="201" t="s">
        <v>432</v>
      </c>
      <c r="AU1102" s="201" t="s">
        <v>86</v>
      </c>
      <c r="AY1102" s="18" t="s">
        <v>311</v>
      </c>
      <c r="BE1102" s="202">
        <f>IF(N1102="základní",J1102,0)</f>
        <v>0</v>
      </c>
      <c r="BF1102" s="202">
        <f>IF(N1102="snížená",J1102,0)</f>
        <v>0</v>
      </c>
      <c r="BG1102" s="202">
        <f>IF(N1102="zákl. přenesená",J1102,0)</f>
        <v>0</v>
      </c>
      <c r="BH1102" s="202">
        <f>IF(N1102="sníž. přenesená",J1102,0)</f>
        <v>0</v>
      </c>
      <c r="BI1102" s="202">
        <f>IF(N1102="nulová",J1102,0)</f>
        <v>0</v>
      </c>
      <c r="BJ1102" s="18" t="s">
        <v>84</v>
      </c>
      <c r="BK1102" s="202">
        <f>ROUND(I1102*H1102,2)</f>
        <v>0</v>
      </c>
      <c r="BL1102" s="18" t="s">
        <v>420</v>
      </c>
      <c r="BM1102" s="201" t="s">
        <v>1759</v>
      </c>
    </row>
    <row r="1103" spans="1:65" s="2" customFormat="1" ht="19.5" x14ac:dyDescent="0.2">
      <c r="A1103" s="35"/>
      <c r="B1103" s="36"/>
      <c r="C1103" s="37"/>
      <c r="D1103" s="203" t="s">
        <v>519</v>
      </c>
      <c r="E1103" s="37"/>
      <c r="F1103" s="204" t="s">
        <v>1760</v>
      </c>
      <c r="G1103" s="37"/>
      <c r="H1103" s="37"/>
      <c r="I1103" s="110"/>
      <c r="J1103" s="37"/>
      <c r="K1103" s="37"/>
      <c r="L1103" s="40"/>
      <c r="M1103" s="205"/>
      <c r="N1103" s="206"/>
      <c r="O1103" s="65"/>
      <c r="P1103" s="65"/>
      <c r="Q1103" s="65"/>
      <c r="R1103" s="65"/>
      <c r="S1103" s="65"/>
      <c r="T1103" s="66"/>
      <c r="U1103" s="35"/>
      <c r="V1103" s="35"/>
      <c r="W1103" s="35"/>
      <c r="X1103" s="35"/>
      <c r="Y1103" s="35"/>
      <c r="Z1103" s="35"/>
      <c r="AA1103" s="35"/>
      <c r="AB1103" s="35"/>
      <c r="AC1103" s="35"/>
      <c r="AD1103" s="35"/>
      <c r="AE1103" s="35"/>
      <c r="AT1103" s="18" t="s">
        <v>519</v>
      </c>
      <c r="AU1103" s="18" t="s">
        <v>86</v>
      </c>
    </row>
    <row r="1104" spans="1:65" s="2" customFormat="1" ht="16.5" customHeight="1" x14ac:dyDescent="0.2">
      <c r="A1104" s="35"/>
      <c r="B1104" s="36"/>
      <c r="C1104" s="190" t="s">
        <v>1761</v>
      </c>
      <c r="D1104" s="190" t="s">
        <v>313</v>
      </c>
      <c r="E1104" s="191" t="s">
        <v>1762</v>
      </c>
      <c r="F1104" s="192" t="s">
        <v>1763</v>
      </c>
      <c r="G1104" s="193" t="s">
        <v>316</v>
      </c>
      <c r="H1104" s="194">
        <v>3</v>
      </c>
      <c r="I1104" s="195"/>
      <c r="J1104" s="196">
        <f>ROUND(I1104*H1104,2)</f>
        <v>0</v>
      </c>
      <c r="K1104" s="192" t="s">
        <v>317</v>
      </c>
      <c r="L1104" s="40"/>
      <c r="M1104" s="197" t="s">
        <v>21</v>
      </c>
      <c r="N1104" s="198" t="s">
        <v>47</v>
      </c>
      <c r="O1104" s="65"/>
      <c r="P1104" s="199">
        <f>O1104*H1104</f>
        <v>0</v>
      </c>
      <c r="Q1104" s="199">
        <v>0</v>
      </c>
      <c r="R1104" s="199">
        <f>Q1104*H1104</f>
        <v>0</v>
      </c>
      <c r="S1104" s="199">
        <v>0</v>
      </c>
      <c r="T1104" s="200">
        <f>S1104*H1104</f>
        <v>0</v>
      </c>
      <c r="U1104" s="35"/>
      <c r="V1104" s="35"/>
      <c r="W1104" s="35"/>
      <c r="X1104" s="35"/>
      <c r="Y1104" s="35"/>
      <c r="Z1104" s="35"/>
      <c r="AA1104" s="35"/>
      <c r="AB1104" s="35"/>
      <c r="AC1104" s="35"/>
      <c r="AD1104" s="35"/>
      <c r="AE1104" s="35"/>
      <c r="AR1104" s="201" t="s">
        <v>420</v>
      </c>
      <c r="AT1104" s="201" t="s">
        <v>313</v>
      </c>
      <c r="AU1104" s="201" t="s">
        <v>86</v>
      </c>
      <c r="AY1104" s="18" t="s">
        <v>311</v>
      </c>
      <c r="BE1104" s="202">
        <f>IF(N1104="základní",J1104,0)</f>
        <v>0</v>
      </c>
      <c r="BF1104" s="202">
        <f>IF(N1104="snížená",J1104,0)</f>
        <v>0</v>
      </c>
      <c r="BG1104" s="202">
        <f>IF(N1104="zákl. přenesená",J1104,0)</f>
        <v>0</v>
      </c>
      <c r="BH1104" s="202">
        <f>IF(N1104="sníž. přenesená",J1104,0)</f>
        <v>0</v>
      </c>
      <c r="BI1104" s="202">
        <f>IF(N1104="nulová",J1104,0)</f>
        <v>0</v>
      </c>
      <c r="BJ1104" s="18" t="s">
        <v>84</v>
      </c>
      <c r="BK1104" s="202">
        <f>ROUND(I1104*H1104,2)</f>
        <v>0</v>
      </c>
      <c r="BL1104" s="18" t="s">
        <v>420</v>
      </c>
      <c r="BM1104" s="201" t="s">
        <v>1764</v>
      </c>
    </row>
    <row r="1105" spans="1:65" s="2" customFormat="1" ht="19.5" x14ac:dyDescent="0.2">
      <c r="A1105" s="35"/>
      <c r="B1105" s="36"/>
      <c r="C1105" s="37"/>
      <c r="D1105" s="203" t="s">
        <v>519</v>
      </c>
      <c r="E1105" s="37"/>
      <c r="F1105" s="204" t="s">
        <v>1765</v>
      </c>
      <c r="G1105" s="37"/>
      <c r="H1105" s="37"/>
      <c r="I1105" s="110"/>
      <c r="J1105" s="37"/>
      <c r="K1105" s="37"/>
      <c r="L1105" s="40"/>
      <c r="M1105" s="205"/>
      <c r="N1105" s="206"/>
      <c r="O1105" s="65"/>
      <c r="P1105" s="65"/>
      <c r="Q1105" s="65"/>
      <c r="R1105" s="65"/>
      <c r="S1105" s="65"/>
      <c r="T1105" s="66"/>
      <c r="U1105" s="35"/>
      <c r="V1105" s="35"/>
      <c r="W1105" s="35"/>
      <c r="X1105" s="35"/>
      <c r="Y1105" s="35"/>
      <c r="Z1105" s="35"/>
      <c r="AA1105" s="35"/>
      <c r="AB1105" s="35"/>
      <c r="AC1105" s="35"/>
      <c r="AD1105" s="35"/>
      <c r="AE1105" s="35"/>
      <c r="AT1105" s="18" t="s">
        <v>519</v>
      </c>
      <c r="AU1105" s="18" t="s">
        <v>86</v>
      </c>
    </row>
    <row r="1106" spans="1:65" s="2" customFormat="1" ht="16.5" customHeight="1" x14ac:dyDescent="0.2">
      <c r="A1106" s="35"/>
      <c r="B1106" s="36"/>
      <c r="C1106" s="239" t="s">
        <v>1766</v>
      </c>
      <c r="D1106" s="239" t="s">
        <v>432</v>
      </c>
      <c r="E1106" s="240" t="s">
        <v>1767</v>
      </c>
      <c r="F1106" s="241" t="s">
        <v>1768</v>
      </c>
      <c r="G1106" s="242" t="s">
        <v>1692</v>
      </c>
      <c r="H1106" s="243">
        <v>3</v>
      </c>
      <c r="I1106" s="244"/>
      <c r="J1106" s="245">
        <f>ROUND(I1106*H1106,2)</f>
        <v>0</v>
      </c>
      <c r="K1106" s="241" t="s">
        <v>724</v>
      </c>
      <c r="L1106" s="246"/>
      <c r="M1106" s="247" t="s">
        <v>21</v>
      </c>
      <c r="N1106" s="248" t="s">
        <v>47</v>
      </c>
      <c r="O1106" s="65"/>
      <c r="P1106" s="199">
        <f>O1106*H1106</f>
        <v>0</v>
      </c>
      <c r="Q1106" s="199">
        <v>5.0000000000000001E-4</v>
      </c>
      <c r="R1106" s="199">
        <f>Q1106*H1106</f>
        <v>1.5E-3</v>
      </c>
      <c r="S1106" s="199">
        <v>0</v>
      </c>
      <c r="T1106" s="200">
        <f>S1106*H1106</f>
        <v>0</v>
      </c>
      <c r="U1106" s="35"/>
      <c r="V1106" s="35"/>
      <c r="W1106" s="35"/>
      <c r="X1106" s="35"/>
      <c r="Y1106" s="35"/>
      <c r="Z1106" s="35"/>
      <c r="AA1106" s="35"/>
      <c r="AB1106" s="35"/>
      <c r="AC1106" s="35"/>
      <c r="AD1106" s="35"/>
      <c r="AE1106" s="35"/>
      <c r="AR1106" s="201" t="s">
        <v>523</v>
      </c>
      <c r="AT1106" s="201" t="s">
        <v>432</v>
      </c>
      <c r="AU1106" s="201" t="s">
        <v>86</v>
      </c>
      <c r="AY1106" s="18" t="s">
        <v>311</v>
      </c>
      <c r="BE1106" s="202">
        <f>IF(N1106="základní",J1106,0)</f>
        <v>0</v>
      </c>
      <c r="BF1106" s="202">
        <f>IF(N1106="snížená",J1106,0)</f>
        <v>0</v>
      </c>
      <c r="BG1106" s="202">
        <f>IF(N1106="zákl. přenesená",J1106,0)</f>
        <v>0</v>
      </c>
      <c r="BH1106" s="202">
        <f>IF(N1106="sníž. přenesená",J1106,0)</f>
        <v>0</v>
      </c>
      <c r="BI1106" s="202">
        <f>IF(N1106="nulová",J1106,0)</f>
        <v>0</v>
      </c>
      <c r="BJ1106" s="18" t="s">
        <v>84</v>
      </c>
      <c r="BK1106" s="202">
        <f>ROUND(I1106*H1106,2)</f>
        <v>0</v>
      </c>
      <c r="BL1106" s="18" t="s">
        <v>420</v>
      </c>
      <c r="BM1106" s="201" t="s">
        <v>1769</v>
      </c>
    </row>
    <row r="1107" spans="1:65" s="2" customFormat="1" ht="19.5" x14ac:dyDescent="0.2">
      <c r="A1107" s="35"/>
      <c r="B1107" s="36"/>
      <c r="C1107" s="37"/>
      <c r="D1107" s="203" t="s">
        <v>519</v>
      </c>
      <c r="E1107" s="37"/>
      <c r="F1107" s="204" t="s">
        <v>1765</v>
      </c>
      <c r="G1107" s="37"/>
      <c r="H1107" s="37"/>
      <c r="I1107" s="110"/>
      <c r="J1107" s="37"/>
      <c r="K1107" s="37"/>
      <c r="L1107" s="40"/>
      <c r="M1107" s="205"/>
      <c r="N1107" s="206"/>
      <c r="O1107" s="65"/>
      <c r="P1107" s="65"/>
      <c r="Q1107" s="65"/>
      <c r="R1107" s="65"/>
      <c r="S1107" s="65"/>
      <c r="T1107" s="66"/>
      <c r="U1107" s="35"/>
      <c r="V1107" s="35"/>
      <c r="W1107" s="35"/>
      <c r="X1107" s="35"/>
      <c r="Y1107" s="35"/>
      <c r="Z1107" s="35"/>
      <c r="AA1107" s="35"/>
      <c r="AB1107" s="35"/>
      <c r="AC1107" s="35"/>
      <c r="AD1107" s="35"/>
      <c r="AE1107" s="35"/>
      <c r="AT1107" s="18" t="s">
        <v>519</v>
      </c>
      <c r="AU1107" s="18" t="s">
        <v>86</v>
      </c>
    </row>
    <row r="1108" spans="1:65" s="2" customFormat="1" ht="16.5" customHeight="1" x14ac:dyDescent="0.2">
      <c r="A1108" s="35"/>
      <c r="B1108" s="36"/>
      <c r="C1108" s="190" t="s">
        <v>1770</v>
      </c>
      <c r="D1108" s="190" t="s">
        <v>313</v>
      </c>
      <c r="E1108" s="191" t="s">
        <v>1771</v>
      </c>
      <c r="F1108" s="192" t="s">
        <v>1772</v>
      </c>
      <c r="G1108" s="193" t="s">
        <v>316</v>
      </c>
      <c r="H1108" s="194">
        <v>17</v>
      </c>
      <c r="I1108" s="195"/>
      <c r="J1108" s="196">
        <f>ROUND(I1108*H1108,2)</f>
        <v>0</v>
      </c>
      <c r="K1108" s="192" t="s">
        <v>317</v>
      </c>
      <c r="L1108" s="40"/>
      <c r="M1108" s="197" t="s">
        <v>21</v>
      </c>
      <c r="N1108" s="198" t="s">
        <v>47</v>
      </c>
      <c r="O1108" s="65"/>
      <c r="P1108" s="199">
        <f>O1108*H1108</f>
        <v>0</v>
      </c>
      <c r="Q1108" s="199">
        <v>0</v>
      </c>
      <c r="R1108" s="199">
        <f>Q1108*H1108</f>
        <v>0</v>
      </c>
      <c r="S1108" s="199">
        <v>0</v>
      </c>
      <c r="T1108" s="200">
        <f>S1108*H1108</f>
        <v>0</v>
      </c>
      <c r="U1108" s="35"/>
      <c r="V1108" s="35"/>
      <c r="W1108" s="35"/>
      <c r="X1108" s="35"/>
      <c r="Y1108" s="35"/>
      <c r="Z1108" s="35"/>
      <c r="AA1108" s="35"/>
      <c r="AB1108" s="35"/>
      <c r="AC1108" s="35"/>
      <c r="AD1108" s="35"/>
      <c r="AE1108" s="35"/>
      <c r="AR1108" s="201" t="s">
        <v>420</v>
      </c>
      <c r="AT1108" s="201" t="s">
        <v>313</v>
      </c>
      <c r="AU1108" s="201" t="s">
        <v>86</v>
      </c>
      <c r="AY1108" s="18" t="s">
        <v>311</v>
      </c>
      <c r="BE1108" s="202">
        <f>IF(N1108="základní",J1108,0)</f>
        <v>0</v>
      </c>
      <c r="BF1108" s="202">
        <f>IF(N1108="snížená",J1108,0)</f>
        <v>0</v>
      </c>
      <c r="BG1108" s="202">
        <f>IF(N1108="zákl. přenesená",J1108,0)</f>
        <v>0</v>
      </c>
      <c r="BH1108" s="202">
        <f>IF(N1108="sníž. přenesená",J1108,0)</f>
        <v>0</v>
      </c>
      <c r="BI1108" s="202">
        <f>IF(N1108="nulová",J1108,0)</f>
        <v>0</v>
      </c>
      <c r="BJ1108" s="18" t="s">
        <v>84</v>
      </c>
      <c r="BK1108" s="202">
        <f>ROUND(I1108*H1108,2)</f>
        <v>0</v>
      </c>
      <c r="BL1108" s="18" t="s">
        <v>420</v>
      </c>
      <c r="BM1108" s="201" t="s">
        <v>1773</v>
      </c>
    </row>
    <row r="1109" spans="1:65" s="2" customFormat="1" ht="39" x14ac:dyDescent="0.2">
      <c r="A1109" s="35"/>
      <c r="B1109" s="36"/>
      <c r="C1109" s="37"/>
      <c r="D1109" s="203" t="s">
        <v>519</v>
      </c>
      <c r="E1109" s="37"/>
      <c r="F1109" s="204" t="s">
        <v>1774</v>
      </c>
      <c r="G1109" s="37"/>
      <c r="H1109" s="37"/>
      <c r="I1109" s="110"/>
      <c r="J1109" s="37"/>
      <c r="K1109" s="37"/>
      <c r="L1109" s="40"/>
      <c r="M1109" s="205"/>
      <c r="N1109" s="206"/>
      <c r="O1109" s="65"/>
      <c r="P1109" s="65"/>
      <c r="Q1109" s="65"/>
      <c r="R1109" s="65"/>
      <c r="S1109" s="65"/>
      <c r="T1109" s="66"/>
      <c r="U1109" s="35"/>
      <c r="V1109" s="35"/>
      <c r="W1109" s="35"/>
      <c r="X1109" s="35"/>
      <c r="Y1109" s="35"/>
      <c r="Z1109" s="35"/>
      <c r="AA1109" s="35"/>
      <c r="AB1109" s="35"/>
      <c r="AC1109" s="35"/>
      <c r="AD1109" s="35"/>
      <c r="AE1109" s="35"/>
      <c r="AT1109" s="18" t="s">
        <v>519</v>
      </c>
      <c r="AU1109" s="18" t="s">
        <v>86</v>
      </c>
    </row>
    <row r="1110" spans="1:65" s="2" customFormat="1" ht="16.5" customHeight="1" x14ac:dyDescent="0.2">
      <c r="A1110" s="35"/>
      <c r="B1110" s="36"/>
      <c r="C1110" s="239" t="s">
        <v>1775</v>
      </c>
      <c r="D1110" s="239" t="s">
        <v>432</v>
      </c>
      <c r="E1110" s="240" t="s">
        <v>1776</v>
      </c>
      <c r="F1110" s="241" t="s">
        <v>1777</v>
      </c>
      <c r="G1110" s="242" t="s">
        <v>316</v>
      </c>
      <c r="H1110" s="243">
        <v>16</v>
      </c>
      <c r="I1110" s="244"/>
      <c r="J1110" s="245">
        <f>ROUND(I1110*H1110,2)</f>
        <v>0</v>
      </c>
      <c r="K1110" s="241" t="s">
        <v>724</v>
      </c>
      <c r="L1110" s="246"/>
      <c r="M1110" s="247" t="s">
        <v>21</v>
      </c>
      <c r="N1110" s="248" t="s">
        <v>47</v>
      </c>
      <c r="O1110" s="65"/>
      <c r="P1110" s="199">
        <f>O1110*H1110</f>
        <v>0</v>
      </c>
      <c r="Q1110" s="199">
        <v>1.4999999999999999E-4</v>
      </c>
      <c r="R1110" s="199">
        <f>Q1110*H1110</f>
        <v>2.3999999999999998E-3</v>
      </c>
      <c r="S1110" s="199">
        <v>0</v>
      </c>
      <c r="T1110" s="200">
        <f>S1110*H1110</f>
        <v>0</v>
      </c>
      <c r="U1110" s="35"/>
      <c r="V1110" s="35"/>
      <c r="W1110" s="35"/>
      <c r="X1110" s="35"/>
      <c r="Y1110" s="35"/>
      <c r="Z1110" s="35"/>
      <c r="AA1110" s="35"/>
      <c r="AB1110" s="35"/>
      <c r="AC1110" s="35"/>
      <c r="AD1110" s="35"/>
      <c r="AE1110" s="35"/>
      <c r="AR1110" s="201" t="s">
        <v>523</v>
      </c>
      <c r="AT1110" s="201" t="s">
        <v>432</v>
      </c>
      <c r="AU1110" s="201" t="s">
        <v>86</v>
      </c>
      <c r="AY1110" s="18" t="s">
        <v>311</v>
      </c>
      <c r="BE1110" s="202">
        <f>IF(N1110="základní",J1110,0)</f>
        <v>0</v>
      </c>
      <c r="BF1110" s="202">
        <f>IF(N1110="snížená",J1110,0)</f>
        <v>0</v>
      </c>
      <c r="BG1110" s="202">
        <f>IF(N1110="zákl. přenesená",J1110,0)</f>
        <v>0</v>
      </c>
      <c r="BH1110" s="202">
        <f>IF(N1110="sníž. přenesená",J1110,0)</f>
        <v>0</v>
      </c>
      <c r="BI1110" s="202">
        <f>IF(N1110="nulová",J1110,0)</f>
        <v>0</v>
      </c>
      <c r="BJ1110" s="18" t="s">
        <v>84</v>
      </c>
      <c r="BK1110" s="202">
        <f>ROUND(I1110*H1110,2)</f>
        <v>0</v>
      </c>
      <c r="BL1110" s="18" t="s">
        <v>420</v>
      </c>
      <c r="BM1110" s="201" t="s">
        <v>1778</v>
      </c>
    </row>
    <row r="1111" spans="1:65" s="2" customFormat="1" ht="29.25" x14ac:dyDescent="0.2">
      <c r="A1111" s="35"/>
      <c r="B1111" s="36"/>
      <c r="C1111" s="37"/>
      <c r="D1111" s="203" t="s">
        <v>519</v>
      </c>
      <c r="E1111" s="37"/>
      <c r="F1111" s="204" t="s">
        <v>1779</v>
      </c>
      <c r="G1111" s="37"/>
      <c r="H1111" s="37"/>
      <c r="I1111" s="110"/>
      <c r="J1111" s="37"/>
      <c r="K1111" s="37"/>
      <c r="L1111" s="40"/>
      <c r="M1111" s="205"/>
      <c r="N1111" s="206"/>
      <c r="O1111" s="65"/>
      <c r="P1111" s="65"/>
      <c r="Q1111" s="65"/>
      <c r="R1111" s="65"/>
      <c r="S1111" s="65"/>
      <c r="T1111" s="66"/>
      <c r="U1111" s="35"/>
      <c r="V1111" s="35"/>
      <c r="W1111" s="35"/>
      <c r="X1111" s="35"/>
      <c r="Y1111" s="35"/>
      <c r="Z1111" s="35"/>
      <c r="AA1111" s="35"/>
      <c r="AB1111" s="35"/>
      <c r="AC1111" s="35"/>
      <c r="AD1111" s="35"/>
      <c r="AE1111" s="35"/>
      <c r="AT1111" s="18" t="s">
        <v>519</v>
      </c>
      <c r="AU1111" s="18" t="s">
        <v>86</v>
      </c>
    </row>
    <row r="1112" spans="1:65" s="2" customFormat="1" ht="16.5" customHeight="1" x14ac:dyDescent="0.2">
      <c r="A1112" s="35"/>
      <c r="B1112" s="36"/>
      <c r="C1112" s="239" t="s">
        <v>1780</v>
      </c>
      <c r="D1112" s="239" t="s">
        <v>432</v>
      </c>
      <c r="E1112" s="240" t="s">
        <v>1781</v>
      </c>
      <c r="F1112" s="241" t="s">
        <v>1782</v>
      </c>
      <c r="G1112" s="242" t="s">
        <v>316</v>
      </c>
      <c r="H1112" s="243">
        <v>1</v>
      </c>
      <c r="I1112" s="244"/>
      <c r="J1112" s="245">
        <f>ROUND(I1112*H1112,2)</f>
        <v>0</v>
      </c>
      <c r="K1112" s="241" t="s">
        <v>544</v>
      </c>
      <c r="L1112" s="246"/>
      <c r="M1112" s="247" t="s">
        <v>21</v>
      </c>
      <c r="N1112" s="248" t="s">
        <v>47</v>
      </c>
      <c r="O1112" s="65"/>
      <c r="P1112" s="199">
        <f>O1112*H1112</f>
        <v>0</v>
      </c>
      <c r="Q1112" s="199">
        <v>1E-3</v>
      </c>
      <c r="R1112" s="199">
        <f>Q1112*H1112</f>
        <v>1E-3</v>
      </c>
      <c r="S1112" s="199">
        <v>0</v>
      </c>
      <c r="T1112" s="200">
        <f>S1112*H1112</f>
        <v>0</v>
      </c>
      <c r="U1112" s="35"/>
      <c r="V1112" s="35"/>
      <c r="W1112" s="35"/>
      <c r="X1112" s="35"/>
      <c r="Y1112" s="35"/>
      <c r="Z1112" s="35"/>
      <c r="AA1112" s="35"/>
      <c r="AB1112" s="35"/>
      <c r="AC1112" s="35"/>
      <c r="AD1112" s="35"/>
      <c r="AE1112" s="35"/>
      <c r="AR1112" s="201" t="s">
        <v>523</v>
      </c>
      <c r="AT1112" s="201" t="s">
        <v>432</v>
      </c>
      <c r="AU1112" s="201" t="s">
        <v>86</v>
      </c>
      <c r="AY1112" s="18" t="s">
        <v>311</v>
      </c>
      <c r="BE1112" s="202">
        <f>IF(N1112="základní",J1112,0)</f>
        <v>0</v>
      </c>
      <c r="BF1112" s="202">
        <f>IF(N1112="snížená",J1112,0)</f>
        <v>0</v>
      </c>
      <c r="BG1112" s="202">
        <f>IF(N1112="zákl. přenesená",J1112,0)</f>
        <v>0</v>
      </c>
      <c r="BH1112" s="202">
        <f>IF(N1112="sníž. přenesená",J1112,0)</f>
        <v>0</v>
      </c>
      <c r="BI1112" s="202">
        <f>IF(N1112="nulová",J1112,0)</f>
        <v>0</v>
      </c>
      <c r="BJ1112" s="18" t="s">
        <v>84</v>
      </c>
      <c r="BK1112" s="202">
        <f>ROUND(I1112*H1112,2)</f>
        <v>0</v>
      </c>
      <c r="BL1112" s="18" t="s">
        <v>420</v>
      </c>
      <c r="BM1112" s="201" t="s">
        <v>1783</v>
      </c>
    </row>
    <row r="1113" spans="1:65" s="2" customFormat="1" ht="19.5" x14ac:dyDescent="0.2">
      <c r="A1113" s="35"/>
      <c r="B1113" s="36"/>
      <c r="C1113" s="37"/>
      <c r="D1113" s="203" t="s">
        <v>519</v>
      </c>
      <c r="E1113" s="37"/>
      <c r="F1113" s="204" t="s">
        <v>1735</v>
      </c>
      <c r="G1113" s="37"/>
      <c r="H1113" s="37"/>
      <c r="I1113" s="110"/>
      <c r="J1113" s="37"/>
      <c r="K1113" s="37"/>
      <c r="L1113" s="40"/>
      <c r="M1113" s="205"/>
      <c r="N1113" s="206"/>
      <c r="O1113" s="65"/>
      <c r="P1113" s="65"/>
      <c r="Q1113" s="65"/>
      <c r="R1113" s="65"/>
      <c r="S1113" s="65"/>
      <c r="T1113" s="66"/>
      <c r="U1113" s="35"/>
      <c r="V1113" s="35"/>
      <c r="W1113" s="35"/>
      <c r="X1113" s="35"/>
      <c r="Y1113" s="35"/>
      <c r="Z1113" s="35"/>
      <c r="AA1113" s="35"/>
      <c r="AB1113" s="35"/>
      <c r="AC1113" s="35"/>
      <c r="AD1113" s="35"/>
      <c r="AE1113" s="35"/>
      <c r="AT1113" s="18" t="s">
        <v>519</v>
      </c>
      <c r="AU1113" s="18" t="s">
        <v>86</v>
      </c>
    </row>
    <row r="1114" spans="1:65" s="2" customFormat="1" ht="16.5" customHeight="1" x14ac:dyDescent="0.2">
      <c r="A1114" s="35"/>
      <c r="B1114" s="36"/>
      <c r="C1114" s="190" t="s">
        <v>1784</v>
      </c>
      <c r="D1114" s="190" t="s">
        <v>313</v>
      </c>
      <c r="E1114" s="191" t="s">
        <v>1785</v>
      </c>
      <c r="F1114" s="192" t="s">
        <v>1786</v>
      </c>
      <c r="G1114" s="193" t="s">
        <v>316</v>
      </c>
      <c r="H1114" s="194">
        <v>16</v>
      </c>
      <c r="I1114" s="195"/>
      <c r="J1114" s="196">
        <f>ROUND(I1114*H1114,2)</f>
        <v>0</v>
      </c>
      <c r="K1114" s="192" t="s">
        <v>317</v>
      </c>
      <c r="L1114" s="40"/>
      <c r="M1114" s="197" t="s">
        <v>21</v>
      </c>
      <c r="N1114" s="198" t="s">
        <v>47</v>
      </c>
      <c r="O1114" s="65"/>
      <c r="P1114" s="199">
        <f>O1114*H1114</f>
        <v>0</v>
      </c>
      <c r="Q1114" s="199">
        <v>0</v>
      </c>
      <c r="R1114" s="199">
        <f>Q1114*H1114</f>
        <v>0</v>
      </c>
      <c r="S1114" s="199">
        <v>0</v>
      </c>
      <c r="T1114" s="200">
        <f>S1114*H1114</f>
        <v>0</v>
      </c>
      <c r="U1114" s="35"/>
      <c r="V1114" s="35"/>
      <c r="W1114" s="35"/>
      <c r="X1114" s="35"/>
      <c r="Y1114" s="35"/>
      <c r="Z1114" s="35"/>
      <c r="AA1114" s="35"/>
      <c r="AB1114" s="35"/>
      <c r="AC1114" s="35"/>
      <c r="AD1114" s="35"/>
      <c r="AE1114" s="35"/>
      <c r="AR1114" s="201" t="s">
        <v>420</v>
      </c>
      <c r="AT1114" s="201" t="s">
        <v>313</v>
      </c>
      <c r="AU1114" s="201" t="s">
        <v>86</v>
      </c>
      <c r="AY1114" s="18" t="s">
        <v>311</v>
      </c>
      <c r="BE1114" s="202">
        <f>IF(N1114="základní",J1114,0)</f>
        <v>0</v>
      </c>
      <c r="BF1114" s="202">
        <f>IF(N1114="snížená",J1114,0)</f>
        <v>0</v>
      </c>
      <c r="BG1114" s="202">
        <f>IF(N1114="zákl. přenesená",J1114,0)</f>
        <v>0</v>
      </c>
      <c r="BH1114" s="202">
        <f>IF(N1114="sníž. přenesená",J1114,0)</f>
        <v>0</v>
      </c>
      <c r="BI1114" s="202">
        <f>IF(N1114="nulová",J1114,0)</f>
        <v>0</v>
      </c>
      <c r="BJ1114" s="18" t="s">
        <v>84</v>
      </c>
      <c r="BK1114" s="202">
        <f>ROUND(I1114*H1114,2)</f>
        <v>0</v>
      </c>
      <c r="BL1114" s="18" t="s">
        <v>420</v>
      </c>
      <c r="BM1114" s="201" t="s">
        <v>1787</v>
      </c>
    </row>
    <row r="1115" spans="1:65" s="2" customFormat="1" ht="39" x14ac:dyDescent="0.2">
      <c r="A1115" s="35"/>
      <c r="B1115" s="36"/>
      <c r="C1115" s="37"/>
      <c r="D1115" s="203" t="s">
        <v>519</v>
      </c>
      <c r="E1115" s="37"/>
      <c r="F1115" s="204" t="s">
        <v>1788</v>
      </c>
      <c r="G1115" s="37"/>
      <c r="H1115" s="37"/>
      <c r="I1115" s="110"/>
      <c r="J1115" s="37"/>
      <c r="K1115" s="37"/>
      <c r="L1115" s="40"/>
      <c r="M1115" s="205"/>
      <c r="N1115" s="206"/>
      <c r="O1115" s="65"/>
      <c r="P1115" s="65"/>
      <c r="Q1115" s="65"/>
      <c r="R1115" s="65"/>
      <c r="S1115" s="65"/>
      <c r="T1115" s="66"/>
      <c r="U1115" s="35"/>
      <c r="V1115" s="35"/>
      <c r="W1115" s="35"/>
      <c r="X1115" s="35"/>
      <c r="Y1115" s="35"/>
      <c r="Z1115" s="35"/>
      <c r="AA1115" s="35"/>
      <c r="AB1115" s="35"/>
      <c r="AC1115" s="35"/>
      <c r="AD1115" s="35"/>
      <c r="AE1115" s="35"/>
      <c r="AT1115" s="18" t="s">
        <v>519</v>
      </c>
      <c r="AU1115" s="18" t="s">
        <v>86</v>
      </c>
    </row>
    <row r="1116" spans="1:65" s="2" customFormat="1" ht="16.5" customHeight="1" x14ac:dyDescent="0.2">
      <c r="A1116" s="35"/>
      <c r="B1116" s="36"/>
      <c r="C1116" s="239" t="s">
        <v>1789</v>
      </c>
      <c r="D1116" s="239" t="s">
        <v>432</v>
      </c>
      <c r="E1116" s="240" t="s">
        <v>1790</v>
      </c>
      <c r="F1116" s="241" t="s">
        <v>1791</v>
      </c>
      <c r="G1116" s="242" t="s">
        <v>1692</v>
      </c>
      <c r="H1116" s="243">
        <v>9</v>
      </c>
      <c r="I1116" s="244"/>
      <c r="J1116" s="245">
        <f>ROUND(I1116*H1116,2)</f>
        <v>0</v>
      </c>
      <c r="K1116" s="241" t="s">
        <v>724</v>
      </c>
      <c r="L1116" s="246"/>
      <c r="M1116" s="247" t="s">
        <v>21</v>
      </c>
      <c r="N1116" s="248" t="s">
        <v>47</v>
      </c>
      <c r="O1116" s="65"/>
      <c r="P1116" s="199">
        <f>O1116*H1116</f>
        <v>0</v>
      </c>
      <c r="Q1116" s="199">
        <v>5.0000000000000001E-4</v>
      </c>
      <c r="R1116" s="199">
        <f>Q1116*H1116</f>
        <v>4.5000000000000005E-3</v>
      </c>
      <c r="S1116" s="199">
        <v>0</v>
      </c>
      <c r="T1116" s="200">
        <f>S1116*H1116</f>
        <v>0</v>
      </c>
      <c r="U1116" s="35"/>
      <c r="V1116" s="35"/>
      <c r="W1116" s="35"/>
      <c r="X1116" s="35"/>
      <c r="Y1116" s="35"/>
      <c r="Z1116" s="35"/>
      <c r="AA1116" s="35"/>
      <c r="AB1116" s="35"/>
      <c r="AC1116" s="35"/>
      <c r="AD1116" s="35"/>
      <c r="AE1116" s="35"/>
      <c r="AR1116" s="201" t="s">
        <v>523</v>
      </c>
      <c r="AT1116" s="201" t="s">
        <v>432</v>
      </c>
      <c r="AU1116" s="201" t="s">
        <v>86</v>
      </c>
      <c r="AY1116" s="18" t="s">
        <v>311</v>
      </c>
      <c r="BE1116" s="202">
        <f>IF(N1116="základní",J1116,0)</f>
        <v>0</v>
      </c>
      <c r="BF1116" s="202">
        <f>IF(N1116="snížená",J1116,0)</f>
        <v>0</v>
      </c>
      <c r="BG1116" s="202">
        <f>IF(N1116="zákl. přenesená",J1116,0)</f>
        <v>0</v>
      </c>
      <c r="BH1116" s="202">
        <f>IF(N1116="sníž. přenesená",J1116,0)</f>
        <v>0</v>
      </c>
      <c r="BI1116" s="202">
        <f>IF(N1116="nulová",J1116,0)</f>
        <v>0</v>
      </c>
      <c r="BJ1116" s="18" t="s">
        <v>84</v>
      </c>
      <c r="BK1116" s="202">
        <f>ROUND(I1116*H1116,2)</f>
        <v>0</v>
      </c>
      <c r="BL1116" s="18" t="s">
        <v>420</v>
      </c>
      <c r="BM1116" s="201" t="s">
        <v>1792</v>
      </c>
    </row>
    <row r="1117" spans="1:65" s="2" customFormat="1" ht="29.25" x14ac:dyDescent="0.2">
      <c r="A1117" s="35"/>
      <c r="B1117" s="36"/>
      <c r="C1117" s="37"/>
      <c r="D1117" s="203" t="s">
        <v>519</v>
      </c>
      <c r="E1117" s="37"/>
      <c r="F1117" s="204" t="s">
        <v>1793</v>
      </c>
      <c r="G1117" s="37"/>
      <c r="H1117" s="37"/>
      <c r="I1117" s="110"/>
      <c r="J1117" s="37"/>
      <c r="K1117" s="37"/>
      <c r="L1117" s="40"/>
      <c r="M1117" s="205"/>
      <c r="N1117" s="206"/>
      <c r="O1117" s="65"/>
      <c r="P1117" s="65"/>
      <c r="Q1117" s="65"/>
      <c r="R1117" s="65"/>
      <c r="S1117" s="65"/>
      <c r="T1117" s="66"/>
      <c r="U1117" s="35"/>
      <c r="V1117" s="35"/>
      <c r="W1117" s="35"/>
      <c r="X1117" s="35"/>
      <c r="Y1117" s="35"/>
      <c r="Z1117" s="35"/>
      <c r="AA1117" s="35"/>
      <c r="AB1117" s="35"/>
      <c r="AC1117" s="35"/>
      <c r="AD1117" s="35"/>
      <c r="AE1117" s="35"/>
      <c r="AT1117" s="18" t="s">
        <v>519</v>
      </c>
      <c r="AU1117" s="18" t="s">
        <v>86</v>
      </c>
    </row>
    <row r="1118" spans="1:65" s="2" customFormat="1" ht="16.5" customHeight="1" x14ac:dyDescent="0.2">
      <c r="A1118" s="35"/>
      <c r="B1118" s="36"/>
      <c r="C1118" s="239" t="s">
        <v>1794</v>
      </c>
      <c r="D1118" s="239" t="s">
        <v>432</v>
      </c>
      <c r="E1118" s="240" t="s">
        <v>1795</v>
      </c>
      <c r="F1118" s="241" t="s">
        <v>1796</v>
      </c>
      <c r="G1118" s="242" t="s">
        <v>1692</v>
      </c>
      <c r="H1118" s="243">
        <v>7</v>
      </c>
      <c r="I1118" s="244"/>
      <c r="J1118" s="245">
        <f>ROUND(I1118*H1118,2)</f>
        <v>0</v>
      </c>
      <c r="K1118" s="241" t="s">
        <v>724</v>
      </c>
      <c r="L1118" s="246"/>
      <c r="M1118" s="247" t="s">
        <v>21</v>
      </c>
      <c r="N1118" s="248" t="s">
        <v>47</v>
      </c>
      <c r="O1118" s="65"/>
      <c r="P1118" s="199">
        <f>O1118*H1118</f>
        <v>0</v>
      </c>
      <c r="Q1118" s="199">
        <v>5.0000000000000001E-4</v>
      </c>
      <c r="R1118" s="199">
        <f>Q1118*H1118</f>
        <v>3.5000000000000001E-3</v>
      </c>
      <c r="S1118" s="199">
        <v>0</v>
      </c>
      <c r="T1118" s="200">
        <f>S1118*H1118</f>
        <v>0</v>
      </c>
      <c r="U1118" s="35"/>
      <c r="V1118" s="35"/>
      <c r="W1118" s="35"/>
      <c r="X1118" s="35"/>
      <c r="Y1118" s="35"/>
      <c r="Z1118" s="35"/>
      <c r="AA1118" s="35"/>
      <c r="AB1118" s="35"/>
      <c r="AC1118" s="35"/>
      <c r="AD1118" s="35"/>
      <c r="AE1118" s="35"/>
      <c r="AR1118" s="201" t="s">
        <v>523</v>
      </c>
      <c r="AT1118" s="201" t="s">
        <v>432</v>
      </c>
      <c r="AU1118" s="201" t="s">
        <v>86</v>
      </c>
      <c r="AY1118" s="18" t="s">
        <v>311</v>
      </c>
      <c r="BE1118" s="202">
        <f>IF(N1118="základní",J1118,0)</f>
        <v>0</v>
      </c>
      <c r="BF1118" s="202">
        <f>IF(N1118="snížená",J1118,0)</f>
        <v>0</v>
      </c>
      <c r="BG1118" s="202">
        <f>IF(N1118="zákl. přenesená",J1118,0)</f>
        <v>0</v>
      </c>
      <c r="BH1118" s="202">
        <f>IF(N1118="sníž. přenesená",J1118,0)</f>
        <v>0</v>
      </c>
      <c r="BI1118" s="202">
        <f>IF(N1118="nulová",J1118,0)</f>
        <v>0</v>
      </c>
      <c r="BJ1118" s="18" t="s">
        <v>84</v>
      </c>
      <c r="BK1118" s="202">
        <f>ROUND(I1118*H1118,2)</f>
        <v>0</v>
      </c>
      <c r="BL1118" s="18" t="s">
        <v>420</v>
      </c>
      <c r="BM1118" s="201" t="s">
        <v>1797</v>
      </c>
    </row>
    <row r="1119" spans="1:65" s="2" customFormat="1" ht="19.5" x14ac:dyDescent="0.2">
      <c r="A1119" s="35"/>
      <c r="B1119" s="36"/>
      <c r="C1119" s="37"/>
      <c r="D1119" s="203" t="s">
        <v>519</v>
      </c>
      <c r="E1119" s="37"/>
      <c r="F1119" s="204" t="s">
        <v>1798</v>
      </c>
      <c r="G1119" s="37"/>
      <c r="H1119" s="37"/>
      <c r="I1119" s="110"/>
      <c r="J1119" s="37"/>
      <c r="K1119" s="37"/>
      <c r="L1119" s="40"/>
      <c r="M1119" s="205"/>
      <c r="N1119" s="206"/>
      <c r="O1119" s="65"/>
      <c r="P1119" s="65"/>
      <c r="Q1119" s="65"/>
      <c r="R1119" s="65"/>
      <c r="S1119" s="65"/>
      <c r="T1119" s="66"/>
      <c r="U1119" s="35"/>
      <c r="V1119" s="35"/>
      <c r="W1119" s="35"/>
      <c r="X1119" s="35"/>
      <c r="Y1119" s="35"/>
      <c r="Z1119" s="35"/>
      <c r="AA1119" s="35"/>
      <c r="AB1119" s="35"/>
      <c r="AC1119" s="35"/>
      <c r="AD1119" s="35"/>
      <c r="AE1119" s="35"/>
      <c r="AT1119" s="18" t="s">
        <v>519</v>
      </c>
      <c r="AU1119" s="18" t="s">
        <v>86</v>
      </c>
    </row>
    <row r="1120" spans="1:65" s="2" customFormat="1" ht="16.5" customHeight="1" x14ac:dyDescent="0.2">
      <c r="A1120" s="35"/>
      <c r="B1120" s="36"/>
      <c r="C1120" s="190" t="s">
        <v>1799</v>
      </c>
      <c r="D1120" s="190" t="s">
        <v>313</v>
      </c>
      <c r="E1120" s="191" t="s">
        <v>1800</v>
      </c>
      <c r="F1120" s="192" t="s">
        <v>1801</v>
      </c>
      <c r="G1120" s="193" t="s">
        <v>1692</v>
      </c>
      <c r="H1120" s="194">
        <v>7</v>
      </c>
      <c r="I1120" s="195"/>
      <c r="J1120" s="196">
        <f>ROUND(I1120*H1120,2)</f>
        <v>0</v>
      </c>
      <c r="K1120" s="192" t="s">
        <v>724</v>
      </c>
      <c r="L1120" s="40"/>
      <c r="M1120" s="197" t="s">
        <v>21</v>
      </c>
      <c r="N1120" s="198" t="s">
        <v>47</v>
      </c>
      <c r="O1120" s="65"/>
      <c r="P1120" s="199">
        <f>O1120*H1120</f>
        <v>0</v>
      </c>
      <c r="Q1120" s="199">
        <v>1.4999999999999999E-4</v>
      </c>
      <c r="R1120" s="199">
        <f>Q1120*H1120</f>
        <v>1.0499999999999999E-3</v>
      </c>
      <c r="S1120" s="199">
        <v>0</v>
      </c>
      <c r="T1120" s="200">
        <f>S1120*H1120</f>
        <v>0</v>
      </c>
      <c r="U1120" s="35"/>
      <c r="V1120" s="35"/>
      <c r="W1120" s="35"/>
      <c r="X1120" s="35"/>
      <c r="Y1120" s="35"/>
      <c r="Z1120" s="35"/>
      <c r="AA1120" s="35"/>
      <c r="AB1120" s="35"/>
      <c r="AC1120" s="35"/>
      <c r="AD1120" s="35"/>
      <c r="AE1120" s="35"/>
      <c r="AR1120" s="201" t="s">
        <v>420</v>
      </c>
      <c r="AT1120" s="201" t="s">
        <v>313</v>
      </c>
      <c r="AU1120" s="201" t="s">
        <v>86</v>
      </c>
      <c r="AY1120" s="18" t="s">
        <v>311</v>
      </c>
      <c r="BE1120" s="202">
        <f>IF(N1120="základní",J1120,0)</f>
        <v>0</v>
      </c>
      <c r="BF1120" s="202">
        <f>IF(N1120="snížená",J1120,0)</f>
        <v>0</v>
      </c>
      <c r="BG1120" s="202">
        <f>IF(N1120="zákl. přenesená",J1120,0)</f>
        <v>0</v>
      </c>
      <c r="BH1120" s="202">
        <f>IF(N1120="sníž. přenesená",J1120,0)</f>
        <v>0</v>
      </c>
      <c r="BI1120" s="202">
        <f>IF(N1120="nulová",J1120,0)</f>
        <v>0</v>
      </c>
      <c r="BJ1120" s="18" t="s">
        <v>84</v>
      </c>
      <c r="BK1120" s="202">
        <f>ROUND(I1120*H1120,2)</f>
        <v>0</v>
      </c>
      <c r="BL1120" s="18" t="s">
        <v>420</v>
      </c>
      <c r="BM1120" s="201" t="s">
        <v>1802</v>
      </c>
    </row>
    <row r="1121" spans="1:65" s="2" customFormat="1" ht="19.5" x14ac:dyDescent="0.2">
      <c r="A1121" s="35"/>
      <c r="B1121" s="36"/>
      <c r="C1121" s="37"/>
      <c r="D1121" s="203" t="s">
        <v>519</v>
      </c>
      <c r="E1121" s="37"/>
      <c r="F1121" s="204" t="s">
        <v>1803</v>
      </c>
      <c r="G1121" s="37"/>
      <c r="H1121" s="37"/>
      <c r="I1121" s="110"/>
      <c r="J1121" s="37"/>
      <c r="K1121" s="37"/>
      <c r="L1121" s="40"/>
      <c r="M1121" s="205"/>
      <c r="N1121" s="206"/>
      <c r="O1121" s="65"/>
      <c r="P1121" s="65"/>
      <c r="Q1121" s="65"/>
      <c r="R1121" s="65"/>
      <c r="S1121" s="65"/>
      <c r="T1121" s="66"/>
      <c r="U1121" s="35"/>
      <c r="V1121" s="35"/>
      <c r="W1121" s="35"/>
      <c r="X1121" s="35"/>
      <c r="Y1121" s="35"/>
      <c r="Z1121" s="35"/>
      <c r="AA1121" s="35"/>
      <c r="AB1121" s="35"/>
      <c r="AC1121" s="35"/>
      <c r="AD1121" s="35"/>
      <c r="AE1121" s="35"/>
      <c r="AT1121" s="18" t="s">
        <v>519</v>
      </c>
      <c r="AU1121" s="18" t="s">
        <v>86</v>
      </c>
    </row>
    <row r="1122" spans="1:65" s="2" customFormat="1" ht="16.5" customHeight="1" x14ac:dyDescent="0.2">
      <c r="A1122" s="35"/>
      <c r="B1122" s="36"/>
      <c r="C1122" s="190" t="s">
        <v>1804</v>
      </c>
      <c r="D1122" s="190" t="s">
        <v>313</v>
      </c>
      <c r="E1122" s="191" t="s">
        <v>1805</v>
      </c>
      <c r="F1122" s="192" t="s">
        <v>1806</v>
      </c>
      <c r="G1122" s="193" t="s">
        <v>316</v>
      </c>
      <c r="H1122" s="194">
        <v>4</v>
      </c>
      <c r="I1122" s="195"/>
      <c r="J1122" s="196">
        <f>ROUND(I1122*H1122,2)</f>
        <v>0</v>
      </c>
      <c r="K1122" s="192" t="s">
        <v>544</v>
      </c>
      <c r="L1122" s="40"/>
      <c r="M1122" s="197" t="s">
        <v>21</v>
      </c>
      <c r="N1122" s="198" t="s">
        <v>47</v>
      </c>
      <c r="O1122" s="65"/>
      <c r="P1122" s="199">
        <f>O1122*H1122</f>
        <v>0</v>
      </c>
      <c r="Q1122" s="199">
        <v>0</v>
      </c>
      <c r="R1122" s="199">
        <f>Q1122*H1122</f>
        <v>0</v>
      </c>
      <c r="S1122" s="199">
        <v>0</v>
      </c>
      <c r="T1122" s="200">
        <f>S1122*H1122</f>
        <v>0</v>
      </c>
      <c r="U1122" s="35"/>
      <c r="V1122" s="35"/>
      <c r="W1122" s="35"/>
      <c r="X1122" s="35"/>
      <c r="Y1122" s="35"/>
      <c r="Z1122" s="35"/>
      <c r="AA1122" s="35"/>
      <c r="AB1122" s="35"/>
      <c r="AC1122" s="35"/>
      <c r="AD1122" s="35"/>
      <c r="AE1122" s="35"/>
      <c r="AR1122" s="201" t="s">
        <v>420</v>
      </c>
      <c r="AT1122" s="201" t="s">
        <v>313</v>
      </c>
      <c r="AU1122" s="201" t="s">
        <v>86</v>
      </c>
      <c r="AY1122" s="18" t="s">
        <v>311</v>
      </c>
      <c r="BE1122" s="202">
        <f>IF(N1122="základní",J1122,0)</f>
        <v>0</v>
      </c>
      <c r="BF1122" s="202">
        <f>IF(N1122="snížená",J1122,0)</f>
        <v>0</v>
      </c>
      <c r="BG1122" s="202">
        <f>IF(N1122="zákl. přenesená",J1122,0)</f>
        <v>0</v>
      </c>
      <c r="BH1122" s="202">
        <f>IF(N1122="sníž. přenesená",J1122,0)</f>
        <v>0</v>
      </c>
      <c r="BI1122" s="202">
        <f>IF(N1122="nulová",J1122,0)</f>
        <v>0</v>
      </c>
      <c r="BJ1122" s="18" t="s">
        <v>84</v>
      </c>
      <c r="BK1122" s="202">
        <f>ROUND(I1122*H1122,2)</f>
        <v>0</v>
      </c>
      <c r="BL1122" s="18" t="s">
        <v>420</v>
      </c>
      <c r="BM1122" s="201" t="s">
        <v>1807</v>
      </c>
    </row>
    <row r="1123" spans="1:65" s="2" customFormat="1" ht="107.25" x14ac:dyDescent="0.2">
      <c r="A1123" s="35"/>
      <c r="B1123" s="36"/>
      <c r="C1123" s="37"/>
      <c r="D1123" s="203" t="s">
        <v>320</v>
      </c>
      <c r="E1123" s="37"/>
      <c r="F1123" s="204" t="s">
        <v>1808</v>
      </c>
      <c r="G1123" s="37"/>
      <c r="H1123" s="37"/>
      <c r="I1123" s="110"/>
      <c r="J1123" s="37"/>
      <c r="K1123" s="37"/>
      <c r="L1123" s="40"/>
      <c r="M1123" s="205"/>
      <c r="N1123" s="206"/>
      <c r="O1123" s="65"/>
      <c r="P1123" s="65"/>
      <c r="Q1123" s="65"/>
      <c r="R1123" s="65"/>
      <c r="S1123" s="65"/>
      <c r="T1123" s="66"/>
      <c r="U1123" s="35"/>
      <c r="V1123" s="35"/>
      <c r="W1123" s="35"/>
      <c r="X1123" s="35"/>
      <c r="Y1123" s="35"/>
      <c r="Z1123" s="35"/>
      <c r="AA1123" s="35"/>
      <c r="AB1123" s="35"/>
      <c r="AC1123" s="35"/>
      <c r="AD1123" s="35"/>
      <c r="AE1123" s="35"/>
      <c r="AT1123" s="18" t="s">
        <v>320</v>
      </c>
      <c r="AU1123" s="18" t="s">
        <v>86</v>
      </c>
    </row>
    <row r="1124" spans="1:65" s="2" customFormat="1" ht="19.5" x14ac:dyDescent="0.2">
      <c r="A1124" s="35"/>
      <c r="B1124" s="36"/>
      <c r="C1124" s="37"/>
      <c r="D1124" s="203" t="s">
        <v>519</v>
      </c>
      <c r="E1124" s="37"/>
      <c r="F1124" s="204" t="s">
        <v>1809</v>
      </c>
      <c r="G1124" s="37"/>
      <c r="H1124" s="37"/>
      <c r="I1124" s="110"/>
      <c r="J1124" s="37"/>
      <c r="K1124" s="37"/>
      <c r="L1124" s="40"/>
      <c r="M1124" s="205"/>
      <c r="N1124" s="206"/>
      <c r="O1124" s="65"/>
      <c r="P1124" s="65"/>
      <c r="Q1124" s="65"/>
      <c r="R1124" s="65"/>
      <c r="S1124" s="65"/>
      <c r="T1124" s="66"/>
      <c r="U1124" s="35"/>
      <c r="V1124" s="35"/>
      <c r="W1124" s="35"/>
      <c r="X1124" s="35"/>
      <c r="Y1124" s="35"/>
      <c r="Z1124" s="35"/>
      <c r="AA1124" s="35"/>
      <c r="AB1124" s="35"/>
      <c r="AC1124" s="35"/>
      <c r="AD1124" s="35"/>
      <c r="AE1124" s="35"/>
      <c r="AT1124" s="18" t="s">
        <v>519</v>
      </c>
      <c r="AU1124" s="18" t="s">
        <v>86</v>
      </c>
    </row>
    <row r="1125" spans="1:65" s="2" customFormat="1" ht="48" customHeight="1" x14ac:dyDescent="0.2">
      <c r="A1125" s="35"/>
      <c r="B1125" s="36"/>
      <c r="C1125" s="239" t="s">
        <v>1810</v>
      </c>
      <c r="D1125" s="239" t="s">
        <v>432</v>
      </c>
      <c r="E1125" s="240" t="s">
        <v>1811</v>
      </c>
      <c r="F1125" s="241" t="s">
        <v>1812</v>
      </c>
      <c r="G1125" s="242" t="s">
        <v>316</v>
      </c>
      <c r="H1125" s="243">
        <v>1</v>
      </c>
      <c r="I1125" s="244"/>
      <c r="J1125" s="245">
        <f>ROUND(I1125*H1125,2)</f>
        <v>0</v>
      </c>
      <c r="K1125" s="241" t="s">
        <v>724</v>
      </c>
      <c r="L1125" s="246"/>
      <c r="M1125" s="247" t="s">
        <v>21</v>
      </c>
      <c r="N1125" s="248" t="s">
        <v>47</v>
      </c>
      <c r="O1125" s="65"/>
      <c r="P1125" s="199">
        <f>O1125*H1125</f>
        <v>0</v>
      </c>
      <c r="Q1125" s="199">
        <v>0.31900000000000001</v>
      </c>
      <c r="R1125" s="199">
        <f>Q1125*H1125</f>
        <v>0.31900000000000001</v>
      </c>
      <c r="S1125" s="199">
        <v>0</v>
      </c>
      <c r="T1125" s="200">
        <f>S1125*H1125</f>
        <v>0</v>
      </c>
      <c r="U1125" s="35"/>
      <c r="V1125" s="35"/>
      <c r="W1125" s="35"/>
      <c r="X1125" s="35"/>
      <c r="Y1125" s="35"/>
      <c r="Z1125" s="35"/>
      <c r="AA1125" s="35"/>
      <c r="AB1125" s="35"/>
      <c r="AC1125" s="35"/>
      <c r="AD1125" s="35"/>
      <c r="AE1125" s="35"/>
      <c r="AR1125" s="201" t="s">
        <v>523</v>
      </c>
      <c r="AT1125" s="201" t="s">
        <v>432</v>
      </c>
      <c r="AU1125" s="201" t="s">
        <v>86</v>
      </c>
      <c r="AY1125" s="18" t="s">
        <v>311</v>
      </c>
      <c r="BE1125" s="202">
        <f>IF(N1125="základní",J1125,0)</f>
        <v>0</v>
      </c>
      <c r="BF1125" s="202">
        <f>IF(N1125="snížená",J1125,0)</f>
        <v>0</v>
      </c>
      <c r="BG1125" s="202">
        <f>IF(N1125="zákl. přenesená",J1125,0)</f>
        <v>0</v>
      </c>
      <c r="BH1125" s="202">
        <f>IF(N1125="sníž. přenesená",J1125,0)</f>
        <v>0</v>
      </c>
      <c r="BI1125" s="202">
        <f>IF(N1125="nulová",J1125,0)</f>
        <v>0</v>
      </c>
      <c r="BJ1125" s="18" t="s">
        <v>84</v>
      </c>
      <c r="BK1125" s="202">
        <f>ROUND(I1125*H1125,2)</f>
        <v>0</v>
      </c>
      <c r="BL1125" s="18" t="s">
        <v>420</v>
      </c>
      <c r="BM1125" s="201" t="s">
        <v>1813</v>
      </c>
    </row>
    <row r="1126" spans="1:65" s="2" customFormat="1" ht="39" x14ac:dyDescent="0.2">
      <c r="A1126" s="35"/>
      <c r="B1126" s="36"/>
      <c r="C1126" s="37"/>
      <c r="D1126" s="203" t="s">
        <v>519</v>
      </c>
      <c r="E1126" s="37"/>
      <c r="F1126" s="204" t="s">
        <v>1814</v>
      </c>
      <c r="G1126" s="37"/>
      <c r="H1126" s="37"/>
      <c r="I1126" s="110"/>
      <c r="J1126" s="37"/>
      <c r="K1126" s="37"/>
      <c r="L1126" s="40"/>
      <c r="M1126" s="205"/>
      <c r="N1126" s="206"/>
      <c r="O1126" s="65"/>
      <c r="P1126" s="65"/>
      <c r="Q1126" s="65"/>
      <c r="R1126" s="65"/>
      <c r="S1126" s="65"/>
      <c r="T1126" s="66"/>
      <c r="U1126" s="35"/>
      <c r="V1126" s="35"/>
      <c r="W1126" s="35"/>
      <c r="X1126" s="35"/>
      <c r="Y1126" s="35"/>
      <c r="Z1126" s="35"/>
      <c r="AA1126" s="35"/>
      <c r="AB1126" s="35"/>
      <c r="AC1126" s="35"/>
      <c r="AD1126" s="35"/>
      <c r="AE1126" s="35"/>
      <c r="AT1126" s="18" t="s">
        <v>519</v>
      </c>
      <c r="AU1126" s="18" t="s">
        <v>86</v>
      </c>
    </row>
    <row r="1127" spans="1:65" s="2" customFormat="1" ht="48" customHeight="1" x14ac:dyDescent="0.2">
      <c r="A1127" s="35"/>
      <c r="B1127" s="36"/>
      <c r="C1127" s="239" t="s">
        <v>1815</v>
      </c>
      <c r="D1127" s="239" t="s">
        <v>432</v>
      </c>
      <c r="E1127" s="240" t="s">
        <v>1816</v>
      </c>
      <c r="F1127" s="241" t="s">
        <v>1817</v>
      </c>
      <c r="G1127" s="242" t="s">
        <v>316</v>
      </c>
      <c r="H1127" s="243">
        <v>1</v>
      </c>
      <c r="I1127" s="244"/>
      <c r="J1127" s="245">
        <f>ROUND(I1127*H1127,2)</f>
        <v>0</v>
      </c>
      <c r="K1127" s="241" t="s">
        <v>724</v>
      </c>
      <c r="L1127" s="246"/>
      <c r="M1127" s="247" t="s">
        <v>21</v>
      </c>
      <c r="N1127" s="248" t="s">
        <v>47</v>
      </c>
      <c r="O1127" s="65"/>
      <c r="P1127" s="199">
        <f>O1127*H1127</f>
        <v>0</v>
      </c>
      <c r="Q1127" s="199">
        <v>0.33350000000000002</v>
      </c>
      <c r="R1127" s="199">
        <f>Q1127*H1127</f>
        <v>0.33350000000000002</v>
      </c>
      <c r="S1127" s="199">
        <v>0</v>
      </c>
      <c r="T1127" s="200">
        <f>S1127*H1127</f>
        <v>0</v>
      </c>
      <c r="U1127" s="35"/>
      <c r="V1127" s="35"/>
      <c r="W1127" s="35"/>
      <c r="X1127" s="35"/>
      <c r="Y1127" s="35"/>
      <c r="Z1127" s="35"/>
      <c r="AA1127" s="35"/>
      <c r="AB1127" s="35"/>
      <c r="AC1127" s="35"/>
      <c r="AD1127" s="35"/>
      <c r="AE1127" s="35"/>
      <c r="AR1127" s="201" t="s">
        <v>523</v>
      </c>
      <c r="AT1127" s="201" t="s">
        <v>432</v>
      </c>
      <c r="AU1127" s="201" t="s">
        <v>86</v>
      </c>
      <c r="AY1127" s="18" t="s">
        <v>311</v>
      </c>
      <c r="BE1127" s="202">
        <f>IF(N1127="základní",J1127,0)</f>
        <v>0</v>
      </c>
      <c r="BF1127" s="202">
        <f>IF(N1127="snížená",J1127,0)</f>
        <v>0</v>
      </c>
      <c r="BG1127" s="202">
        <f>IF(N1127="zákl. přenesená",J1127,0)</f>
        <v>0</v>
      </c>
      <c r="BH1127" s="202">
        <f>IF(N1127="sníž. přenesená",J1127,0)</f>
        <v>0</v>
      </c>
      <c r="BI1127" s="202">
        <f>IF(N1127="nulová",J1127,0)</f>
        <v>0</v>
      </c>
      <c r="BJ1127" s="18" t="s">
        <v>84</v>
      </c>
      <c r="BK1127" s="202">
        <f>ROUND(I1127*H1127,2)</f>
        <v>0</v>
      </c>
      <c r="BL1127" s="18" t="s">
        <v>420</v>
      </c>
      <c r="BM1127" s="201" t="s">
        <v>1818</v>
      </c>
    </row>
    <row r="1128" spans="1:65" s="2" customFormat="1" ht="39" x14ac:dyDescent="0.2">
      <c r="A1128" s="35"/>
      <c r="B1128" s="36"/>
      <c r="C1128" s="37"/>
      <c r="D1128" s="203" t="s">
        <v>519</v>
      </c>
      <c r="E1128" s="37"/>
      <c r="F1128" s="204" t="s">
        <v>1819</v>
      </c>
      <c r="G1128" s="37"/>
      <c r="H1128" s="37"/>
      <c r="I1128" s="110"/>
      <c r="J1128" s="37"/>
      <c r="K1128" s="37"/>
      <c r="L1128" s="40"/>
      <c r="M1128" s="205"/>
      <c r="N1128" s="206"/>
      <c r="O1128" s="65"/>
      <c r="P1128" s="65"/>
      <c r="Q1128" s="65"/>
      <c r="R1128" s="65"/>
      <c r="S1128" s="65"/>
      <c r="T1128" s="66"/>
      <c r="U1128" s="35"/>
      <c r="V1128" s="35"/>
      <c r="W1128" s="35"/>
      <c r="X1128" s="35"/>
      <c r="Y1128" s="35"/>
      <c r="Z1128" s="35"/>
      <c r="AA1128" s="35"/>
      <c r="AB1128" s="35"/>
      <c r="AC1128" s="35"/>
      <c r="AD1128" s="35"/>
      <c r="AE1128" s="35"/>
      <c r="AT1128" s="18" t="s">
        <v>519</v>
      </c>
      <c r="AU1128" s="18" t="s">
        <v>86</v>
      </c>
    </row>
    <row r="1129" spans="1:65" s="2" customFormat="1" ht="48" customHeight="1" x14ac:dyDescent="0.2">
      <c r="A1129" s="35"/>
      <c r="B1129" s="36"/>
      <c r="C1129" s="239" t="s">
        <v>1820</v>
      </c>
      <c r="D1129" s="239" t="s">
        <v>432</v>
      </c>
      <c r="E1129" s="240" t="s">
        <v>1821</v>
      </c>
      <c r="F1129" s="241" t="s">
        <v>1817</v>
      </c>
      <c r="G1129" s="242" t="s">
        <v>316</v>
      </c>
      <c r="H1129" s="243">
        <v>1</v>
      </c>
      <c r="I1129" s="244"/>
      <c r="J1129" s="245">
        <f>ROUND(I1129*H1129,2)</f>
        <v>0</v>
      </c>
      <c r="K1129" s="241" t="s">
        <v>724</v>
      </c>
      <c r="L1129" s="246"/>
      <c r="M1129" s="247" t="s">
        <v>21</v>
      </c>
      <c r="N1129" s="248" t="s">
        <v>47</v>
      </c>
      <c r="O1129" s="65"/>
      <c r="P1129" s="199">
        <f>O1129*H1129</f>
        <v>0</v>
      </c>
      <c r="Q1129" s="199">
        <v>0.33350000000000002</v>
      </c>
      <c r="R1129" s="199">
        <f>Q1129*H1129</f>
        <v>0.33350000000000002</v>
      </c>
      <c r="S1129" s="199">
        <v>0</v>
      </c>
      <c r="T1129" s="200">
        <f>S1129*H1129</f>
        <v>0</v>
      </c>
      <c r="U1129" s="35"/>
      <c r="V1129" s="35"/>
      <c r="W1129" s="35"/>
      <c r="X1129" s="35"/>
      <c r="Y1129" s="35"/>
      <c r="Z1129" s="35"/>
      <c r="AA1129" s="35"/>
      <c r="AB1129" s="35"/>
      <c r="AC1129" s="35"/>
      <c r="AD1129" s="35"/>
      <c r="AE1129" s="35"/>
      <c r="AR1129" s="201" t="s">
        <v>523</v>
      </c>
      <c r="AT1129" s="201" t="s">
        <v>432</v>
      </c>
      <c r="AU1129" s="201" t="s">
        <v>86</v>
      </c>
      <c r="AY1129" s="18" t="s">
        <v>311</v>
      </c>
      <c r="BE1129" s="202">
        <f>IF(N1129="základní",J1129,0)</f>
        <v>0</v>
      </c>
      <c r="BF1129" s="202">
        <f>IF(N1129="snížená",J1129,0)</f>
        <v>0</v>
      </c>
      <c r="BG1129" s="202">
        <f>IF(N1129="zákl. přenesená",J1129,0)</f>
        <v>0</v>
      </c>
      <c r="BH1129" s="202">
        <f>IF(N1129="sníž. přenesená",J1129,0)</f>
        <v>0</v>
      </c>
      <c r="BI1129" s="202">
        <f>IF(N1129="nulová",J1129,0)</f>
        <v>0</v>
      </c>
      <c r="BJ1129" s="18" t="s">
        <v>84</v>
      </c>
      <c r="BK1129" s="202">
        <f>ROUND(I1129*H1129,2)</f>
        <v>0</v>
      </c>
      <c r="BL1129" s="18" t="s">
        <v>420</v>
      </c>
      <c r="BM1129" s="201" t="s">
        <v>1822</v>
      </c>
    </row>
    <row r="1130" spans="1:65" s="2" customFormat="1" ht="39" x14ac:dyDescent="0.2">
      <c r="A1130" s="35"/>
      <c r="B1130" s="36"/>
      <c r="C1130" s="37"/>
      <c r="D1130" s="203" t="s">
        <v>519</v>
      </c>
      <c r="E1130" s="37"/>
      <c r="F1130" s="204" t="s">
        <v>1823</v>
      </c>
      <c r="G1130" s="37"/>
      <c r="H1130" s="37"/>
      <c r="I1130" s="110"/>
      <c r="J1130" s="37"/>
      <c r="K1130" s="37"/>
      <c r="L1130" s="40"/>
      <c r="M1130" s="205"/>
      <c r="N1130" s="206"/>
      <c r="O1130" s="65"/>
      <c r="P1130" s="65"/>
      <c r="Q1130" s="65"/>
      <c r="R1130" s="65"/>
      <c r="S1130" s="65"/>
      <c r="T1130" s="66"/>
      <c r="U1130" s="35"/>
      <c r="V1130" s="35"/>
      <c r="W1130" s="35"/>
      <c r="X1130" s="35"/>
      <c r="Y1130" s="35"/>
      <c r="Z1130" s="35"/>
      <c r="AA1130" s="35"/>
      <c r="AB1130" s="35"/>
      <c r="AC1130" s="35"/>
      <c r="AD1130" s="35"/>
      <c r="AE1130" s="35"/>
      <c r="AT1130" s="18" t="s">
        <v>519</v>
      </c>
      <c r="AU1130" s="18" t="s">
        <v>86</v>
      </c>
    </row>
    <row r="1131" spans="1:65" s="2" customFormat="1" ht="48" customHeight="1" x14ac:dyDescent="0.2">
      <c r="A1131" s="35"/>
      <c r="B1131" s="36"/>
      <c r="C1131" s="239" t="s">
        <v>1824</v>
      </c>
      <c r="D1131" s="239" t="s">
        <v>432</v>
      </c>
      <c r="E1131" s="240" t="s">
        <v>1825</v>
      </c>
      <c r="F1131" s="241" t="s">
        <v>1826</v>
      </c>
      <c r="G1131" s="242" t="s">
        <v>316</v>
      </c>
      <c r="H1131" s="243">
        <v>1</v>
      </c>
      <c r="I1131" s="244"/>
      <c r="J1131" s="245">
        <f>ROUND(I1131*H1131,2)</f>
        <v>0</v>
      </c>
      <c r="K1131" s="241" t="s">
        <v>724</v>
      </c>
      <c r="L1131" s="246"/>
      <c r="M1131" s="247" t="s">
        <v>21</v>
      </c>
      <c r="N1131" s="248" t="s">
        <v>47</v>
      </c>
      <c r="O1131" s="65"/>
      <c r="P1131" s="199">
        <f>O1131*H1131</f>
        <v>0</v>
      </c>
      <c r="Q1131" s="199">
        <v>0.29725000000000001</v>
      </c>
      <c r="R1131" s="199">
        <f>Q1131*H1131</f>
        <v>0.29725000000000001</v>
      </c>
      <c r="S1131" s="199">
        <v>0</v>
      </c>
      <c r="T1131" s="200">
        <f>S1131*H1131</f>
        <v>0</v>
      </c>
      <c r="U1131" s="35"/>
      <c r="V1131" s="35"/>
      <c r="W1131" s="35"/>
      <c r="X1131" s="35"/>
      <c r="Y1131" s="35"/>
      <c r="Z1131" s="35"/>
      <c r="AA1131" s="35"/>
      <c r="AB1131" s="35"/>
      <c r="AC1131" s="35"/>
      <c r="AD1131" s="35"/>
      <c r="AE1131" s="35"/>
      <c r="AR1131" s="201" t="s">
        <v>523</v>
      </c>
      <c r="AT1131" s="201" t="s">
        <v>432</v>
      </c>
      <c r="AU1131" s="201" t="s">
        <v>86</v>
      </c>
      <c r="AY1131" s="18" t="s">
        <v>311</v>
      </c>
      <c r="BE1131" s="202">
        <f>IF(N1131="základní",J1131,0)</f>
        <v>0</v>
      </c>
      <c r="BF1131" s="202">
        <f>IF(N1131="snížená",J1131,0)</f>
        <v>0</v>
      </c>
      <c r="BG1131" s="202">
        <f>IF(N1131="zákl. přenesená",J1131,0)</f>
        <v>0</v>
      </c>
      <c r="BH1131" s="202">
        <f>IF(N1131="sníž. přenesená",J1131,0)</f>
        <v>0</v>
      </c>
      <c r="BI1131" s="202">
        <f>IF(N1131="nulová",J1131,0)</f>
        <v>0</v>
      </c>
      <c r="BJ1131" s="18" t="s">
        <v>84</v>
      </c>
      <c r="BK1131" s="202">
        <f>ROUND(I1131*H1131,2)</f>
        <v>0</v>
      </c>
      <c r="BL1131" s="18" t="s">
        <v>420</v>
      </c>
      <c r="BM1131" s="201" t="s">
        <v>1827</v>
      </c>
    </row>
    <row r="1132" spans="1:65" s="2" customFormat="1" ht="58.5" x14ac:dyDescent="0.2">
      <c r="A1132" s="35"/>
      <c r="B1132" s="36"/>
      <c r="C1132" s="37"/>
      <c r="D1132" s="203" t="s">
        <v>519</v>
      </c>
      <c r="E1132" s="37"/>
      <c r="F1132" s="204" t="s">
        <v>1828</v>
      </c>
      <c r="G1132" s="37"/>
      <c r="H1132" s="37"/>
      <c r="I1132" s="110"/>
      <c r="J1132" s="37"/>
      <c r="K1132" s="37"/>
      <c r="L1132" s="40"/>
      <c r="M1132" s="205"/>
      <c r="N1132" s="206"/>
      <c r="O1132" s="65"/>
      <c r="P1132" s="65"/>
      <c r="Q1132" s="65"/>
      <c r="R1132" s="65"/>
      <c r="S1132" s="65"/>
      <c r="T1132" s="66"/>
      <c r="U1132" s="35"/>
      <c r="V1132" s="35"/>
      <c r="W1132" s="35"/>
      <c r="X1132" s="35"/>
      <c r="Y1132" s="35"/>
      <c r="Z1132" s="35"/>
      <c r="AA1132" s="35"/>
      <c r="AB1132" s="35"/>
      <c r="AC1132" s="35"/>
      <c r="AD1132" s="35"/>
      <c r="AE1132" s="35"/>
      <c r="AT1132" s="18" t="s">
        <v>519</v>
      </c>
      <c r="AU1132" s="18" t="s">
        <v>86</v>
      </c>
    </row>
    <row r="1133" spans="1:65" s="2" customFormat="1" ht="16.5" customHeight="1" x14ac:dyDescent="0.2">
      <c r="A1133" s="35"/>
      <c r="B1133" s="36"/>
      <c r="C1133" s="190" t="s">
        <v>1829</v>
      </c>
      <c r="D1133" s="190" t="s">
        <v>313</v>
      </c>
      <c r="E1133" s="191" t="s">
        <v>1830</v>
      </c>
      <c r="F1133" s="192" t="s">
        <v>1831</v>
      </c>
      <c r="G1133" s="193" t="s">
        <v>316</v>
      </c>
      <c r="H1133" s="194">
        <v>2</v>
      </c>
      <c r="I1133" s="195"/>
      <c r="J1133" s="196">
        <f>ROUND(I1133*H1133,2)</f>
        <v>0</v>
      </c>
      <c r="K1133" s="192" t="s">
        <v>317</v>
      </c>
      <c r="L1133" s="40"/>
      <c r="M1133" s="197" t="s">
        <v>21</v>
      </c>
      <c r="N1133" s="198" t="s">
        <v>47</v>
      </c>
      <c r="O1133" s="65"/>
      <c r="P1133" s="199">
        <f>O1133*H1133</f>
        <v>0</v>
      </c>
      <c r="Q1133" s="199">
        <v>0</v>
      </c>
      <c r="R1133" s="199">
        <f>Q1133*H1133</f>
        <v>0</v>
      </c>
      <c r="S1133" s="199">
        <v>0</v>
      </c>
      <c r="T1133" s="200">
        <f>S1133*H1133</f>
        <v>0</v>
      </c>
      <c r="U1133" s="35"/>
      <c r="V1133" s="35"/>
      <c r="W1133" s="35"/>
      <c r="X1133" s="35"/>
      <c r="Y1133" s="35"/>
      <c r="Z1133" s="35"/>
      <c r="AA1133" s="35"/>
      <c r="AB1133" s="35"/>
      <c r="AC1133" s="35"/>
      <c r="AD1133" s="35"/>
      <c r="AE1133" s="35"/>
      <c r="AR1133" s="201" t="s">
        <v>420</v>
      </c>
      <c r="AT1133" s="201" t="s">
        <v>313</v>
      </c>
      <c r="AU1133" s="201" t="s">
        <v>86</v>
      </c>
      <c r="AY1133" s="18" t="s">
        <v>311</v>
      </c>
      <c r="BE1133" s="202">
        <f>IF(N1133="základní",J1133,0)</f>
        <v>0</v>
      </c>
      <c r="BF1133" s="202">
        <f>IF(N1133="snížená",J1133,0)</f>
        <v>0</v>
      </c>
      <c r="BG1133" s="202">
        <f>IF(N1133="zákl. přenesená",J1133,0)</f>
        <v>0</v>
      </c>
      <c r="BH1133" s="202">
        <f>IF(N1133="sníž. přenesená",J1133,0)</f>
        <v>0</v>
      </c>
      <c r="BI1133" s="202">
        <f>IF(N1133="nulová",J1133,0)</f>
        <v>0</v>
      </c>
      <c r="BJ1133" s="18" t="s">
        <v>84</v>
      </c>
      <c r="BK1133" s="202">
        <f>ROUND(I1133*H1133,2)</f>
        <v>0</v>
      </c>
      <c r="BL1133" s="18" t="s">
        <v>420</v>
      </c>
      <c r="BM1133" s="201" t="s">
        <v>1832</v>
      </c>
    </row>
    <row r="1134" spans="1:65" s="2" customFormat="1" ht="29.25" x14ac:dyDescent="0.2">
      <c r="A1134" s="35"/>
      <c r="B1134" s="36"/>
      <c r="C1134" s="37"/>
      <c r="D1134" s="203" t="s">
        <v>320</v>
      </c>
      <c r="E1134" s="37"/>
      <c r="F1134" s="204" t="s">
        <v>1833</v>
      </c>
      <c r="G1134" s="37"/>
      <c r="H1134" s="37"/>
      <c r="I1134" s="110"/>
      <c r="J1134" s="37"/>
      <c r="K1134" s="37"/>
      <c r="L1134" s="40"/>
      <c r="M1134" s="205"/>
      <c r="N1134" s="206"/>
      <c r="O1134" s="65"/>
      <c r="P1134" s="65"/>
      <c r="Q1134" s="65"/>
      <c r="R1134" s="65"/>
      <c r="S1134" s="65"/>
      <c r="T1134" s="66"/>
      <c r="U1134" s="35"/>
      <c r="V1134" s="35"/>
      <c r="W1134" s="35"/>
      <c r="X1134" s="35"/>
      <c r="Y1134" s="35"/>
      <c r="Z1134" s="35"/>
      <c r="AA1134" s="35"/>
      <c r="AB1134" s="35"/>
      <c r="AC1134" s="35"/>
      <c r="AD1134" s="35"/>
      <c r="AE1134" s="35"/>
      <c r="AT1134" s="18" t="s">
        <v>320</v>
      </c>
      <c r="AU1134" s="18" t="s">
        <v>86</v>
      </c>
    </row>
    <row r="1135" spans="1:65" s="2" customFormat="1" ht="19.5" x14ac:dyDescent="0.2">
      <c r="A1135" s="35"/>
      <c r="B1135" s="36"/>
      <c r="C1135" s="37"/>
      <c r="D1135" s="203" t="s">
        <v>519</v>
      </c>
      <c r="E1135" s="37"/>
      <c r="F1135" s="204" t="s">
        <v>1834</v>
      </c>
      <c r="G1135" s="37"/>
      <c r="H1135" s="37"/>
      <c r="I1135" s="110"/>
      <c r="J1135" s="37"/>
      <c r="K1135" s="37"/>
      <c r="L1135" s="40"/>
      <c r="M1135" s="205"/>
      <c r="N1135" s="206"/>
      <c r="O1135" s="65"/>
      <c r="P1135" s="65"/>
      <c r="Q1135" s="65"/>
      <c r="R1135" s="65"/>
      <c r="S1135" s="65"/>
      <c r="T1135" s="66"/>
      <c r="U1135" s="35"/>
      <c r="V1135" s="35"/>
      <c r="W1135" s="35"/>
      <c r="X1135" s="35"/>
      <c r="Y1135" s="35"/>
      <c r="Z1135" s="35"/>
      <c r="AA1135" s="35"/>
      <c r="AB1135" s="35"/>
      <c r="AC1135" s="35"/>
      <c r="AD1135" s="35"/>
      <c r="AE1135" s="35"/>
      <c r="AT1135" s="18" t="s">
        <v>519</v>
      </c>
      <c r="AU1135" s="18" t="s">
        <v>86</v>
      </c>
    </row>
    <row r="1136" spans="1:65" s="2" customFormat="1" ht="60" customHeight="1" x14ac:dyDescent="0.2">
      <c r="A1136" s="35"/>
      <c r="B1136" s="36"/>
      <c r="C1136" s="239" t="s">
        <v>1835</v>
      </c>
      <c r="D1136" s="239" t="s">
        <v>432</v>
      </c>
      <c r="E1136" s="240" t="s">
        <v>1836</v>
      </c>
      <c r="F1136" s="241" t="s">
        <v>1837</v>
      </c>
      <c r="G1136" s="242" t="s">
        <v>316</v>
      </c>
      <c r="H1136" s="243">
        <v>1</v>
      </c>
      <c r="I1136" s="244"/>
      <c r="J1136" s="245">
        <f>ROUND(I1136*H1136,2)</f>
        <v>0</v>
      </c>
      <c r="K1136" s="241" t="s">
        <v>724</v>
      </c>
      <c r="L1136" s="246"/>
      <c r="M1136" s="247" t="s">
        <v>21</v>
      </c>
      <c r="N1136" s="248" t="s">
        <v>47</v>
      </c>
      <c r="O1136" s="65"/>
      <c r="P1136" s="199">
        <f>O1136*H1136</f>
        <v>0</v>
      </c>
      <c r="Q1136" s="199">
        <v>0.435</v>
      </c>
      <c r="R1136" s="199">
        <f>Q1136*H1136</f>
        <v>0.435</v>
      </c>
      <c r="S1136" s="199">
        <v>0</v>
      </c>
      <c r="T1136" s="200">
        <f>S1136*H1136</f>
        <v>0</v>
      </c>
      <c r="U1136" s="35"/>
      <c r="V1136" s="35"/>
      <c r="W1136" s="35"/>
      <c r="X1136" s="35"/>
      <c r="Y1136" s="35"/>
      <c r="Z1136" s="35"/>
      <c r="AA1136" s="35"/>
      <c r="AB1136" s="35"/>
      <c r="AC1136" s="35"/>
      <c r="AD1136" s="35"/>
      <c r="AE1136" s="35"/>
      <c r="AR1136" s="201" t="s">
        <v>523</v>
      </c>
      <c r="AT1136" s="201" t="s">
        <v>432</v>
      </c>
      <c r="AU1136" s="201" t="s">
        <v>86</v>
      </c>
      <c r="AY1136" s="18" t="s">
        <v>311</v>
      </c>
      <c r="BE1136" s="202">
        <f>IF(N1136="základní",J1136,0)</f>
        <v>0</v>
      </c>
      <c r="BF1136" s="202">
        <f>IF(N1136="snížená",J1136,0)</f>
        <v>0</v>
      </c>
      <c r="BG1136" s="202">
        <f>IF(N1136="zákl. přenesená",J1136,0)</f>
        <v>0</v>
      </c>
      <c r="BH1136" s="202">
        <f>IF(N1136="sníž. přenesená",J1136,0)</f>
        <v>0</v>
      </c>
      <c r="BI1136" s="202">
        <f>IF(N1136="nulová",J1136,0)</f>
        <v>0</v>
      </c>
      <c r="BJ1136" s="18" t="s">
        <v>84</v>
      </c>
      <c r="BK1136" s="202">
        <f>ROUND(I1136*H1136,2)</f>
        <v>0</v>
      </c>
      <c r="BL1136" s="18" t="s">
        <v>420</v>
      </c>
      <c r="BM1136" s="201" t="s">
        <v>1838</v>
      </c>
    </row>
    <row r="1137" spans="1:65" s="2" customFormat="1" ht="19.5" x14ac:dyDescent="0.2">
      <c r="A1137" s="35"/>
      <c r="B1137" s="36"/>
      <c r="C1137" s="37"/>
      <c r="D1137" s="203" t="s">
        <v>519</v>
      </c>
      <c r="E1137" s="37"/>
      <c r="F1137" s="204" t="s">
        <v>1839</v>
      </c>
      <c r="G1137" s="37"/>
      <c r="H1137" s="37"/>
      <c r="I1137" s="110"/>
      <c r="J1137" s="37"/>
      <c r="K1137" s="37"/>
      <c r="L1137" s="40"/>
      <c r="M1137" s="205"/>
      <c r="N1137" s="206"/>
      <c r="O1137" s="65"/>
      <c r="P1137" s="65"/>
      <c r="Q1137" s="65"/>
      <c r="R1137" s="65"/>
      <c r="S1137" s="65"/>
      <c r="T1137" s="66"/>
      <c r="U1137" s="35"/>
      <c r="V1137" s="35"/>
      <c r="W1137" s="35"/>
      <c r="X1137" s="35"/>
      <c r="Y1137" s="35"/>
      <c r="Z1137" s="35"/>
      <c r="AA1137" s="35"/>
      <c r="AB1137" s="35"/>
      <c r="AC1137" s="35"/>
      <c r="AD1137" s="35"/>
      <c r="AE1137" s="35"/>
      <c r="AT1137" s="18" t="s">
        <v>519</v>
      </c>
      <c r="AU1137" s="18" t="s">
        <v>86</v>
      </c>
    </row>
    <row r="1138" spans="1:65" s="2" customFormat="1" ht="60" customHeight="1" x14ac:dyDescent="0.2">
      <c r="A1138" s="35"/>
      <c r="B1138" s="36"/>
      <c r="C1138" s="239" t="s">
        <v>1840</v>
      </c>
      <c r="D1138" s="239" t="s">
        <v>432</v>
      </c>
      <c r="E1138" s="240" t="s">
        <v>1841</v>
      </c>
      <c r="F1138" s="241" t="s">
        <v>1842</v>
      </c>
      <c r="G1138" s="242" t="s">
        <v>316</v>
      </c>
      <c r="H1138" s="243">
        <v>1</v>
      </c>
      <c r="I1138" s="244"/>
      <c r="J1138" s="245">
        <f>ROUND(I1138*H1138,2)</f>
        <v>0</v>
      </c>
      <c r="K1138" s="241" t="s">
        <v>724</v>
      </c>
      <c r="L1138" s="246"/>
      <c r="M1138" s="247" t="s">
        <v>21</v>
      </c>
      <c r="N1138" s="248" t="s">
        <v>47</v>
      </c>
      <c r="O1138" s="65"/>
      <c r="P1138" s="199">
        <f>O1138*H1138</f>
        <v>0</v>
      </c>
      <c r="Q1138" s="199">
        <v>0.50749999999999995</v>
      </c>
      <c r="R1138" s="199">
        <f>Q1138*H1138</f>
        <v>0.50749999999999995</v>
      </c>
      <c r="S1138" s="199">
        <v>0</v>
      </c>
      <c r="T1138" s="200">
        <f>S1138*H1138</f>
        <v>0</v>
      </c>
      <c r="U1138" s="35"/>
      <c r="V1138" s="35"/>
      <c r="W1138" s="35"/>
      <c r="X1138" s="35"/>
      <c r="Y1138" s="35"/>
      <c r="Z1138" s="35"/>
      <c r="AA1138" s="35"/>
      <c r="AB1138" s="35"/>
      <c r="AC1138" s="35"/>
      <c r="AD1138" s="35"/>
      <c r="AE1138" s="35"/>
      <c r="AR1138" s="201" t="s">
        <v>523</v>
      </c>
      <c r="AT1138" s="201" t="s">
        <v>432</v>
      </c>
      <c r="AU1138" s="201" t="s">
        <v>86</v>
      </c>
      <c r="AY1138" s="18" t="s">
        <v>311</v>
      </c>
      <c r="BE1138" s="202">
        <f>IF(N1138="základní",J1138,0)</f>
        <v>0</v>
      </c>
      <c r="BF1138" s="202">
        <f>IF(N1138="snížená",J1138,0)</f>
        <v>0</v>
      </c>
      <c r="BG1138" s="202">
        <f>IF(N1138="zákl. přenesená",J1138,0)</f>
        <v>0</v>
      </c>
      <c r="BH1138" s="202">
        <f>IF(N1138="sníž. přenesená",J1138,0)</f>
        <v>0</v>
      </c>
      <c r="BI1138" s="202">
        <f>IF(N1138="nulová",J1138,0)</f>
        <v>0</v>
      </c>
      <c r="BJ1138" s="18" t="s">
        <v>84</v>
      </c>
      <c r="BK1138" s="202">
        <f>ROUND(I1138*H1138,2)</f>
        <v>0</v>
      </c>
      <c r="BL1138" s="18" t="s">
        <v>420</v>
      </c>
      <c r="BM1138" s="201" t="s">
        <v>1843</v>
      </c>
    </row>
    <row r="1139" spans="1:65" s="2" customFormat="1" ht="19.5" x14ac:dyDescent="0.2">
      <c r="A1139" s="35"/>
      <c r="B1139" s="36"/>
      <c r="C1139" s="37"/>
      <c r="D1139" s="203" t="s">
        <v>519</v>
      </c>
      <c r="E1139" s="37"/>
      <c r="F1139" s="204" t="s">
        <v>1844</v>
      </c>
      <c r="G1139" s="37"/>
      <c r="H1139" s="37"/>
      <c r="I1139" s="110"/>
      <c r="J1139" s="37"/>
      <c r="K1139" s="37"/>
      <c r="L1139" s="40"/>
      <c r="M1139" s="205"/>
      <c r="N1139" s="206"/>
      <c r="O1139" s="65"/>
      <c r="P1139" s="65"/>
      <c r="Q1139" s="65"/>
      <c r="R1139" s="65"/>
      <c r="S1139" s="65"/>
      <c r="T1139" s="66"/>
      <c r="U1139" s="35"/>
      <c r="V1139" s="35"/>
      <c r="W1139" s="35"/>
      <c r="X1139" s="35"/>
      <c r="Y1139" s="35"/>
      <c r="Z1139" s="35"/>
      <c r="AA1139" s="35"/>
      <c r="AB1139" s="35"/>
      <c r="AC1139" s="35"/>
      <c r="AD1139" s="35"/>
      <c r="AE1139" s="35"/>
      <c r="AT1139" s="18" t="s">
        <v>519</v>
      </c>
      <c r="AU1139" s="18" t="s">
        <v>86</v>
      </c>
    </row>
    <row r="1140" spans="1:65" s="2" customFormat="1" ht="16.5" customHeight="1" x14ac:dyDescent="0.2">
      <c r="A1140" s="35"/>
      <c r="B1140" s="36"/>
      <c r="C1140" s="190" t="s">
        <v>1845</v>
      </c>
      <c r="D1140" s="190" t="s">
        <v>313</v>
      </c>
      <c r="E1140" s="191" t="s">
        <v>1846</v>
      </c>
      <c r="F1140" s="192" t="s">
        <v>1847</v>
      </c>
      <c r="G1140" s="193" t="s">
        <v>316</v>
      </c>
      <c r="H1140" s="194">
        <v>19</v>
      </c>
      <c r="I1140" s="195"/>
      <c r="J1140" s="196">
        <f>ROUND(I1140*H1140,2)</f>
        <v>0</v>
      </c>
      <c r="K1140" s="192" t="s">
        <v>724</v>
      </c>
      <c r="L1140" s="40"/>
      <c r="M1140" s="197" t="s">
        <v>21</v>
      </c>
      <c r="N1140" s="198" t="s">
        <v>47</v>
      </c>
      <c r="O1140" s="65"/>
      <c r="P1140" s="199">
        <f>O1140*H1140</f>
        <v>0</v>
      </c>
      <c r="Q1140" s="199">
        <v>0</v>
      </c>
      <c r="R1140" s="199">
        <f>Q1140*H1140</f>
        <v>0</v>
      </c>
      <c r="S1140" s="199">
        <v>0</v>
      </c>
      <c r="T1140" s="200">
        <f>S1140*H1140</f>
        <v>0</v>
      </c>
      <c r="U1140" s="35"/>
      <c r="V1140" s="35"/>
      <c r="W1140" s="35"/>
      <c r="X1140" s="35"/>
      <c r="Y1140" s="35"/>
      <c r="Z1140" s="35"/>
      <c r="AA1140" s="35"/>
      <c r="AB1140" s="35"/>
      <c r="AC1140" s="35"/>
      <c r="AD1140" s="35"/>
      <c r="AE1140" s="35"/>
      <c r="AR1140" s="201" t="s">
        <v>420</v>
      </c>
      <c r="AT1140" s="201" t="s">
        <v>313</v>
      </c>
      <c r="AU1140" s="201" t="s">
        <v>86</v>
      </c>
      <c r="AY1140" s="18" t="s">
        <v>311</v>
      </c>
      <c r="BE1140" s="202">
        <f>IF(N1140="základní",J1140,0)</f>
        <v>0</v>
      </c>
      <c r="BF1140" s="202">
        <f>IF(N1140="snížená",J1140,0)</f>
        <v>0</v>
      </c>
      <c r="BG1140" s="202">
        <f>IF(N1140="zákl. přenesená",J1140,0)</f>
        <v>0</v>
      </c>
      <c r="BH1140" s="202">
        <f>IF(N1140="sníž. přenesená",J1140,0)</f>
        <v>0</v>
      </c>
      <c r="BI1140" s="202">
        <f>IF(N1140="nulová",J1140,0)</f>
        <v>0</v>
      </c>
      <c r="BJ1140" s="18" t="s">
        <v>84</v>
      </c>
      <c r="BK1140" s="202">
        <f>ROUND(I1140*H1140,2)</f>
        <v>0</v>
      </c>
      <c r="BL1140" s="18" t="s">
        <v>420</v>
      </c>
      <c r="BM1140" s="201" t="s">
        <v>1848</v>
      </c>
    </row>
    <row r="1141" spans="1:65" s="2" customFormat="1" ht="39" x14ac:dyDescent="0.2">
      <c r="A1141" s="35"/>
      <c r="B1141" s="36"/>
      <c r="C1141" s="37"/>
      <c r="D1141" s="203" t="s">
        <v>519</v>
      </c>
      <c r="E1141" s="37"/>
      <c r="F1141" s="204" t="s">
        <v>1849</v>
      </c>
      <c r="G1141" s="37"/>
      <c r="H1141" s="37"/>
      <c r="I1141" s="110"/>
      <c r="J1141" s="37"/>
      <c r="K1141" s="37"/>
      <c r="L1141" s="40"/>
      <c r="M1141" s="205"/>
      <c r="N1141" s="206"/>
      <c r="O1141" s="65"/>
      <c r="P1141" s="65"/>
      <c r="Q1141" s="65"/>
      <c r="R1141" s="65"/>
      <c r="S1141" s="65"/>
      <c r="T1141" s="66"/>
      <c r="U1141" s="35"/>
      <c r="V1141" s="35"/>
      <c r="W1141" s="35"/>
      <c r="X1141" s="35"/>
      <c r="Y1141" s="35"/>
      <c r="Z1141" s="35"/>
      <c r="AA1141" s="35"/>
      <c r="AB1141" s="35"/>
      <c r="AC1141" s="35"/>
      <c r="AD1141" s="35"/>
      <c r="AE1141" s="35"/>
      <c r="AT1141" s="18" t="s">
        <v>519</v>
      </c>
      <c r="AU1141" s="18" t="s">
        <v>86</v>
      </c>
    </row>
    <row r="1142" spans="1:65" s="2" customFormat="1" ht="24" customHeight="1" x14ac:dyDescent="0.2">
      <c r="A1142" s="35"/>
      <c r="B1142" s="36"/>
      <c r="C1142" s="190" t="s">
        <v>1850</v>
      </c>
      <c r="D1142" s="190" t="s">
        <v>313</v>
      </c>
      <c r="E1142" s="191" t="s">
        <v>1851</v>
      </c>
      <c r="F1142" s="192" t="s">
        <v>1852</v>
      </c>
      <c r="G1142" s="193" t="s">
        <v>329</v>
      </c>
      <c r="H1142" s="194">
        <v>16.2</v>
      </c>
      <c r="I1142" s="195"/>
      <c r="J1142" s="196">
        <f>ROUND(I1142*H1142,2)</f>
        <v>0</v>
      </c>
      <c r="K1142" s="192" t="s">
        <v>724</v>
      </c>
      <c r="L1142" s="40"/>
      <c r="M1142" s="197" t="s">
        <v>21</v>
      </c>
      <c r="N1142" s="198" t="s">
        <v>47</v>
      </c>
      <c r="O1142" s="65"/>
      <c r="P1142" s="199">
        <f>O1142*H1142</f>
        <v>0</v>
      </c>
      <c r="Q1142" s="199">
        <v>0</v>
      </c>
      <c r="R1142" s="199">
        <f>Q1142*H1142</f>
        <v>0</v>
      </c>
      <c r="S1142" s="199">
        <v>0</v>
      </c>
      <c r="T1142" s="200">
        <f>S1142*H1142</f>
        <v>0</v>
      </c>
      <c r="U1142" s="35"/>
      <c r="V1142" s="35"/>
      <c r="W1142" s="35"/>
      <c r="X1142" s="35"/>
      <c r="Y1142" s="35"/>
      <c r="Z1142" s="35"/>
      <c r="AA1142" s="35"/>
      <c r="AB1142" s="35"/>
      <c r="AC1142" s="35"/>
      <c r="AD1142" s="35"/>
      <c r="AE1142" s="35"/>
      <c r="AR1142" s="201" t="s">
        <v>420</v>
      </c>
      <c r="AT1142" s="201" t="s">
        <v>313</v>
      </c>
      <c r="AU1142" s="201" t="s">
        <v>86</v>
      </c>
      <c r="AY1142" s="18" t="s">
        <v>311</v>
      </c>
      <c r="BE1142" s="202">
        <f>IF(N1142="základní",J1142,0)</f>
        <v>0</v>
      </c>
      <c r="BF1142" s="202">
        <f>IF(N1142="snížená",J1142,0)</f>
        <v>0</v>
      </c>
      <c r="BG1142" s="202">
        <f>IF(N1142="zákl. přenesená",J1142,0)</f>
        <v>0</v>
      </c>
      <c r="BH1142" s="202">
        <f>IF(N1142="sníž. přenesená",J1142,0)</f>
        <v>0</v>
      </c>
      <c r="BI1142" s="202">
        <f>IF(N1142="nulová",J1142,0)</f>
        <v>0</v>
      </c>
      <c r="BJ1142" s="18" t="s">
        <v>84</v>
      </c>
      <c r="BK1142" s="202">
        <f>ROUND(I1142*H1142,2)</f>
        <v>0</v>
      </c>
      <c r="BL1142" s="18" t="s">
        <v>420</v>
      </c>
      <c r="BM1142" s="201" t="s">
        <v>1853</v>
      </c>
    </row>
    <row r="1143" spans="1:65" s="14" customFormat="1" x14ac:dyDescent="0.2">
      <c r="B1143" s="218"/>
      <c r="C1143" s="219"/>
      <c r="D1143" s="203" t="s">
        <v>332</v>
      </c>
      <c r="E1143" s="220" t="s">
        <v>21</v>
      </c>
      <c r="F1143" s="221" t="s">
        <v>1854</v>
      </c>
      <c r="G1143" s="219"/>
      <c r="H1143" s="220" t="s">
        <v>21</v>
      </c>
      <c r="I1143" s="222"/>
      <c r="J1143" s="219"/>
      <c r="K1143" s="219"/>
      <c r="L1143" s="223"/>
      <c r="M1143" s="224"/>
      <c r="N1143" s="225"/>
      <c r="O1143" s="225"/>
      <c r="P1143" s="225"/>
      <c r="Q1143" s="225"/>
      <c r="R1143" s="225"/>
      <c r="S1143" s="225"/>
      <c r="T1143" s="226"/>
      <c r="AT1143" s="227" t="s">
        <v>332</v>
      </c>
      <c r="AU1143" s="227" t="s">
        <v>86</v>
      </c>
      <c r="AV1143" s="14" t="s">
        <v>84</v>
      </c>
      <c r="AW1143" s="14" t="s">
        <v>37</v>
      </c>
      <c r="AX1143" s="14" t="s">
        <v>76</v>
      </c>
      <c r="AY1143" s="227" t="s">
        <v>311</v>
      </c>
    </row>
    <row r="1144" spans="1:65" s="13" customFormat="1" x14ac:dyDescent="0.2">
      <c r="B1144" s="207"/>
      <c r="C1144" s="208"/>
      <c r="D1144" s="203" t="s">
        <v>332</v>
      </c>
      <c r="E1144" s="209" t="s">
        <v>21</v>
      </c>
      <c r="F1144" s="210" t="s">
        <v>1855</v>
      </c>
      <c r="G1144" s="208"/>
      <c r="H1144" s="211">
        <v>2.35</v>
      </c>
      <c r="I1144" s="212"/>
      <c r="J1144" s="208"/>
      <c r="K1144" s="208"/>
      <c r="L1144" s="213"/>
      <c r="M1144" s="214"/>
      <c r="N1144" s="215"/>
      <c r="O1144" s="215"/>
      <c r="P1144" s="215"/>
      <c r="Q1144" s="215"/>
      <c r="R1144" s="215"/>
      <c r="S1144" s="215"/>
      <c r="T1144" s="216"/>
      <c r="AT1144" s="217" t="s">
        <v>332</v>
      </c>
      <c r="AU1144" s="217" t="s">
        <v>86</v>
      </c>
      <c r="AV1144" s="13" t="s">
        <v>86</v>
      </c>
      <c r="AW1144" s="13" t="s">
        <v>37</v>
      </c>
      <c r="AX1144" s="13" t="s">
        <v>76</v>
      </c>
      <c r="AY1144" s="217" t="s">
        <v>311</v>
      </c>
    </row>
    <row r="1145" spans="1:65" s="13" customFormat="1" x14ac:dyDescent="0.2">
      <c r="B1145" s="207"/>
      <c r="C1145" s="208"/>
      <c r="D1145" s="203" t="s">
        <v>332</v>
      </c>
      <c r="E1145" s="209" t="s">
        <v>21</v>
      </c>
      <c r="F1145" s="210" t="s">
        <v>1856</v>
      </c>
      <c r="G1145" s="208"/>
      <c r="H1145" s="211">
        <v>3</v>
      </c>
      <c r="I1145" s="212"/>
      <c r="J1145" s="208"/>
      <c r="K1145" s="208"/>
      <c r="L1145" s="213"/>
      <c r="M1145" s="214"/>
      <c r="N1145" s="215"/>
      <c r="O1145" s="215"/>
      <c r="P1145" s="215"/>
      <c r="Q1145" s="215"/>
      <c r="R1145" s="215"/>
      <c r="S1145" s="215"/>
      <c r="T1145" s="216"/>
      <c r="AT1145" s="217" t="s">
        <v>332</v>
      </c>
      <c r="AU1145" s="217" t="s">
        <v>86</v>
      </c>
      <c r="AV1145" s="13" t="s">
        <v>86</v>
      </c>
      <c r="AW1145" s="13" t="s">
        <v>37</v>
      </c>
      <c r="AX1145" s="13" t="s">
        <v>76</v>
      </c>
      <c r="AY1145" s="217" t="s">
        <v>311</v>
      </c>
    </row>
    <row r="1146" spans="1:65" s="13" customFormat="1" x14ac:dyDescent="0.2">
      <c r="B1146" s="207"/>
      <c r="C1146" s="208"/>
      <c r="D1146" s="203" t="s">
        <v>332</v>
      </c>
      <c r="E1146" s="209" t="s">
        <v>21</v>
      </c>
      <c r="F1146" s="210" t="s">
        <v>1857</v>
      </c>
      <c r="G1146" s="208"/>
      <c r="H1146" s="211">
        <v>2.2000000000000002</v>
      </c>
      <c r="I1146" s="212"/>
      <c r="J1146" s="208"/>
      <c r="K1146" s="208"/>
      <c r="L1146" s="213"/>
      <c r="M1146" s="214"/>
      <c r="N1146" s="215"/>
      <c r="O1146" s="215"/>
      <c r="P1146" s="215"/>
      <c r="Q1146" s="215"/>
      <c r="R1146" s="215"/>
      <c r="S1146" s="215"/>
      <c r="T1146" s="216"/>
      <c r="AT1146" s="217" t="s">
        <v>332</v>
      </c>
      <c r="AU1146" s="217" t="s">
        <v>86</v>
      </c>
      <c r="AV1146" s="13" t="s">
        <v>86</v>
      </c>
      <c r="AW1146" s="13" t="s">
        <v>37</v>
      </c>
      <c r="AX1146" s="13" t="s">
        <v>76</v>
      </c>
      <c r="AY1146" s="217" t="s">
        <v>311</v>
      </c>
    </row>
    <row r="1147" spans="1:65" s="13" customFormat="1" x14ac:dyDescent="0.2">
      <c r="B1147" s="207"/>
      <c r="C1147" s="208"/>
      <c r="D1147" s="203" t="s">
        <v>332</v>
      </c>
      <c r="E1147" s="209" t="s">
        <v>21</v>
      </c>
      <c r="F1147" s="210" t="s">
        <v>1858</v>
      </c>
      <c r="G1147" s="208"/>
      <c r="H1147" s="211">
        <v>2.2999999999999998</v>
      </c>
      <c r="I1147" s="212"/>
      <c r="J1147" s="208"/>
      <c r="K1147" s="208"/>
      <c r="L1147" s="213"/>
      <c r="M1147" s="214"/>
      <c r="N1147" s="215"/>
      <c r="O1147" s="215"/>
      <c r="P1147" s="215"/>
      <c r="Q1147" s="215"/>
      <c r="R1147" s="215"/>
      <c r="S1147" s="215"/>
      <c r="T1147" s="216"/>
      <c r="AT1147" s="217" t="s">
        <v>332</v>
      </c>
      <c r="AU1147" s="217" t="s">
        <v>86</v>
      </c>
      <c r="AV1147" s="13" t="s">
        <v>86</v>
      </c>
      <c r="AW1147" s="13" t="s">
        <v>37</v>
      </c>
      <c r="AX1147" s="13" t="s">
        <v>76</v>
      </c>
      <c r="AY1147" s="217" t="s">
        <v>311</v>
      </c>
    </row>
    <row r="1148" spans="1:65" s="13" customFormat="1" x14ac:dyDescent="0.2">
      <c r="B1148" s="207"/>
      <c r="C1148" s="208"/>
      <c r="D1148" s="203" t="s">
        <v>332</v>
      </c>
      <c r="E1148" s="209" t="s">
        <v>21</v>
      </c>
      <c r="F1148" s="210" t="s">
        <v>1859</v>
      </c>
      <c r="G1148" s="208"/>
      <c r="H1148" s="211">
        <v>2.2999999999999998</v>
      </c>
      <c r="I1148" s="212"/>
      <c r="J1148" s="208"/>
      <c r="K1148" s="208"/>
      <c r="L1148" s="213"/>
      <c r="M1148" s="214"/>
      <c r="N1148" s="215"/>
      <c r="O1148" s="215"/>
      <c r="P1148" s="215"/>
      <c r="Q1148" s="215"/>
      <c r="R1148" s="215"/>
      <c r="S1148" s="215"/>
      <c r="T1148" s="216"/>
      <c r="AT1148" s="217" t="s">
        <v>332</v>
      </c>
      <c r="AU1148" s="217" t="s">
        <v>86</v>
      </c>
      <c r="AV1148" s="13" t="s">
        <v>86</v>
      </c>
      <c r="AW1148" s="13" t="s">
        <v>37</v>
      </c>
      <c r="AX1148" s="13" t="s">
        <v>76</v>
      </c>
      <c r="AY1148" s="217" t="s">
        <v>311</v>
      </c>
    </row>
    <row r="1149" spans="1:65" s="13" customFormat="1" x14ac:dyDescent="0.2">
      <c r="B1149" s="207"/>
      <c r="C1149" s="208"/>
      <c r="D1149" s="203" t="s">
        <v>332</v>
      </c>
      <c r="E1149" s="209" t="s">
        <v>21</v>
      </c>
      <c r="F1149" s="210" t="s">
        <v>1860</v>
      </c>
      <c r="G1149" s="208"/>
      <c r="H1149" s="211">
        <v>2.0499999999999998</v>
      </c>
      <c r="I1149" s="212"/>
      <c r="J1149" s="208"/>
      <c r="K1149" s="208"/>
      <c r="L1149" s="213"/>
      <c r="M1149" s="214"/>
      <c r="N1149" s="215"/>
      <c r="O1149" s="215"/>
      <c r="P1149" s="215"/>
      <c r="Q1149" s="215"/>
      <c r="R1149" s="215"/>
      <c r="S1149" s="215"/>
      <c r="T1149" s="216"/>
      <c r="AT1149" s="217" t="s">
        <v>332</v>
      </c>
      <c r="AU1149" s="217" t="s">
        <v>86</v>
      </c>
      <c r="AV1149" s="13" t="s">
        <v>86</v>
      </c>
      <c r="AW1149" s="13" t="s">
        <v>37</v>
      </c>
      <c r="AX1149" s="13" t="s">
        <v>76</v>
      </c>
      <c r="AY1149" s="217" t="s">
        <v>311</v>
      </c>
    </row>
    <row r="1150" spans="1:65" s="13" customFormat="1" x14ac:dyDescent="0.2">
      <c r="B1150" s="207"/>
      <c r="C1150" s="208"/>
      <c r="D1150" s="203" t="s">
        <v>332</v>
      </c>
      <c r="E1150" s="209" t="s">
        <v>21</v>
      </c>
      <c r="F1150" s="210" t="s">
        <v>1861</v>
      </c>
      <c r="G1150" s="208"/>
      <c r="H1150" s="211">
        <v>2</v>
      </c>
      <c r="I1150" s="212"/>
      <c r="J1150" s="208"/>
      <c r="K1150" s="208"/>
      <c r="L1150" s="213"/>
      <c r="M1150" s="214"/>
      <c r="N1150" s="215"/>
      <c r="O1150" s="215"/>
      <c r="P1150" s="215"/>
      <c r="Q1150" s="215"/>
      <c r="R1150" s="215"/>
      <c r="S1150" s="215"/>
      <c r="T1150" s="216"/>
      <c r="AT1150" s="217" t="s">
        <v>332</v>
      </c>
      <c r="AU1150" s="217" t="s">
        <v>86</v>
      </c>
      <c r="AV1150" s="13" t="s">
        <v>86</v>
      </c>
      <c r="AW1150" s="13" t="s">
        <v>37</v>
      </c>
      <c r="AX1150" s="13" t="s">
        <v>76</v>
      </c>
      <c r="AY1150" s="217" t="s">
        <v>311</v>
      </c>
    </row>
    <row r="1151" spans="1:65" s="15" customFormat="1" x14ac:dyDescent="0.2">
      <c r="B1151" s="228"/>
      <c r="C1151" s="229"/>
      <c r="D1151" s="203" t="s">
        <v>332</v>
      </c>
      <c r="E1151" s="230" t="s">
        <v>21</v>
      </c>
      <c r="F1151" s="231" t="s">
        <v>347</v>
      </c>
      <c r="G1151" s="229"/>
      <c r="H1151" s="232">
        <v>16.2</v>
      </c>
      <c r="I1151" s="233"/>
      <c r="J1151" s="229"/>
      <c r="K1151" s="229"/>
      <c r="L1151" s="234"/>
      <c r="M1151" s="235"/>
      <c r="N1151" s="236"/>
      <c r="O1151" s="236"/>
      <c r="P1151" s="236"/>
      <c r="Q1151" s="236"/>
      <c r="R1151" s="236"/>
      <c r="S1151" s="236"/>
      <c r="T1151" s="237"/>
      <c r="AT1151" s="238" t="s">
        <v>332</v>
      </c>
      <c r="AU1151" s="238" t="s">
        <v>86</v>
      </c>
      <c r="AV1151" s="15" t="s">
        <v>318</v>
      </c>
      <c r="AW1151" s="15" t="s">
        <v>37</v>
      </c>
      <c r="AX1151" s="15" t="s">
        <v>84</v>
      </c>
      <c r="AY1151" s="238" t="s">
        <v>311</v>
      </c>
    </row>
    <row r="1152" spans="1:65" s="2" customFormat="1" ht="24" customHeight="1" x14ac:dyDescent="0.2">
      <c r="A1152" s="35"/>
      <c r="B1152" s="36"/>
      <c r="C1152" s="190" t="s">
        <v>1862</v>
      </c>
      <c r="D1152" s="190" t="s">
        <v>313</v>
      </c>
      <c r="E1152" s="191" t="s">
        <v>1863</v>
      </c>
      <c r="F1152" s="192" t="s">
        <v>1864</v>
      </c>
      <c r="G1152" s="193" t="s">
        <v>316</v>
      </c>
      <c r="H1152" s="194">
        <v>1</v>
      </c>
      <c r="I1152" s="195"/>
      <c r="J1152" s="196">
        <f>ROUND(I1152*H1152,2)</f>
        <v>0</v>
      </c>
      <c r="K1152" s="192" t="s">
        <v>317</v>
      </c>
      <c r="L1152" s="40"/>
      <c r="M1152" s="197" t="s">
        <v>21</v>
      </c>
      <c r="N1152" s="198" t="s">
        <v>47</v>
      </c>
      <c r="O1152" s="65"/>
      <c r="P1152" s="199">
        <f>O1152*H1152</f>
        <v>0</v>
      </c>
      <c r="Q1152" s="199">
        <v>0.44169999999999998</v>
      </c>
      <c r="R1152" s="199">
        <f>Q1152*H1152</f>
        <v>0.44169999999999998</v>
      </c>
      <c r="S1152" s="199">
        <v>0</v>
      </c>
      <c r="T1152" s="200">
        <f>S1152*H1152</f>
        <v>0</v>
      </c>
      <c r="U1152" s="35"/>
      <c r="V1152" s="35"/>
      <c r="W1152" s="35"/>
      <c r="X1152" s="35"/>
      <c r="Y1152" s="35"/>
      <c r="Z1152" s="35"/>
      <c r="AA1152" s="35"/>
      <c r="AB1152" s="35"/>
      <c r="AC1152" s="35"/>
      <c r="AD1152" s="35"/>
      <c r="AE1152" s="35"/>
      <c r="AR1152" s="201" t="s">
        <v>420</v>
      </c>
      <c r="AT1152" s="201" t="s">
        <v>313</v>
      </c>
      <c r="AU1152" s="201" t="s">
        <v>86</v>
      </c>
      <c r="AY1152" s="18" t="s">
        <v>311</v>
      </c>
      <c r="BE1152" s="202">
        <f>IF(N1152="základní",J1152,0)</f>
        <v>0</v>
      </c>
      <c r="BF1152" s="202">
        <f>IF(N1152="snížená",J1152,0)</f>
        <v>0</v>
      </c>
      <c r="BG1152" s="202">
        <f>IF(N1152="zákl. přenesená",J1152,0)</f>
        <v>0</v>
      </c>
      <c r="BH1152" s="202">
        <f>IF(N1152="sníž. přenesená",J1152,0)</f>
        <v>0</v>
      </c>
      <c r="BI1152" s="202">
        <f>IF(N1152="nulová",J1152,0)</f>
        <v>0</v>
      </c>
      <c r="BJ1152" s="18" t="s">
        <v>84</v>
      </c>
      <c r="BK1152" s="202">
        <f>ROUND(I1152*H1152,2)</f>
        <v>0</v>
      </c>
      <c r="BL1152" s="18" t="s">
        <v>420</v>
      </c>
      <c r="BM1152" s="201" t="s">
        <v>1865</v>
      </c>
    </row>
    <row r="1153" spans="1:65" s="2" customFormat="1" ht="87.75" x14ac:dyDescent="0.2">
      <c r="A1153" s="35"/>
      <c r="B1153" s="36"/>
      <c r="C1153" s="37"/>
      <c r="D1153" s="203" t="s">
        <v>320</v>
      </c>
      <c r="E1153" s="37"/>
      <c r="F1153" s="204" t="s">
        <v>1866</v>
      </c>
      <c r="G1153" s="37"/>
      <c r="H1153" s="37"/>
      <c r="I1153" s="110"/>
      <c r="J1153" s="37"/>
      <c r="K1153" s="37"/>
      <c r="L1153" s="40"/>
      <c r="M1153" s="205"/>
      <c r="N1153" s="206"/>
      <c r="O1153" s="65"/>
      <c r="P1153" s="65"/>
      <c r="Q1153" s="65"/>
      <c r="R1153" s="65"/>
      <c r="S1153" s="65"/>
      <c r="T1153" s="66"/>
      <c r="U1153" s="35"/>
      <c r="V1153" s="35"/>
      <c r="W1153" s="35"/>
      <c r="X1153" s="35"/>
      <c r="Y1153" s="35"/>
      <c r="Z1153" s="35"/>
      <c r="AA1153" s="35"/>
      <c r="AB1153" s="35"/>
      <c r="AC1153" s="35"/>
      <c r="AD1153" s="35"/>
      <c r="AE1153" s="35"/>
      <c r="AT1153" s="18" t="s">
        <v>320</v>
      </c>
      <c r="AU1153" s="18" t="s">
        <v>86</v>
      </c>
    </row>
    <row r="1154" spans="1:65" s="2" customFormat="1" ht="19.5" x14ac:dyDescent="0.2">
      <c r="A1154" s="35"/>
      <c r="B1154" s="36"/>
      <c r="C1154" s="37"/>
      <c r="D1154" s="203" t="s">
        <v>519</v>
      </c>
      <c r="E1154" s="37"/>
      <c r="F1154" s="204" t="s">
        <v>1867</v>
      </c>
      <c r="G1154" s="37"/>
      <c r="H1154" s="37"/>
      <c r="I1154" s="110"/>
      <c r="J1154" s="37"/>
      <c r="K1154" s="37"/>
      <c r="L1154" s="40"/>
      <c r="M1154" s="205"/>
      <c r="N1154" s="206"/>
      <c r="O1154" s="65"/>
      <c r="P1154" s="65"/>
      <c r="Q1154" s="65"/>
      <c r="R1154" s="65"/>
      <c r="S1154" s="65"/>
      <c r="T1154" s="66"/>
      <c r="U1154" s="35"/>
      <c r="V1154" s="35"/>
      <c r="W1154" s="35"/>
      <c r="X1154" s="35"/>
      <c r="Y1154" s="35"/>
      <c r="Z1154" s="35"/>
      <c r="AA1154" s="35"/>
      <c r="AB1154" s="35"/>
      <c r="AC1154" s="35"/>
      <c r="AD1154" s="35"/>
      <c r="AE1154" s="35"/>
      <c r="AT1154" s="18" t="s">
        <v>519</v>
      </c>
      <c r="AU1154" s="18" t="s">
        <v>86</v>
      </c>
    </row>
    <row r="1155" spans="1:65" s="2" customFormat="1" ht="24" customHeight="1" x14ac:dyDescent="0.2">
      <c r="A1155" s="35"/>
      <c r="B1155" s="36"/>
      <c r="C1155" s="239" t="s">
        <v>1868</v>
      </c>
      <c r="D1155" s="239" t="s">
        <v>432</v>
      </c>
      <c r="E1155" s="240" t="s">
        <v>1869</v>
      </c>
      <c r="F1155" s="241" t="s">
        <v>1870</v>
      </c>
      <c r="G1155" s="242" t="s">
        <v>1692</v>
      </c>
      <c r="H1155" s="243">
        <v>1</v>
      </c>
      <c r="I1155" s="244"/>
      <c r="J1155" s="245">
        <f>ROUND(I1155*H1155,2)</f>
        <v>0</v>
      </c>
      <c r="K1155" s="241" t="s">
        <v>724</v>
      </c>
      <c r="L1155" s="246"/>
      <c r="M1155" s="247" t="s">
        <v>21</v>
      </c>
      <c r="N1155" s="248" t="s">
        <v>47</v>
      </c>
      <c r="O1155" s="65"/>
      <c r="P1155" s="199">
        <f>O1155*H1155</f>
        <v>0</v>
      </c>
      <c r="Q1155" s="199">
        <v>1.3599999999999999E-2</v>
      </c>
      <c r="R1155" s="199">
        <f>Q1155*H1155</f>
        <v>1.3599999999999999E-2</v>
      </c>
      <c r="S1155" s="199">
        <v>0</v>
      </c>
      <c r="T1155" s="200">
        <f>S1155*H1155</f>
        <v>0</v>
      </c>
      <c r="U1155" s="35"/>
      <c r="V1155" s="35"/>
      <c r="W1155" s="35"/>
      <c r="X1155" s="35"/>
      <c r="Y1155" s="35"/>
      <c r="Z1155" s="35"/>
      <c r="AA1155" s="35"/>
      <c r="AB1155" s="35"/>
      <c r="AC1155" s="35"/>
      <c r="AD1155" s="35"/>
      <c r="AE1155" s="35"/>
      <c r="AR1155" s="201" t="s">
        <v>523</v>
      </c>
      <c r="AT1155" s="201" t="s">
        <v>432</v>
      </c>
      <c r="AU1155" s="201" t="s">
        <v>86</v>
      </c>
      <c r="AY1155" s="18" t="s">
        <v>311</v>
      </c>
      <c r="BE1155" s="202">
        <f>IF(N1155="základní",J1155,0)</f>
        <v>0</v>
      </c>
      <c r="BF1155" s="202">
        <f>IF(N1155="snížená",J1155,0)</f>
        <v>0</v>
      </c>
      <c r="BG1155" s="202">
        <f>IF(N1155="zákl. přenesená",J1155,0)</f>
        <v>0</v>
      </c>
      <c r="BH1155" s="202">
        <f>IF(N1155="sníž. přenesená",J1155,0)</f>
        <v>0</v>
      </c>
      <c r="BI1155" s="202">
        <f>IF(N1155="nulová",J1155,0)</f>
        <v>0</v>
      </c>
      <c r="BJ1155" s="18" t="s">
        <v>84</v>
      </c>
      <c r="BK1155" s="202">
        <f>ROUND(I1155*H1155,2)</f>
        <v>0</v>
      </c>
      <c r="BL1155" s="18" t="s">
        <v>420</v>
      </c>
      <c r="BM1155" s="201" t="s">
        <v>1871</v>
      </c>
    </row>
    <row r="1156" spans="1:65" s="2" customFormat="1" ht="19.5" x14ac:dyDescent="0.2">
      <c r="A1156" s="35"/>
      <c r="B1156" s="36"/>
      <c r="C1156" s="37"/>
      <c r="D1156" s="203" t="s">
        <v>519</v>
      </c>
      <c r="E1156" s="37"/>
      <c r="F1156" s="204" t="s">
        <v>1872</v>
      </c>
      <c r="G1156" s="37"/>
      <c r="H1156" s="37"/>
      <c r="I1156" s="110"/>
      <c r="J1156" s="37"/>
      <c r="K1156" s="37"/>
      <c r="L1156" s="40"/>
      <c r="M1156" s="205"/>
      <c r="N1156" s="206"/>
      <c r="O1156" s="65"/>
      <c r="P1156" s="65"/>
      <c r="Q1156" s="65"/>
      <c r="R1156" s="65"/>
      <c r="S1156" s="65"/>
      <c r="T1156" s="66"/>
      <c r="U1156" s="35"/>
      <c r="V1156" s="35"/>
      <c r="W1156" s="35"/>
      <c r="X1156" s="35"/>
      <c r="Y1156" s="35"/>
      <c r="Z1156" s="35"/>
      <c r="AA1156" s="35"/>
      <c r="AB1156" s="35"/>
      <c r="AC1156" s="35"/>
      <c r="AD1156" s="35"/>
      <c r="AE1156" s="35"/>
      <c r="AT1156" s="18" t="s">
        <v>519</v>
      </c>
      <c r="AU1156" s="18" t="s">
        <v>86</v>
      </c>
    </row>
    <row r="1157" spans="1:65" s="2" customFormat="1" ht="24" customHeight="1" x14ac:dyDescent="0.2">
      <c r="A1157" s="35"/>
      <c r="B1157" s="36"/>
      <c r="C1157" s="190" t="s">
        <v>1873</v>
      </c>
      <c r="D1157" s="190" t="s">
        <v>313</v>
      </c>
      <c r="E1157" s="191" t="s">
        <v>1874</v>
      </c>
      <c r="F1157" s="192" t="s">
        <v>1875</v>
      </c>
      <c r="G1157" s="193" t="s">
        <v>316</v>
      </c>
      <c r="H1157" s="194">
        <v>1</v>
      </c>
      <c r="I1157" s="195"/>
      <c r="J1157" s="196">
        <f>ROUND(I1157*H1157,2)</f>
        <v>0</v>
      </c>
      <c r="K1157" s="192" t="s">
        <v>317</v>
      </c>
      <c r="L1157" s="40"/>
      <c r="M1157" s="197" t="s">
        <v>21</v>
      </c>
      <c r="N1157" s="198" t="s">
        <v>47</v>
      </c>
      <c r="O1157" s="65"/>
      <c r="P1157" s="199">
        <f>O1157*H1157</f>
        <v>0</v>
      </c>
      <c r="Q1157" s="199">
        <v>0</v>
      </c>
      <c r="R1157" s="199">
        <f>Q1157*H1157</f>
        <v>0</v>
      </c>
      <c r="S1157" s="199">
        <v>0</v>
      </c>
      <c r="T1157" s="200">
        <f>S1157*H1157</f>
        <v>0</v>
      </c>
      <c r="U1157" s="35"/>
      <c r="V1157" s="35"/>
      <c r="W1157" s="35"/>
      <c r="X1157" s="35"/>
      <c r="Y1157" s="35"/>
      <c r="Z1157" s="35"/>
      <c r="AA1157" s="35"/>
      <c r="AB1157" s="35"/>
      <c r="AC1157" s="35"/>
      <c r="AD1157" s="35"/>
      <c r="AE1157" s="35"/>
      <c r="AR1157" s="201" t="s">
        <v>420</v>
      </c>
      <c r="AT1157" s="201" t="s">
        <v>313</v>
      </c>
      <c r="AU1157" s="201" t="s">
        <v>86</v>
      </c>
      <c r="AY1157" s="18" t="s">
        <v>311</v>
      </c>
      <c r="BE1157" s="202">
        <f>IF(N1157="základní",J1157,0)</f>
        <v>0</v>
      </c>
      <c r="BF1157" s="202">
        <f>IF(N1157="snížená",J1157,0)</f>
        <v>0</v>
      </c>
      <c r="BG1157" s="202">
        <f>IF(N1157="zákl. přenesená",J1157,0)</f>
        <v>0</v>
      </c>
      <c r="BH1157" s="202">
        <f>IF(N1157="sníž. přenesená",J1157,0)</f>
        <v>0</v>
      </c>
      <c r="BI1157" s="202">
        <f>IF(N1157="nulová",J1157,0)</f>
        <v>0</v>
      </c>
      <c r="BJ1157" s="18" t="s">
        <v>84</v>
      </c>
      <c r="BK1157" s="202">
        <f>ROUND(I1157*H1157,2)</f>
        <v>0</v>
      </c>
      <c r="BL1157" s="18" t="s">
        <v>420</v>
      </c>
      <c r="BM1157" s="201" t="s">
        <v>1876</v>
      </c>
    </row>
    <row r="1158" spans="1:65" s="2" customFormat="1" ht="87.75" x14ac:dyDescent="0.2">
      <c r="A1158" s="35"/>
      <c r="B1158" s="36"/>
      <c r="C1158" s="37"/>
      <c r="D1158" s="203" t="s">
        <v>320</v>
      </c>
      <c r="E1158" s="37"/>
      <c r="F1158" s="204" t="s">
        <v>1729</v>
      </c>
      <c r="G1158" s="37"/>
      <c r="H1158" s="37"/>
      <c r="I1158" s="110"/>
      <c r="J1158" s="37"/>
      <c r="K1158" s="37"/>
      <c r="L1158" s="40"/>
      <c r="M1158" s="205"/>
      <c r="N1158" s="206"/>
      <c r="O1158" s="65"/>
      <c r="P1158" s="65"/>
      <c r="Q1158" s="65"/>
      <c r="R1158" s="65"/>
      <c r="S1158" s="65"/>
      <c r="T1158" s="66"/>
      <c r="U1158" s="35"/>
      <c r="V1158" s="35"/>
      <c r="W1158" s="35"/>
      <c r="X1158" s="35"/>
      <c r="Y1158" s="35"/>
      <c r="Z1158" s="35"/>
      <c r="AA1158" s="35"/>
      <c r="AB1158" s="35"/>
      <c r="AC1158" s="35"/>
      <c r="AD1158" s="35"/>
      <c r="AE1158" s="35"/>
      <c r="AT1158" s="18" t="s">
        <v>320</v>
      </c>
      <c r="AU1158" s="18" t="s">
        <v>86</v>
      </c>
    </row>
    <row r="1159" spans="1:65" s="2" customFormat="1" ht="19.5" x14ac:dyDescent="0.2">
      <c r="A1159" s="35"/>
      <c r="B1159" s="36"/>
      <c r="C1159" s="37"/>
      <c r="D1159" s="203" t="s">
        <v>519</v>
      </c>
      <c r="E1159" s="37"/>
      <c r="F1159" s="204" t="s">
        <v>1877</v>
      </c>
      <c r="G1159" s="37"/>
      <c r="H1159" s="37"/>
      <c r="I1159" s="110"/>
      <c r="J1159" s="37"/>
      <c r="K1159" s="37"/>
      <c r="L1159" s="40"/>
      <c r="M1159" s="205"/>
      <c r="N1159" s="206"/>
      <c r="O1159" s="65"/>
      <c r="P1159" s="65"/>
      <c r="Q1159" s="65"/>
      <c r="R1159" s="65"/>
      <c r="S1159" s="65"/>
      <c r="T1159" s="66"/>
      <c r="U1159" s="35"/>
      <c r="V1159" s="35"/>
      <c r="W1159" s="35"/>
      <c r="X1159" s="35"/>
      <c r="Y1159" s="35"/>
      <c r="Z1159" s="35"/>
      <c r="AA1159" s="35"/>
      <c r="AB1159" s="35"/>
      <c r="AC1159" s="35"/>
      <c r="AD1159" s="35"/>
      <c r="AE1159" s="35"/>
      <c r="AT1159" s="18" t="s">
        <v>519</v>
      </c>
      <c r="AU1159" s="18" t="s">
        <v>86</v>
      </c>
    </row>
    <row r="1160" spans="1:65" s="2" customFormat="1" ht="36" customHeight="1" x14ac:dyDescent="0.2">
      <c r="A1160" s="35"/>
      <c r="B1160" s="36"/>
      <c r="C1160" s="239" t="s">
        <v>1878</v>
      </c>
      <c r="D1160" s="239" t="s">
        <v>432</v>
      </c>
      <c r="E1160" s="240" t="s">
        <v>1879</v>
      </c>
      <c r="F1160" s="241" t="s">
        <v>1880</v>
      </c>
      <c r="G1160" s="242" t="s">
        <v>1692</v>
      </c>
      <c r="H1160" s="243">
        <v>1</v>
      </c>
      <c r="I1160" s="244"/>
      <c r="J1160" s="245">
        <f>ROUND(I1160*H1160,2)</f>
        <v>0</v>
      </c>
      <c r="K1160" s="241" t="s">
        <v>724</v>
      </c>
      <c r="L1160" s="246"/>
      <c r="M1160" s="247" t="s">
        <v>21</v>
      </c>
      <c r="N1160" s="248" t="s">
        <v>47</v>
      </c>
      <c r="O1160" s="65"/>
      <c r="P1160" s="199">
        <f>O1160*H1160</f>
        <v>0</v>
      </c>
      <c r="Q1160" s="199">
        <v>1.4999999999999999E-2</v>
      </c>
      <c r="R1160" s="199">
        <f>Q1160*H1160</f>
        <v>1.4999999999999999E-2</v>
      </c>
      <c r="S1160" s="199">
        <v>0</v>
      </c>
      <c r="T1160" s="200">
        <f>S1160*H1160</f>
        <v>0</v>
      </c>
      <c r="U1160" s="35"/>
      <c r="V1160" s="35"/>
      <c r="W1160" s="35"/>
      <c r="X1160" s="35"/>
      <c r="Y1160" s="35"/>
      <c r="Z1160" s="35"/>
      <c r="AA1160" s="35"/>
      <c r="AB1160" s="35"/>
      <c r="AC1160" s="35"/>
      <c r="AD1160" s="35"/>
      <c r="AE1160" s="35"/>
      <c r="AR1160" s="201" t="s">
        <v>523</v>
      </c>
      <c r="AT1160" s="201" t="s">
        <v>432</v>
      </c>
      <c r="AU1160" s="201" t="s">
        <v>86</v>
      </c>
      <c r="AY1160" s="18" t="s">
        <v>311</v>
      </c>
      <c r="BE1160" s="202">
        <f>IF(N1160="základní",J1160,0)</f>
        <v>0</v>
      </c>
      <c r="BF1160" s="202">
        <f>IF(N1160="snížená",J1160,0)</f>
        <v>0</v>
      </c>
      <c r="BG1160" s="202">
        <f>IF(N1160="zákl. přenesená",J1160,0)</f>
        <v>0</v>
      </c>
      <c r="BH1160" s="202">
        <f>IF(N1160="sníž. přenesená",J1160,0)</f>
        <v>0</v>
      </c>
      <c r="BI1160" s="202">
        <f>IF(N1160="nulová",J1160,0)</f>
        <v>0</v>
      </c>
      <c r="BJ1160" s="18" t="s">
        <v>84</v>
      </c>
      <c r="BK1160" s="202">
        <f>ROUND(I1160*H1160,2)</f>
        <v>0</v>
      </c>
      <c r="BL1160" s="18" t="s">
        <v>420</v>
      </c>
      <c r="BM1160" s="201" t="s">
        <v>1881</v>
      </c>
    </row>
    <row r="1161" spans="1:65" s="2" customFormat="1" ht="19.5" x14ac:dyDescent="0.2">
      <c r="A1161" s="35"/>
      <c r="B1161" s="36"/>
      <c r="C1161" s="37"/>
      <c r="D1161" s="203" t="s">
        <v>519</v>
      </c>
      <c r="E1161" s="37"/>
      <c r="F1161" s="204" t="s">
        <v>1877</v>
      </c>
      <c r="G1161" s="37"/>
      <c r="H1161" s="37"/>
      <c r="I1161" s="110"/>
      <c r="J1161" s="37"/>
      <c r="K1161" s="37"/>
      <c r="L1161" s="40"/>
      <c r="M1161" s="205"/>
      <c r="N1161" s="206"/>
      <c r="O1161" s="65"/>
      <c r="P1161" s="65"/>
      <c r="Q1161" s="65"/>
      <c r="R1161" s="65"/>
      <c r="S1161" s="65"/>
      <c r="T1161" s="66"/>
      <c r="U1161" s="35"/>
      <c r="V1161" s="35"/>
      <c r="W1161" s="35"/>
      <c r="X1161" s="35"/>
      <c r="Y1161" s="35"/>
      <c r="Z1161" s="35"/>
      <c r="AA1161" s="35"/>
      <c r="AB1161" s="35"/>
      <c r="AC1161" s="35"/>
      <c r="AD1161" s="35"/>
      <c r="AE1161" s="35"/>
      <c r="AT1161" s="18" t="s">
        <v>519</v>
      </c>
      <c r="AU1161" s="18" t="s">
        <v>86</v>
      </c>
    </row>
    <row r="1162" spans="1:65" s="2" customFormat="1" ht="16.5" customHeight="1" x14ac:dyDescent="0.2">
      <c r="A1162" s="35"/>
      <c r="B1162" s="36"/>
      <c r="C1162" s="190" t="s">
        <v>1882</v>
      </c>
      <c r="D1162" s="190" t="s">
        <v>313</v>
      </c>
      <c r="E1162" s="191" t="s">
        <v>1883</v>
      </c>
      <c r="F1162" s="192" t="s">
        <v>1884</v>
      </c>
      <c r="G1162" s="193" t="s">
        <v>316</v>
      </c>
      <c r="H1162" s="194">
        <v>1</v>
      </c>
      <c r="I1162" s="195"/>
      <c r="J1162" s="196">
        <f>ROUND(I1162*H1162,2)</f>
        <v>0</v>
      </c>
      <c r="K1162" s="192" t="s">
        <v>317</v>
      </c>
      <c r="L1162" s="40"/>
      <c r="M1162" s="197" t="s">
        <v>21</v>
      </c>
      <c r="N1162" s="198" t="s">
        <v>47</v>
      </c>
      <c r="O1162" s="65"/>
      <c r="P1162" s="199">
        <f>O1162*H1162</f>
        <v>0</v>
      </c>
      <c r="Q1162" s="199">
        <v>0</v>
      </c>
      <c r="R1162" s="199">
        <f>Q1162*H1162</f>
        <v>0</v>
      </c>
      <c r="S1162" s="199">
        <v>0</v>
      </c>
      <c r="T1162" s="200">
        <f>S1162*H1162</f>
        <v>0</v>
      </c>
      <c r="U1162" s="35"/>
      <c r="V1162" s="35"/>
      <c r="W1162" s="35"/>
      <c r="X1162" s="35"/>
      <c r="Y1162" s="35"/>
      <c r="Z1162" s="35"/>
      <c r="AA1162" s="35"/>
      <c r="AB1162" s="35"/>
      <c r="AC1162" s="35"/>
      <c r="AD1162" s="35"/>
      <c r="AE1162" s="35"/>
      <c r="AR1162" s="201" t="s">
        <v>420</v>
      </c>
      <c r="AT1162" s="201" t="s">
        <v>313</v>
      </c>
      <c r="AU1162" s="201" t="s">
        <v>86</v>
      </c>
      <c r="AY1162" s="18" t="s">
        <v>311</v>
      </c>
      <c r="BE1162" s="202">
        <f>IF(N1162="základní",J1162,0)</f>
        <v>0</v>
      </c>
      <c r="BF1162" s="202">
        <f>IF(N1162="snížená",J1162,0)</f>
        <v>0</v>
      </c>
      <c r="BG1162" s="202">
        <f>IF(N1162="zákl. přenesená",J1162,0)</f>
        <v>0</v>
      </c>
      <c r="BH1162" s="202">
        <f>IF(N1162="sníž. přenesená",J1162,0)</f>
        <v>0</v>
      </c>
      <c r="BI1162" s="202">
        <f>IF(N1162="nulová",J1162,0)</f>
        <v>0</v>
      </c>
      <c r="BJ1162" s="18" t="s">
        <v>84</v>
      </c>
      <c r="BK1162" s="202">
        <f>ROUND(I1162*H1162,2)</f>
        <v>0</v>
      </c>
      <c r="BL1162" s="18" t="s">
        <v>420</v>
      </c>
      <c r="BM1162" s="201" t="s">
        <v>1885</v>
      </c>
    </row>
    <row r="1163" spans="1:65" s="2" customFormat="1" ht="19.5" x14ac:dyDescent="0.2">
      <c r="A1163" s="35"/>
      <c r="B1163" s="36"/>
      <c r="C1163" s="37"/>
      <c r="D1163" s="203" t="s">
        <v>519</v>
      </c>
      <c r="E1163" s="37"/>
      <c r="F1163" s="204" t="s">
        <v>1867</v>
      </c>
      <c r="G1163" s="37"/>
      <c r="H1163" s="37"/>
      <c r="I1163" s="110"/>
      <c r="J1163" s="37"/>
      <c r="K1163" s="37"/>
      <c r="L1163" s="40"/>
      <c r="M1163" s="205"/>
      <c r="N1163" s="206"/>
      <c r="O1163" s="65"/>
      <c r="P1163" s="65"/>
      <c r="Q1163" s="65"/>
      <c r="R1163" s="65"/>
      <c r="S1163" s="65"/>
      <c r="T1163" s="66"/>
      <c r="U1163" s="35"/>
      <c r="V1163" s="35"/>
      <c r="W1163" s="35"/>
      <c r="X1163" s="35"/>
      <c r="Y1163" s="35"/>
      <c r="Z1163" s="35"/>
      <c r="AA1163" s="35"/>
      <c r="AB1163" s="35"/>
      <c r="AC1163" s="35"/>
      <c r="AD1163" s="35"/>
      <c r="AE1163" s="35"/>
      <c r="AT1163" s="18" t="s">
        <v>519</v>
      </c>
      <c r="AU1163" s="18" t="s">
        <v>86</v>
      </c>
    </row>
    <row r="1164" spans="1:65" s="2" customFormat="1" ht="16.5" customHeight="1" x14ac:dyDescent="0.2">
      <c r="A1164" s="35"/>
      <c r="B1164" s="36"/>
      <c r="C1164" s="239" t="s">
        <v>1886</v>
      </c>
      <c r="D1164" s="239" t="s">
        <v>432</v>
      </c>
      <c r="E1164" s="240" t="s">
        <v>1887</v>
      </c>
      <c r="F1164" s="241" t="s">
        <v>1888</v>
      </c>
      <c r="G1164" s="242" t="s">
        <v>316</v>
      </c>
      <c r="H1164" s="243">
        <v>1</v>
      </c>
      <c r="I1164" s="244"/>
      <c r="J1164" s="245">
        <f>ROUND(I1164*H1164,2)</f>
        <v>0</v>
      </c>
      <c r="K1164" s="241" t="s">
        <v>724</v>
      </c>
      <c r="L1164" s="246"/>
      <c r="M1164" s="247" t="s">
        <v>21</v>
      </c>
      <c r="N1164" s="248" t="s">
        <v>47</v>
      </c>
      <c r="O1164" s="65"/>
      <c r="P1164" s="199">
        <f>O1164*H1164</f>
        <v>0</v>
      </c>
      <c r="Q1164" s="199">
        <v>0</v>
      </c>
      <c r="R1164" s="199">
        <f>Q1164*H1164</f>
        <v>0</v>
      </c>
      <c r="S1164" s="199">
        <v>0</v>
      </c>
      <c r="T1164" s="200">
        <f>S1164*H1164</f>
        <v>0</v>
      </c>
      <c r="U1164" s="35"/>
      <c r="V1164" s="35"/>
      <c r="W1164" s="35"/>
      <c r="X1164" s="35"/>
      <c r="Y1164" s="35"/>
      <c r="Z1164" s="35"/>
      <c r="AA1164" s="35"/>
      <c r="AB1164" s="35"/>
      <c r="AC1164" s="35"/>
      <c r="AD1164" s="35"/>
      <c r="AE1164" s="35"/>
      <c r="AR1164" s="201" t="s">
        <v>523</v>
      </c>
      <c r="AT1164" s="201" t="s">
        <v>432</v>
      </c>
      <c r="AU1164" s="201" t="s">
        <v>86</v>
      </c>
      <c r="AY1164" s="18" t="s">
        <v>311</v>
      </c>
      <c r="BE1164" s="202">
        <f>IF(N1164="základní",J1164,0)</f>
        <v>0</v>
      </c>
      <c r="BF1164" s="202">
        <f>IF(N1164="snížená",J1164,0)</f>
        <v>0</v>
      </c>
      <c r="BG1164" s="202">
        <f>IF(N1164="zákl. přenesená",J1164,0)</f>
        <v>0</v>
      </c>
      <c r="BH1164" s="202">
        <f>IF(N1164="sníž. přenesená",J1164,0)</f>
        <v>0</v>
      </c>
      <c r="BI1164" s="202">
        <f>IF(N1164="nulová",J1164,0)</f>
        <v>0</v>
      </c>
      <c r="BJ1164" s="18" t="s">
        <v>84</v>
      </c>
      <c r="BK1164" s="202">
        <f>ROUND(I1164*H1164,2)</f>
        <v>0</v>
      </c>
      <c r="BL1164" s="18" t="s">
        <v>420</v>
      </c>
      <c r="BM1164" s="201" t="s">
        <v>1889</v>
      </c>
    </row>
    <row r="1165" spans="1:65" s="12" customFormat="1" ht="22.9" customHeight="1" x14ac:dyDescent="0.2">
      <c r="B1165" s="174"/>
      <c r="C1165" s="175"/>
      <c r="D1165" s="176" t="s">
        <v>75</v>
      </c>
      <c r="E1165" s="188" t="s">
        <v>1890</v>
      </c>
      <c r="F1165" s="188" t="s">
        <v>1891</v>
      </c>
      <c r="G1165" s="175"/>
      <c r="H1165" s="175"/>
      <c r="I1165" s="178"/>
      <c r="J1165" s="189">
        <f>BK1165</f>
        <v>0</v>
      </c>
      <c r="K1165" s="175"/>
      <c r="L1165" s="180"/>
      <c r="M1165" s="181"/>
      <c r="N1165" s="182"/>
      <c r="O1165" s="182"/>
      <c r="P1165" s="183">
        <f>SUM(P1166:P1181)</f>
        <v>0</v>
      </c>
      <c r="Q1165" s="182"/>
      <c r="R1165" s="183">
        <f>SUM(R1166:R1181)</f>
        <v>0.104224</v>
      </c>
      <c r="S1165" s="182"/>
      <c r="T1165" s="184">
        <f>SUM(T1166:T1181)</f>
        <v>0</v>
      </c>
      <c r="AR1165" s="185" t="s">
        <v>84</v>
      </c>
      <c r="AT1165" s="186" t="s">
        <v>75</v>
      </c>
      <c r="AU1165" s="186" t="s">
        <v>84</v>
      </c>
      <c r="AY1165" s="185" t="s">
        <v>311</v>
      </c>
      <c r="BK1165" s="187">
        <f>SUM(BK1166:BK1181)</f>
        <v>0</v>
      </c>
    </row>
    <row r="1166" spans="1:65" s="2" customFormat="1" ht="24" customHeight="1" x14ac:dyDescent="0.2">
      <c r="A1166" s="35"/>
      <c r="B1166" s="36"/>
      <c r="C1166" s="190" t="s">
        <v>1892</v>
      </c>
      <c r="D1166" s="190" t="s">
        <v>313</v>
      </c>
      <c r="E1166" s="191" t="s">
        <v>1893</v>
      </c>
      <c r="F1166" s="192" t="s">
        <v>1894</v>
      </c>
      <c r="G1166" s="193" t="s">
        <v>329</v>
      </c>
      <c r="H1166" s="194">
        <v>2</v>
      </c>
      <c r="I1166" s="195"/>
      <c r="J1166" s="196">
        <f>ROUND(I1166*H1166,2)</f>
        <v>0</v>
      </c>
      <c r="K1166" s="192" t="s">
        <v>317</v>
      </c>
      <c r="L1166" s="40"/>
      <c r="M1166" s="197" t="s">
        <v>21</v>
      </c>
      <c r="N1166" s="198" t="s">
        <v>47</v>
      </c>
      <c r="O1166" s="65"/>
      <c r="P1166" s="199">
        <f>O1166*H1166</f>
        <v>0</v>
      </c>
      <c r="Q1166" s="199">
        <v>2.9099999999999998E-3</v>
      </c>
      <c r="R1166" s="199">
        <f>Q1166*H1166</f>
        <v>5.8199999999999997E-3</v>
      </c>
      <c r="S1166" s="199">
        <v>0</v>
      </c>
      <c r="T1166" s="200">
        <f>S1166*H1166</f>
        <v>0</v>
      </c>
      <c r="U1166" s="35"/>
      <c r="V1166" s="35"/>
      <c r="W1166" s="35"/>
      <c r="X1166" s="35"/>
      <c r="Y1166" s="35"/>
      <c r="Z1166" s="35"/>
      <c r="AA1166" s="35"/>
      <c r="AB1166" s="35"/>
      <c r="AC1166" s="35"/>
      <c r="AD1166" s="35"/>
      <c r="AE1166" s="35"/>
      <c r="AR1166" s="201" t="s">
        <v>420</v>
      </c>
      <c r="AT1166" s="201" t="s">
        <v>313</v>
      </c>
      <c r="AU1166" s="201" t="s">
        <v>86</v>
      </c>
      <c r="AY1166" s="18" t="s">
        <v>311</v>
      </c>
      <c r="BE1166" s="202">
        <f>IF(N1166="základní",J1166,0)</f>
        <v>0</v>
      </c>
      <c r="BF1166" s="202">
        <f>IF(N1166="snížená",J1166,0)</f>
        <v>0</v>
      </c>
      <c r="BG1166" s="202">
        <f>IF(N1166="zákl. přenesená",J1166,0)</f>
        <v>0</v>
      </c>
      <c r="BH1166" s="202">
        <f>IF(N1166="sníž. přenesená",J1166,0)</f>
        <v>0</v>
      </c>
      <c r="BI1166" s="202">
        <f>IF(N1166="nulová",J1166,0)</f>
        <v>0</v>
      </c>
      <c r="BJ1166" s="18" t="s">
        <v>84</v>
      </c>
      <c r="BK1166" s="202">
        <f>ROUND(I1166*H1166,2)</f>
        <v>0</v>
      </c>
      <c r="BL1166" s="18" t="s">
        <v>420</v>
      </c>
      <c r="BM1166" s="201" t="s">
        <v>1895</v>
      </c>
    </row>
    <row r="1167" spans="1:65" s="2" customFormat="1" ht="29.25" x14ac:dyDescent="0.2">
      <c r="A1167" s="35"/>
      <c r="B1167" s="36"/>
      <c r="C1167" s="37"/>
      <c r="D1167" s="203" t="s">
        <v>519</v>
      </c>
      <c r="E1167" s="37"/>
      <c r="F1167" s="204" t="s">
        <v>1896</v>
      </c>
      <c r="G1167" s="37"/>
      <c r="H1167" s="37"/>
      <c r="I1167" s="110"/>
      <c r="J1167" s="37"/>
      <c r="K1167" s="37"/>
      <c r="L1167" s="40"/>
      <c r="M1167" s="205"/>
      <c r="N1167" s="206"/>
      <c r="O1167" s="65"/>
      <c r="P1167" s="65"/>
      <c r="Q1167" s="65"/>
      <c r="R1167" s="65"/>
      <c r="S1167" s="65"/>
      <c r="T1167" s="66"/>
      <c r="U1167" s="35"/>
      <c r="V1167" s="35"/>
      <c r="W1167" s="35"/>
      <c r="X1167" s="35"/>
      <c r="Y1167" s="35"/>
      <c r="Z1167" s="35"/>
      <c r="AA1167" s="35"/>
      <c r="AB1167" s="35"/>
      <c r="AC1167" s="35"/>
      <c r="AD1167" s="35"/>
      <c r="AE1167" s="35"/>
      <c r="AT1167" s="18" t="s">
        <v>519</v>
      </c>
      <c r="AU1167" s="18" t="s">
        <v>86</v>
      </c>
    </row>
    <row r="1168" spans="1:65" s="2" customFormat="1" ht="24" customHeight="1" x14ac:dyDescent="0.2">
      <c r="A1168" s="35"/>
      <c r="B1168" s="36"/>
      <c r="C1168" s="190" t="s">
        <v>1897</v>
      </c>
      <c r="D1168" s="190" t="s">
        <v>313</v>
      </c>
      <c r="E1168" s="191" t="s">
        <v>1898</v>
      </c>
      <c r="F1168" s="192" t="s">
        <v>1899</v>
      </c>
      <c r="G1168" s="193" t="s">
        <v>329</v>
      </c>
      <c r="H1168" s="194">
        <v>2.5</v>
      </c>
      <c r="I1168" s="195"/>
      <c r="J1168" s="196">
        <f>ROUND(I1168*H1168,2)</f>
        <v>0</v>
      </c>
      <c r="K1168" s="192" t="s">
        <v>317</v>
      </c>
      <c r="L1168" s="40"/>
      <c r="M1168" s="197" t="s">
        <v>21</v>
      </c>
      <c r="N1168" s="198" t="s">
        <v>47</v>
      </c>
      <c r="O1168" s="65"/>
      <c r="P1168" s="199">
        <f>O1168*H1168</f>
        <v>0</v>
      </c>
      <c r="Q1168" s="199">
        <v>3.65E-3</v>
      </c>
      <c r="R1168" s="199">
        <f>Q1168*H1168</f>
        <v>9.1249999999999994E-3</v>
      </c>
      <c r="S1168" s="199">
        <v>0</v>
      </c>
      <c r="T1168" s="200">
        <f>S1168*H1168</f>
        <v>0</v>
      </c>
      <c r="U1168" s="35"/>
      <c r="V1168" s="35"/>
      <c r="W1168" s="35"/>
      <c r="X1168" s="35"/>
      <c r="Y1168" s="35"/>
      <c r="Z1168" s="35"/>
      <c r="AA1168" s="35"/>
      <c r="AB1168" s="35"/>
      <c r="AC1168" s="35"/>
      <c r="AD1168" s="35"/>
      <c r="AE1168" s="35"/>
      <c r="AR1168" s="201" t="s">
        <v>420</v>
      </c>
      <c r="AT1168" s="201" t="s">
        <v>313</v>
      </c>
      <c r="AU1168" s="201" t="s">
        <v>86</v>
      </c>
      <c r="AY1168" s="18" t="s">
        <v>311</v>
      </c>
      <c r="BE1168" s="202">
        <f>IF(N1168="základní",J1168,0)</f>
        <v>0</v>
      </c>
      <c r="BF1168" s="202">
        <f>IF(N1168="snížená",J1168,0)</f>
        <v>0</v>
      </c>
      <c r="BG1168" s="202">
        <f>IF(N1168="zákl. přenesená",J1168,0)</f>
        <v>0</v>
      </c>
      <c r="BH1168" s="202">
        <f>IF(N1168="sníž. přenesená",J1168,0)</f>
        <v>0</v>
      </c>
      <c r="BI1168" s="202">
        <f>IF(N1168="nulová",J1168,0)</f>
        <v>0</v>
      </c>
      <c r="BJ1168" s="18" t="s">
        <v>84</v>
      </c>
      <c r="BK1168" s="202">
        <f>ROUND(I1168*H1168,2)</f>
        <v>0</v>
      </c>
      <c r="BL1168" s="18" t="s">
        <v>420</v>
      </c>
      <c r="BM1168" s="201" t="s">
        <v>1900</v>
      </c>
    </row>
    <row r="1169" spans="1:65" s="2" customFormat="1" ht="29.25" x14ac:dyDescent="0.2">
      <c r="A1169" s="35"/>
      <c r="B1169" s="36"/>
      <c r="C1169" s="37"/>
      <c r="D1169" s="203" t="s">
        <v>519</v>
      </c>
      <c r="E1169" s="37"/>
      <c r="F1169" s="204" t="s">
        <v>1901</v>
      </c>
      <c r="G1169" s="37"/>
      <c r="H1169" s="37"/>
      <c r="I1169" s="110"/>
      <c r="J1169" s="37"/>
      <c r="K1169" s="37"/>
      <c r="L1169" s="40"/>
      <c r="M1169" s="205"/>
      <c r="N1169" s="206"/>
      <c r="O1169" s="65"/>
      <c r="P1169" s="65"/>
      <c r="Q1169" s="65"/>
      <c r="R1169" s="65"/>
      <c r="S1169" s="65"/>
      <c r="T1169" s="66"/>
      <c r="U1169" s="35"/>
      <c r="V1169" s="35"/>
      <c r="W1169" s="35"/>
      <c r="X1169" s="35"/>
      <c r="Y1169" s="35"/>
      <c r="Z1169" s="35"/>
      <c r="AA1169" s="35"/>
      <c r="AB1169" s="35"/>
      <c r="AC1169" s="35"/>
      <c r="AD1169" s="35"/>
      <c r="AE1169" s="35"/>
      <c r="AT1169" s="18" t="s">
        <v>519</v>
      </c>
      <c r="AU1169" s="18" t="s">
        <v>86</v>
      </c>
    </row>
    <row r="1170" spans="1:65" s="2" customFormat="1" ht="24" customHeight="1" x14ac:dyDescent="0.2">
      <c r="A1170" s="35"/>
      <c r="B1170" s="36"/>
      <c r="C1170" s="190" t="s">
        <v>1902</v>
      </c>
      <c r="D1170" s="190" t="s">
        <v>313</v>
      </c>
      <c r="E1170" s="191" t="s">
        <v>1903</v>
      </c>
      <c r="F1170" s="192" t="s">
        <v>1904</v>
      </c>
      <c r="G1170" s="193" t="s">
        <v>329</v>
      </c>
      <c r="H1170" s="194">
        <v>12.7</v>
      </c>
      <c r="I1170" s="195"/>
      <c r="J1170" s="196">
        <f>ROUND(I1170*H1170,2)</f>
        <v>0</v>
      </c>
      <c r="K1170" s="192" t="s">
        <v>317</v>
      </c>
      <c r="L1170" s="40"/>
      <c r="M1170" s="197" t="s">
        <v>21</v>
      </c>
      <c r="N1170" s="198" t="s">
        <v>47</v>
      </c>
      <c r="O1170" s="65"/>
      <c r="P1170" s="199">
        <f>O1170*H1170</f>
        <v>0</v>
      </c>
      <c r="Q1170" s="199">
        <v>3.5000000000000001E-3</v>
      </c>
      <c r="R1170" s="199">
        <f>Q1170*H1170</f>
        <v>4.4449999999999996E-2</v>
      </c>
      <c r="S1170" s="199">
        <v>0</v>
      </c>
      <c r="T1170" s="200">
        <f>S1170*H1170</f>
        <v>0</v>
      </c>
      <c r="U1170" s="35"/>
      <c r="V1170" s="35"/>
      <c r="W1170" s="35"/>
      <c r="X1170" s="35"/>
      <c r="Y1170" s="35"/>
      <c r="Z1170" s="35"/>
      <c r="AA1170" s="35"/>
      <c r="AB1170" s="35"/>
      <c r="AC1170" s="35"/>
      <c r="AD1170" s="35"/>
      <c r="AE1170" s="35"/>
      <c r="AR1170" s="201" t="s">
        <v>420</v>
      </c>
      <c r="AT1170" s="201" t="s">
        <v>313</v>
      </c>
      <c r="AU1170" s="201" t="s">
        <v>86</v>
      </c>
      <c r="AY1170" s="18" t="s">
        <v>311</v>
      </c>
      <c r="BE1170" s="202">
        <f>IF(N1170="základní",J1170,0)</f>
        <v>0</v>
      </c>
      <c r="BF1170" s="202">
        <f>IF(N1170="snížená",J1170,0)</f>
        <v>0</v>
      </c>
      <c r="BG1170" s="202">
        <f>IF(N1170="zákl. přenesená",J1170,0)</f>
        <v>0</v>
      </c>
      <c r="BH1170" s="202">
        <f>IF(N1170="sníž. přenesená",J1170,0)</f>
        <v>0</v>
      </c>
      <c r="BI1170" s="202">
        <f>IF(N1170="nulová",J1170,0)</f>
        <v>0</v>
      </c>
      <c r="BJ1170" s="18" t="s">
        <v>84</v>
      </c>
      <c r="BK1170" s="202">
        <f>ROUND(I1170*H1170,2)</f>
        <v>0</v>
      </c>
      <c r="BL1170" s="18" t="s">
        <v>420</v>
      </c>
      <c r="BM1170" s="201" t="s">
        <v>1905</v>
      </c>
    </row>
    <row r="1171" spans="1:65" s="2" customFormat="1" ht="29.25" x14ac:dyDescent="0.2">
      <c r="A1171" s="35"/>
      <c r="B1171" s="36"/>
      <c r="C1171" s="37"/>
      <c r="D1171" s="203" t="s">
        <v>519</v>
      </c>
      <c r="E1171" s="37"/>
      <c r="F1171" s="204" t="s">
        <v>1906</v>
      </c>
      <c r="G1171" s="37"/>
      <c r="H1171" s="37"/>
      <c r="I1171" s="110"/>
      <c r="J1171" s="37"/>
      <c r="K1171" s="37"/>
      <c r="L1171" s="40"/>
      <c r="M1171" s="205"/>
      <c r="N1171" s="206"/>
      <c r="O1171" s="65"/>
      <c r="P1171" s="65"/>
      <c r="Q1171" s="65"/>
      <c r="R1171" s="65"/>
      <c r="S1171" s="65"/>
      <c r="T1171" s="66"/>
      <c r="U1171" s="35"/>
      <c r="V1171" s="35"/>
      <c r="W1171" s="35"/>
      <c r="X1171" s="35"/>
      <c r="Y1171" s="35"/>
      <c r="Z1171" s="35"/>
      <c r="AA1171" s="35"/>
      <c r="AB1171" s="35"/>
      <c r="AC1171" s="35"/>
      <c r="AD1171" s="35"/>
      <c r="AE1171" s="35"/>
      <c r="AT1171" s="18" t="s">
        <v>519</v>
      </c>
      <c r="AU1171" s="18" t="s">
        <v>86</v>
      </c>
    </row>
    <row r="1172" spans="1:65" s="2" customFormat="1" ht="24" customHeight="1" x14ac:dyDescent="0.2">
      <c r="A1172" s="35"/>
      <c r="B1172" s="36"/>
      <c r="C1172" s="190" t="s">
        <v>1907</v>
      </c>
      <c r="D1172" s="190" t="s">
        <v>313</v>
      </c>
      <c r="E1172" s="191" t="s">
        <v>1908</v>
      </c>
      <c r="F1172" s="192" t="s">
        <v>1909</v>
      </c>
      <c r="G1172" s="193" t="s">
        <v>123</v>
      </c>
      <c r="H1172" s="194">
        <v>1.4</v>
      </c>
      <c r="I1172" s="195"/>
      <c r="J1172" s="196">
        <f>ROUND(I1172*H1172,2)</f>
        <v>0</v>
      </c>
      <c r="K1172" s="192" t="s">
        <v>317</v>
      </c>
      <c r="L1172" s="40"/>
      <c r="M1172" s="197" t="s">
        <v>21</v>
      </c>
      <c r="N1172" s="198" t="s">
        <v>47</v>
      </c>
      <c r="O1172" s="65"/>
      <c r="P1172" s="199">
        <f>O1172*H1172</f>
        <v>0</v>
      </c>
      <c r="Q1172" s="199">
        <v>1.082E-2</v>
      </c>
      <c r="R1172" s="199">
        <f>Q1172*H1172</f>
        <v>1.5147999999999998E-2</v>
      </c>
      <c r="S1172" s="199">
        <v>0</v>
      </c>
      <c r="T1172" s="200">
        <f>S1172*H1172</f>
        <v>0</v>
      </c>
      <c r="U1172" s="35"/>
      <c r="V1172" s="35"/>
      <c r="W1172" s="35"/>
      <c r="X1172" s="35"/>
      <c r="Y1172" s="35"/>
      <c r="Z1172" s="35"/>
      <c r="AA1172" s="35"/>
      <c r="AB1172" s="35"/>
      <c r="AC1172" s="35"/>
      <c r="AD1172" s="35"/>
      <c r="AE1172" s="35"/>
      <c r="AR1172" s="201" t="s">
        <v>420</v>
      </c>
      <c r="AT1172" s="201" t="s">
        <v>313</v>
      </c>
      <c r="AU1172" s="201" t="s">
        <v>86</v>
      </c>
      <c r="AY1172" s="18" t="s">
        <v>311</v>
      </c>
      <c r="BE1172" s="202">
        <f>IF(N1172="základní",J1172,0)</f>
        <v>0</v>
      </c>
      <c r="BF1172" s="202">
        <f>IF(N1172="snížená",J1172,0)</f>
        <v>0</v>
      </c>
      <c r="BG1172" s="202">
        <f>IF(N1172="zákl. přenesená",J1172,0)</f>
        <v>0</v>
      </c>
      <c r="BH1172" s="202">
        <f>IF(N1172="sníž. přenesená",J1172,0)</f>
        <v>0</v>
      </c>
      <c r="BI1172" s="202">
        <f>IF(N1172="nulová",J1172,0)</f>
        <v>0</v>
      </c>
      <c r="BJ1172" s="18" t="s">
        <v>84</v>
      </c>
      <c r="BK1172" s="202">
        <f>ROUND(I1172*H1172,2)</f>
        <v>0</v>
      </c>
      <c r="BL1172" s="18" t="s">
        <v>420</v>
      </c>
      <c r="BM1172" s="201" t="s">
        <v>1910</v>
      </c>
    </row>
    <row r="1173" spans="1:65" s="2" customFormat="1" ht="39" x14ac:dyDescent="0.2">
      <c r="A1173" s="35"/>
      <c r="B1173" s="36"/>
      <c r="C1173" s="37"/>
      <c r="D1173" s="203" t="s">
        <v>320</v>
      </c>
      <c r="E1173" s="37"/>
      <c r="F1173" s="204" t="s">
        <v>1911</v>
      </c>
      <c r="G1173" s="37"/>
      <c r="H1173" s="37"/>
      <c r="I1173" s="110"/>
      <c r="J1173" s="37"/>
      <c r="K1173" s="37"/>
      <c r="L1173" s="40"/>
      <c r="M1173" s="205"/>
      <c r="N1173" s="206"/>
      <c r="O1173" s="65"/>
      <c r="P1173" s="65"/>
      <c r="Q1173" s="65"/>
      <c r="R1173" s="65"/>
      <c r="S1173" s="65"/>
      <c r="T1173" s="66"/>
      <c r="U1173" s="35"/>
      <c r="V1173" s="35"/>
      <c r="W1173" s="35"/>
      <c r="X1173" s="35"/>
      <c r="Y1173" s="35"/>
      <c r="Z1173" s="35"/>
      <c r="AA1173" s="35"/>
      <c r="AB1173" s="35"/>
      <c r="AC1173" s="35"/>
      <c r="AD1173" s="35"/>
      <c r="AE1173" s="35"/>
      <c r="AT1173" s="18" t="s">
        <v>320</v>
      </c>
      <c r="AU1173" s="18" t="s">
        <v>86</v>
      </c>
    </row>
    <row r="1174" spans="1:65" s="2" customFormat="1" ht="29.25" x14ac:dyDescent="0.2">
      <c r="A1174" s="35"/>
      <c r="B1174" s="36"/>
      <c r="C1174" s="37"/>
      <c r="D1174" s="203" t="s">
        <v>519</v>
      </c>
      <c r="E1174" s="37"/>
      <c r="F1174" s="204" t="s">
        <v>1912</v>
      </c>
      <c r="G1174" s="37"/>
      <c r="H1174" s="37"/>
      <c r="I1174" s="110"/>
      <c r="J1174" s="37"/>
      <c r="K1174" s="37"/>
      <c r="L1174" s="40"/>
      <c r="M1174" s="205"/>
      <c r="N1174" s="206"/>
      <c r="O1174" s="65"/>
      <c r="P1174" s="65"/>
      <c r="Q1174" s="65"/>
      <c r="R1174" s="65"/>
      <c r="S1174" s="65"/>
      <c r="T1174" s="66"/>
      <c r="U1174" s="35"/>
      <c r="V1174" s="35"/>
      <c r="W1174" s="35"/>
      <c r="X1174" s="35"/>
      <c r="Y1174" s="35"/>
      <c r="Z1174" s="35"/>
      <c r="AA1174" s="35"/>
      <c r="AB1174" s="35"/>
      <c r="AC1174" s="35"/>
      <c r="AD1174" s="35"/>
      <c r="AE1174" s="35"/>
      <c r="AT1174" s="18" t="s">
        <v>519</v>
      </c>
      <c r="AU1174" s="18" t="s">
        <v>86</v>
      </c>
    </row>
    <row r="1175" spans="1:65" s="13" customFormat="1" x14ac:dyDescent="0.2">
      <c r="B1175" s="207"/>
      <c r="C1175" s="208"/>
      <c r="D1175" s="203" t="s">
        <v>332</v>
      </c>
      <c r="E1175" s="209" t="s">
        <v>21</v>
      </c>
      <c r="F1175" s="210" t="s">
        <v>1913</v>
      </c>
      <c r="G1175" s="208"/>
      <c r="H1175" s="211">
        <v>1.4</v>
      </c>
      <c r="I1175" s="212"/>
      <c r="J1175" s="208"/>
      <c r="K1175" s="208"/>
      <c r="L1175" s="213"/>
      <c r="M1175" s="214"/>
      <c r="N1175" s="215"/>
      <c r="O1175" s="215"/>
      <c r="P1175" s="215"/>
      <c r="Q1175" s="215"/>
      <c r="R1175" s="215"/>
      <c r="S1175" s="215"/>
      <c r="T1175" s="216"/>
      <c r="AT1175" s="217" t="s">
        <v>332</v>
      </c>
      <c r="AU1175" s="217" t="s">
        <v>86</v>
      </c>
      <c r="AV1175" s="13" t="s">
        <v>86</v>
      </c>
      <c r="AW1175" s="13" t="s">
        <v>37</v>
      </c>
      <c r="AX1175" s="13" t="s">
        <v>84</v>
      </c>
      <c r="AY1175" s="217" t="s">
        <v>311</v>
      </c>
    </row>
    <row r="1176" spans="1:65" s="2" customFormat="1" ht="16.5" customHeight="1" x14ac:dyDescent="0.2">
      <c r="A1176" s="35"/>
      <c r="B1176" s="36"/>
      <c r="C1176" s="190" t="s">
        <v>1914</v>
      </c>
      <c r="D1176" s="190" t="s">
        <v>313</v>
      </c>
      <c r="E1176" s="191" t="s">
        <v>1915</v>
      </c>
      <c r="F1176" s="192" t="s">
        <v>1916</v>
      </c>
      <c r="G1176" s="193" t="s">
        <v>329</v>
      </c>
      <c r="H1176" s="194">
        <v>12.7</v>
      </c>
      <c r="I1176" s="195"/>
      <c r="J1176" s="196">
        <f>ROUND(I1176*H1176,2)</f>
        <v>0</v>
      </c>
      <c r="K1176" s="192" t="s">
        <v>317</v>
      </c>
      <c r="L1176" s="40"/>
      <c r="M1176" s="197" t="s">
        <v>21</v>
      </c>
      <c r="N1176" s="198" t="s">
        <v>47</v>
      </c>
      <c r="O1176" s="65"/>
      <c r="P1176" s="199">
        <f>O1176*H1176</f>
        <v>0</v>
      </c>
      <c r="Q1176" s="199">
        <v>1.6299999999999999E-3</v>
      </c>
      <c r="R1176" s="199">
        <f>Q1176*H1176</f>
        <v>2.0700999999999997E-2</v>
      </c>
      <c r="S1176" s="199">
        <v>0</v>
      </c>
      <c r="T1176" s="200">
        <f>S1176*H1176</f>
        <v>0</v>
      </c>
      <c r="U1176" s="35"/>
      <c r="V1176" s="35"/>
      <c r="W1176" s="35"/>
      <c r="X1176" s="35"/>
      <c r="Y1176" s="35"/>
      <c r="Z1176" s="35"/>
      <c r="AA1176" s="35"/>
      <c r="AB1176" s="35"/>
      <c r="AC1176" s="35"/>
      <c r="AD1176" s="35"/>
      <c r="AE1176" s="35"/>
      <c r="AR1176" s="201" t="s">
        <v>420</v>
      </c>
      <c r="AT1176" s="201" t="s">
        <v>313</v>
      </c>
      <c r="AU1176" s="201" t="s">
        <v>86</v>
      </c>
      <c r="AY1176" s="18" t="s">
        <v>311</v>
      </c>
      <c r="BE1176" s="202">
        <f>IF(N1176="základní",J1176,0)</f>
        <v>0</v>
      </c>
      <c r="BF1176" s="202">
        <f>IF(N1176="snížená",J1176,0)</f>
        <v>0</v>
      </c>
      <c r="BG1176" s="202">
        <f>IF(N1176="zákl. přenesená",J1176,0)</f>
        <v>0</v>
      </c>
      <c r="BH1176" s="202">
        <f>IF(N1176="sníž. přenesená",J1176,0)</f>
        <v>0</v>
      </c>
      <c r="BI1176" s="202">
        <f>IF(N1176="nulová",J1176,0)</f>
        <v>0</v>
      </c>
      <c r="BJ1176" s="18" t="s">
        <v>84</v>
      </c>
      <c r="BK1176" s="202">
        <f>ROUND(I1176*H1176,2)</f>
        <v>0</v>
      </c>
      <c r="BL1176" s="18" t="s">
        <v>420</v>
      </c>
      <c r="BM1176" s="201" t="s">
        <v>1917</v>
      </c>
    </row>
    <row r="1177" spans="1:65" s="2" customFormat="1" ht="29.25" x14ac:dyDescent="0.2">
      <c r="A1177" s="35"/>
      <c r="B1177" s="36"/>
      <c r="C1177" s="37"/>
      <c r="D1177" s="203" t="s">
        <v>519</v>
      </c>
      <c r="E1177" s="37"/>
      <c r="F1177" s="204" t="s">
        <v>1918</v>
      </c>
      <c r="G1177" s="37"/>
      <c r="H1177" s="37"/>
      <c r="I1177" s="110"/>
      <c r="J1177" s="37"/>
      <c r="K1177" s="37"/>
      <c r="L1177" s="40"/>
      <c r="M1177" s="205"/>
      <c r="N1177" s="206"/>
      <c r="O1177" s="65"/>
      <c r="P1177" s="65"/>
      <c r="Q1177" s="65"/>
      <c r="R1177" s="65"/>
      <c r="S1177" s="65"/>
      <c r="T1177" s="66"/>
      <c r="U1177" s="35"/>
      <c r="V1177" s="35"/>
      <c r="W1177" s="35"/>
      <c r="X1177" s="35"/>
      <c r="Y1177" s="35"/>
      <c r="Z1177" s="35"/>
      <c r="AA1177" s="35"/>
      <c r="AB1177" s="35"/>
      <c r="AC1177" s="35"/>
      <c r="AD1177" s="35"/>
      <c r="AE1177" s="35"/>
      <c r="AT1177" s="18" t="s">
        <v>519</v>
      </c>
      <c r="AU1177" s="18" t="s">
        <v>86</v>
      </c>
    </row>
    <row r="1178" spans="1:65" s="2" customFormat="1" ht="24" customHeight="1" x14ac:dyDescent="0.2">
      <c r="A1178" s="35"/>
      <c r="B1178" s="36"/>
      <c r="C1178" s="190" t="s">
        <v>1919</v>
      </c>
      <c r="D1178" s="190" t="s">
        <v>313</v>
      </c>
      <c r="E1178" s="191" t="s">
        <v>1920</v>
      </c>
      <c r="F1178" s="192" t="s">
        <v>1921</v>
      </c>
      <c r="G1178" s="193" t="s">
        <v>316</v>
      </c>
      <c r="H1178" s="194">
        <v>2</v>
      </c>
      <c r="I1178" s="195"/>
      <c r="J1178" s="196">
        <f>ROUND(I1178*H1178,2)</f>
        <v>0</v>
      </c>
      <c r="K1178" s="192" t="s">
        <v>544</v>
      </c>
      <c r="L1178" s="40"/>
      <c r="M1178" s="197" t="s">
        <v>21</v>
      </c>
      <c r="N1178" s="198" t="s">
        <v>47</v>
      </c>
      <c r="O1178" s="65"/>
      <c r="P1178" s="199">
        <f>O1178*H1178</f>
        <v>0</v>
      </c>
      <c r="Q1178" s="199">
        <v>2.5000000000000001E-4</v>
      </c>
      <c r="R1178" s="199">
        <f>Q1178*H1178</f>
        <v>5.0000000000000001E-4</v>
      </c>
      <c r="S1178" s="199">
        <v>0</v>
      </c>
      <c r="T1178" s="200">
        <f>S1178*H1178</f>
        <v>0</v>
      </c>
      <c r="U1178" s="35"/>
      <c r="V1178" s="35"/>
      <c r="W1178" s="35"/>
      <c r="X1178" s="35"/>
      <c r="Y1178" s="35"/>
      <c r="Z1178" s="35"/>
      <c r="AA1178" s="35"/>
      <c r="AB1178" s="35"/>
      <c r="AC1178" s="35"/>
      <c r="AD1178" s="35"/>
      <c r="AE1178" s="35"/>
      <c r="AR1178" s="201" t="s">
        <v>420</v>
      </c>
      <c r="AT1178" s="201" t="s">
        <v>313</v>
      </c>
      <c r="AU1178" s="201" t="s">
        <v>86</v>
      </c>
      <c r="AY1178" s="18" t="s">
        <v>311</v>
      </c>
      <c r="BE1178" s="202">
        <f>IF(N1178="základní",J1178,0)</f>
        <v>0</v>
      </c>
      <c r="BF1178" s="202">
        <f>IF(N1178="snížená",J1178,0)</f>
        <v>0</v>
      </c>
      <c r="BG1178" s="202">
        <f>IF(N1178="zákl. přenesená",J1178,0)</f>
        <v>0</v>
      </c>
      <c r="BH1178" s="202">
        <f>IF(N1178="sníž. přenesená",J1178,0)</f>
        <v>0</v>
      </c>
      <c r="BI1178" s="202">
        <f>IF(N1178="nulová",J1178,0)</f>
        <v>0</v>
      </c>
      <c r="BJ1178" s="18" t="s">
        <v>84</v>
      </c>
      <c r="BK1178" s="202">
        <f>ROUND(I1178*H1178,2)</f>
        <v>0</v>
      </c>
      <c r="BL1178" s="18" t="s">
        <v>420</v>
      </c>
      <c r="BM1178" s="201" t="s">
        <v>1922</v>
      </c>
    </row>
    <row r="1179" spans="1:65" s="2" customFormat="1" ht="29.25" x14ac:dyDescent="0.2">
      <c r="A1179" s="35"/>
      <c r="B1179" s="36"/>
      <c r="C1179" s="37"/>
      <c r="D1179" s="203" t="s">
        <v>519</v>
      </c>
      <c r="E1179" s="37"/>
      <c r="F1179" s="204" t="s">
        <v>1923</v>
      </c>
      <c r="G1179" s="37"/>
      <c r="H1179" s="37"/>
      <c r="I1179" s="110"/>
      <c r="J1179" s="37"/>
      <c r="K1179" s="37"/>
      <c r="L1179" s="40"/>
      <c r="M1179" s="205"/>
      <c r="N1179" s="206"/>
      <c r="O1179" s="65"/>
      <c r="P1179" s="65"/>
      <c r="Q1179" s="65"/>
      <c r="R1179" s="65"/>
      <c r="S1179" s="65"/>
      <c r="T1179" s="66"/>
      <c r="U1179" s="35"/>
      <c r="V1179" s="35"/>
      <c r="W1179" s="35"/>
      <c r="X1179" s="35"/>
      <c r="Y1179" s="35"/>
      <c r="Z1179" s="35"/>
      <c r="AA1179" s="35"/>
      <c r="AB1179" s="35"/>
      <c r="AC1179" s="35"/>
      <c r="AD1179" s="35"/>
      <c r="AE1179" s="35"/>
      <c r="AT1179" s="18" t="s">
        <v>519</v>
      </c>
      <c r="AU1179" s="18" t="s">
        <v>86</v>
      </c>
    </row>
    <row r="1180" spans="1:65" s="2" customFormat="1" ht="24" customHeight="1" x14ac:dyDescent="0.2">
      <c r="A1180" s="35"/>
      <c r="B1180" s="36"/>
      <c r="C1180" s="190" t="s">
        <v>1924</v>
      </c>
      <c r="D1180" s="190" t="s">
        <v>313</v>
      </c>
      <c r="E1180" s="191" t="s">
        <v>1925</v>
      </c>
      <c r="F1180" s="192" t="s">
        <v>1926</v>
      </c>
      <c r="G1180" s="193" t="s">
        <v>329</v>
      </c>
      <c r="H1180" s="194">
        <v>4</v>
      </c>
      <c r="I1180" s="195"/>
      <c r="J1180" s="196">
        <f>ROUND(I1180*H1180,2)</f>
        <v>0</v>
      </c>
      <c r="K1180" s="192" t="s">
        <v>317</v>
      </c>
      <c r="L1180" s="40"/>
      <c r="M1180" s="197" t="s">
        <v>21</v>
      </c>
      <c r="N1180" s="198" t="s">
        <v>47</v>
      </c>
      <c r="O1180" s="65"/>
      <c r="P1180" s="199">
        <f>O1180*H1180</f>
        <v>0</v>
      </c>
      <c r="Q1180" s="199">
        <v>2.1199999999999999E-3</v>
      </c>
      <c r="R1180" s="199">
        <f>Q1180*H1180</f>
        <v>8.4799999999999997E-3</v>
      </c>
      <c r="S1180" s="199">
        <v>0</v>
      </c>
      <c r="T1180" s="200">
        <f>S1180*H1180</f>
        <v>0</v>
      </c>
      <c r="U1180" s="35"/>
      <c r="V1180" s="35"/>
      <c r="W1180" s="35"/>
      <c r="X1180" s="35"/>
      <c r="Y1180" s="35"/>
      <c r="Z1180" s="35"/>
      <c r="AA1180" s="35"/>
      <c r="AB1180" s="35"/>
      <c r="AC1180" s="35"/>
      <c r="AD1180" s="35"/>
      <c r="AE1180" s="35"/>
      <c r="AR1180" s="201" t="s">
        <v>420</v>
      </c>
      <c r="AT1180" s="201" t="s">
        <v>313</v>
      </c>
      <c r="AU1180" s="201" t="s">
        <v>86</v>
      </c>
      <c r="AY1180" s="18" t="s">
        <v>311</v>
      </c>
      <c r="BE1180" s="202">
        <f>IF(N1180="základní",J1180,0)</f>
        <v>0</v>
      </c>
      <c r="BF1180" s="202">
        <f>IF(N1180="snížená",J1180,0)</f>
        <v>0</v>
      </c>
      <c r="BG1180" s="202">
        <f>IF(N1180="zákl. přenesená",J1180,0)</f>
        <v>0</v>
      </c>
      <c r="BH1180" s="202">
        <f>IF(N1180="sníž. přenesená",J1180,0)</f>
        <v>0</v>
      </c>
      <c r="BI1180" s="202">
        <f>IF(N1180="nulová",J1180,0)</f>
        <v>0</v>
      </c>
      <c r="BJ1180" s="18" t="s">
        <v>84</v>
      </c>
      <c r="BK1180" s="202">
        <f>ROUND(I1180*H1180,2)</f>
        <v>0</v>
      </c>
      <c r="BL1180" s="18" t="s">
        <v>420</v>
      </c>
      <c r="BM1180" s="201" t="s">
        <v>1927</v>
      </c>
    </row>
    <row r="1181" spans="1:65" s="2" customFormat="1" ht="29.25" x14ac:dyDescent="0.2">
      <c r="A1181" s="35"/>
      <c r="B1181" s="36"/>
      <c r="C1181" s="37"/>
      <c r="D1181" s="203" t="s">
        <v>519</v>
      </c>
      <c r="E1181" s="37"/>
      <c r="F1181" s="204" t="s">
        <v>1928</v>
      </c>
      <c r="G1181" s="37"/>
      <c r="H1181" s="37"/>
      <c r="I1181" s="110"/>
      <c r="J1181" s="37"/>
      <c r="K1181" s="37"/>
      <c r="L1181" s="40"/>
      <c r="M1181" s="205"/>
      <c r="N1181" s="206"/>
      <c r="O1181" s="65"/>
      <c r="P1181" s="65"/>
      <c r="Q1181" s="65"/>
      <c r="R1181" s="65"/>
      <c r="S1181" s="65"/>
      <c r="T1181" s="66"/>
      <c r="U1181" s="35"/>
      <c r="V1181" s="35"/>
      <c r="W1181" s="35"/>
      <c r="X1181" s="35"/>
      <c r="Y1181" s="35"/>
      <c r="Z1181" s="35"/>
      <c r="AA1181" s="35"/>
      <c r="AB1181" s="35"/>
      <c r="AC1181" s="35"/>
      <c r="AD1181" s="35"/>
      <c r="AE1181" s="35"/>
      <c r="AT1181" s="18" t="s">
        <v>519</v>
      </c>
      <c r="AU1181" s="18" t="s">
        <v>86</v>
      </c>
    </row>
    <row r="1182" spans="1:65" s="12" customFormat="1" ht="22.9" customHeight="1" x14ac:dyDescent="0.2">
      <c r="B1182" s="174"/>
      <c r="C1182" s="175"/>
      <c r="D1182" s="176" t="s">
        <v>75</v>
      </c>
      <c r="E1182" s="188" t="s">
        <v>1929</v>
      </c>
      <c r="F1182" s="188" t="s">
        <v>1930</v>
      </c>
      <c r="G1182" s="175"/>
      <c r="H1182" s="175"/>
      <c r="I1182" s="178"/>
      <c r="J1182" s="189">
        <f>BK1182</f>
        <v>0</v>
      </c>
      <c r="K1182" s="175"/>
      <c r="L1182" s="180"/>
      <c r="M1182" s="181"/>
      <c r="N1182" s="182"/>
      <c r="O1182" s="182"/>
      <c r="P1182" s="183">
        <f>SUM(P1183:P1260)</f>
        <v>0</v>
      </c>
      <c r="Q1182" s="182"/>
      <c r="R1182" s="183">
        <f>SUM(R1183:R1260)</f>
        <v>8.7311160000000001</v>
      </c>
      <c r="S1182" s="182"/>
      <c r="T1182" s="184">
        <f>SUM(T1183:T1260)</f>
        <v>0</v>
      </c>
      <c r="AR1182" s="185" t="s">
        <v>84</v>
      </c>
      <c r="AT1182" s="186" t="s">
        <v>75</v>
      </c>
      <c r="AU1182" s="186" t="s">
        <v>84</v>
      </c>
      <c r="AY1182" s="185" t="s">
        <v>311</v>
      </c>
      <c r="BK1182" s="187">
        <f>SUM(BK1183:BK1260)</f>
        <v>0</v>
      </c>
    </row>
    <row r="1183" spans="1:65" s="2" customFormat="1" ht="16.5" customHeight="1" x14ac:dyDescent="0.2">
      <c r="A1183" s="35"/>
      <c r="B1183" s="36"/>
      <c r="C1183" s="190" t="s">
        <v>1931</v>
      </c>
      <c r="D1183" s="190" t="s">
        <v>313</v>
      </c>
      <c r="E1183" s="191" t="s">
        <v>1932</v>
      </c>
      <c r="F1183" s="192" t="s">
        <v>1933</v>
      </c>
      <c r="G1183" s="193" t="s">
        <v>416</v>
      </c>
      <c r="H1183" s="194">
        <v>1.28</v>
      </c>
      <c r="I1183" s="195"/>
      <c r="J1183" s="196">
        <f>ROUND(I1183*H1183,2)</f>
        <v>0</v>
      </c>
      <c r="K1183" s="192" t="s">
        <v>317</v>
      </c>
      <c r="L1183" s="40"/>
      <c r="M1183" s="197" t="s">
        <v>21</v>
      </c>
      <c r="N1183" s="198" t="s">
        <v>47</v>
      </c>
      <c r="O1183" s="65"/>
      <c r="P1183" s="199">
        <f>O1183*H1183</f>
        <v>0</v>
      </c>
      <c r="Q1183" s="199">
        <v>0</v>
      </c>
      <c r="R1183" s="199">
        <f>Q1183*H1183</f>
        <v>0</v>
      </c>
      <c r="S1183" s="199">
        <v>0</v>
      </c>
      <c r="T1183" s="200">
        <f>S1183*H1183</f>
        <v>0</v>
      </c>
      <c r="U1183" s="35"/>
      <c r="V1183" s="35"/>
      <c r="W1183" s="35"/>
      <c r="X1183" s="35"/>
      <c r="Y1183" s="35"/>
      <c r="Z1183" s="35"/>
      <c r="AA1183" s="35"/>
      <c r="AB1183" s="35"/>
      <c r="AC1183" s="35"/>
      <c r="AD1183" s="35"/>
      <c r="AE1183" s="35"/>
      <c r="AR1183" s="201" t="s">
        <v>318</v>
      </c>
      <c r="AT1183" s="201" t="s">
        <v>313</v>
      </c>
      <c r="AU1183" s="201" t="s">
        <v>86</v>
      </c>
      <c r="AY1183" s="18" t="s">
        <v>311</v>
      </c>
      <c r="BE1183" s="202">
        <f>IF(N1183="základní",J1183,0)</f>
        <v>0</v>
      </c>
      <c r="BF1183" s="202">
        <f>IF(N1183="snížená",J1183,0)</f>
        <v>0</v>
      </c>
      <c r="BG1183" s="202">
        <f>IF(N1183="zákl. přenesená",J1183,0)</f>
        <v>0</v>
      </c>
      <c r="BH1183" s="202">
        <f>IF(N1183="sníž. přenesená",J1183,0)</f>
        <v>0</v>
      </c>
      <c r="BI1183" s="202">
        <f>IF(N1183="nulová",J1183,0)</f>
        <v>0</v>
      </c>
      <c r="BJ1183" s="18" t="s">
        <v>84</v>
      </c>
      <c r="BK1183" s="202">
        <f>ROUND(I1183*H1183,2)</f>
        <v>0</v>
      </c>
      <c r="BL1183" s="18" t="s">
        <v>318</v>
      </c>
      <c r="BM1183" s="201" t="s">
        <v>1934</v>
      </c>
    </row>
    <row r="1184" spans="1:65" s="2" customFormat="1" ht="29.25" x14ac:dyDescent="0.2">
      <c r="A1184" s="35"/>
      <c r="B1184" s="36"/>
      <c r="C1184" s="37"/>
      <c r="D1184" s="203" t="s">
        <v>320</v>
      </c>
      <c r="E1184" s="37"/>
      <c r="F1184" s="204" t="s">
        <v>1935</v>
      </c>
      <c r="G1184" s="37"/>
      <c r="H1184" s="37"/>
      <c r="I1184" s="110"/>
      <c r="J1184" s="37"/>
      <c r="K1184" s="37"/>
      <c r="L1184" s="40"/>
      <c r="M1184" s="205"/>
      <c r="N1184" s="206"/>
      <c r="O1184" s="65"/>
      <c r="P1184" s="65"/>
      <c r="Q1184" s="65"/>
      <c r="R1184" s="65"/>
      <c r="S1184" s="65"/>
      <c r="T1184" s="66"/>
      <c r="U1184" s="35"/>
      <c r="V1184" s="35"/>
      <c r="W1184" s="35"/>
      <c r="X1184" s="35"/>
      <c r="Y1184" s="35"/>
      <c r="Z1184" s="35"/>
      <c r="AA1184" s="35"/>
      <c r="AB1184" s="35"/>
      <c r="AC1184" s="35"/>
      <c r="AD1184" s="35"/>
      <c r="AE1184" s="35"/>
      <c r="AT1184" s="18" t="s">
        <v>320</v>
      </c>
      <c r="AU1184" s="18" t="s">
        <v>86</v>
      </c>
    </row>
    <row r="1185" spans="1:65" s="14" customFormat="1" x14ac:dyDescent="0.2">
      <c r="B1185" s="218"/>
      <c r="C1185" s="219"/>
      <c r="D1185" s="203" t="s">
        <v>332</v>
      </c>
      <c r="E1185" s="220" t="s">
        <v>21</v>
      </c>
      <c r="F1185" s="221" t="s">
        <v>1936</v>
      </c>
      <c r="G1185" s="219"/>
      <c r="H1185" s="220" t="s">
        <v>21</v>
      </c>
      <c r="I1185" s="222"/>
      <c r="J1185" s="219"/>
      <c r="K1185" s="219"/>
      <c r="L1185" s="223"/>
      <c r="M1185" s="224"/>
      <c r="N1185" s="225"/>
      <c r="O1185" s="225"/>
      <c r="P1185" s="225"/>
      <c r="Q1185" s="225"/>
      <c r="R1185" s="225"/>
      <c r="S1185" s="225"/>
      <c r="T1185" s="226"/>
      <c r="AT1185" s="227" t="s">
        <v>332</v>
      </c>
      <c r="AU1185" s="227" t="s">
        <v>86</v>
      </c>
      <c r="AV1185" s="14" t="s">
        <v>84</v>
      </c>
      <c r="AW1185" s="14" t="s">
        <v>37</v>
      </c>
      <c r="AX1185" s="14" t="s">
        <v>76</v>
      </c>
      <c r="AY1185" s="227" t="s">
        <v>311</v>
      </c>
    </row>
    <row r="1186" spans="1:65" s="14" customFormat="1" x14ac:dyDescent="0.2">
      <c r="B1186" s="218"/>
      <c r="C1186" s="219"/>
      <c r="D1186" s="203" t="s">
        <v>332</v>
      </c>
      <c r="E1186" s="220" t="s">
        <v>21</v>
      </c>
      <c r="F1186" s="221" t="s">
        <v>1937</v>
      </c>
      <c r="G1186" s="219"/>
      <c r="H1186" s="220" t="s">
        <v>21</v>
      </c>
      <c r="I1186" s="222"/>
      <c r="J1186" s="219"/>
      <c r="K1186" s="219"/>
      <c r="L1186" s="223"/>
      <c r="M1186" s="224"/>
      <c r="N1186" s="225"/>
      <c r="O1186" s="225"/>
      <c r="P1186" s="225"/>
      <c r="Q1186" s="225"/>
      <c r="R1186" s="225"/>
      <c r="S1186" s="225"/>
      <c r="T1186" s="226"/>
      <c r="AT1186" s="227" t="s">
        <v>332</v>
      </c>
      <c r="AU1186" s="227" t="s">
        <v>86</v>
      </c>
      <c r="AV1186" s="14" t="s">
        <v>84</v>
      </c>
      <c r="AW1186" s="14" t="s">
        <v>37</v>
      </c>
      <c r="AX1186" s="14" t="s">
        <v>76</v>
      </c>
      <c r="AY1186" s="227" t="s">
        <v>311</v>
      </c>
    </row>
    <row r="1187" spans="1:65" s="13" customFormat="1" x14ac:dyDescent="0.2">
      <c r="B1187" s="207"/>
      <c r="C1187" s="208"/>
      <c r="D1187" s="203" t="s">
        <v>332</v>
      </c>
      <c r="E1187" s="209" t="s">
        <v>21</v>
      </c>
      <c r="F1187" s="210" t="s">
        <v>1938</v>
      </c>
      <c r="G1187" s="208"/>
      <c r="H1187" s="211">
        <v>0.501</v>
      </c>
      <c r="I1187" s="212"/>
      <c r="J1187" s="208"/>
      <c r="K1187" s="208"/>
      <c r="L1187" s="213"/>
      <c r="M1187" s="214"/>
      <c r="N1187" s="215"/>
      <c r="O1187" s="215"/>
      <c r="P1187" s="215"/>
      <c r="Q1187" s="215"/>
      <c r="R1187" s="215"/>
      <c r="S1187" s="215"/>
      <c r="T1187" s="216"/>
      <c r="AT1187" s="217" t="s">
        <v>332</v>
      </c>
      <c r="AU1187" s="217" t="s">
        <v>86</v>
      </c>
      <c r="AV1187" s="13" t="s">
        <v>86</v>
      </c>
      <c r="AW1187" s="13" t="s">
        <v>37</v>
      </c>
      <c r="AX1187" s="13" t="s">
        <v>76</v>
      </c>
      <c r="AY1187" s="217" t="s">
        <v>311</v>
      </c>
    </row>
    <row r="1188" spans="1:65" s="14" customFormat="1" x14ac:dyDescent="0.2">
      <c r="B1188" s="218"/>
      <c r="C1188" s="219"/>
      <c r="D1188" s="203" t="s">
        <v>332</v>
      </c>
      <c r="E1188" s="220" t="s">
        <v>21</v>
      </c>
      <c r="F1188" s="221" t="s">
        <v>1939</v>
      </c>
      <c r="G1188" s="219"/>
      <c r="H1188" s="220" t="s">
        <v>21</v>
      </c>
      <c r="I1188" s="222"/>
      <c r="J1188" s="219"/>
      <c r="K1188" s="219"/>
      <c r="L1188" s="223"/>
      <c r="M1188" s="224"/>
      <c r="N1188" s="225"/>
      <c r="O1188" s="225"/>
      <c r="P1188" s="225"/>
      <c r="Q1188" s="225"/>
      <c r="R1188" s="225"/>
      <c r="S1188" s="225"/>
      <c r="T1188" s="226"/>
      <c r="AT1188" s="227" t="s">
        <v>332</v>
      </c>
      <c r="AU1188" s="227" t="s">
        <v>86</v>
      </c>
      <c r="AV1188" s="14" t="s">
        <v>84</v>
      </c>
      <c r="AW1188" s="14" t="s">
        <v>37</v>
      </c>
      <c r="AX1188" s="14" t="s">
        <v>76</v>
      </c>
      <c r="AY1188" s="227" t="s">
        <v>311</v>
      </c>
    </row>
    <row r="1189" spans="1:65" s="13" customFormat="1" x14ac:dyDescent="0.2">
      <c r="B1189" s="207"/>
      <c r="C1189" s="208"/>
      <c r="D1189" s="203" t="s">
        <v>332</v>
      </c>
      <c r="E1189" s="209" t="s">
        <v>21</v>
      </c>
      <c r="F1189" s="210" t="s">
        <v>1940</v>
      </c>
      <c r="G1189" s="208"/>
      <c r="H1189" s="211">
        <v>0.77900000000000003</v>
      </c>
      <c r="I1189" s="212"/>
      <c r="J1189" s="208"/>
      <c r="K1189" s="208"/>
      <c r="L1189" s="213"/>
      <c r="M1189" s="214"/>
      <c r="N1189" s="215"/>
      <c r="O1189" s="215"/>
      <c r="P1189" s="215"/>
      <c r="Q1189" s="215"/>
      <c r="R1189" s="215"/>
      <c r="S1189" s="215"/>
      <c r="T1189" s="216"/>
      <c r="AT1189" s="217" t="s">
        <v>332</v>
      </c>
      <c r="AU1189" s="217" t="s">
        <v>86</v>
      </c>
      <c r="AV1189" s="13" t="s">
        <v>86</v>
      </c>
      <c r="AW1189" s="13" t="s">
        <v>37</v>
      </c>
      <c r="AX1189" s="13" t="s">
        <v>76</v>
      </c>
      <c r="AY1189" s="217" t="s">
        <v>311</v>
      </c>
    </row>
    <row r="1190" spans="1:65" s="15" customFormat="1" x14ac:dyDescent="0.2">
      <c r="B1190" s="228"/>
      <c r="C1190" s="229"/>
      <c r="D1190" s="203" t="s">
        <v>332</v>
      </c>
      <c r="E1190" s="230" t="s">
        <v>21</v>
      </c>
      <c r="F1190" s="231" t="s">
        <v>347</v>
      </c>
      <c r="G1190" s="229"/>
      <c r="H1190" s="232">
        <v>1.28</v>
      </c>
      <c r="I1190" s="233"/>
      <c r="J1190" s="229"/>
      <c r="K1190" s="229"/>
      <c r="L1190" s="234"/>
      <c r="M1190" s="235"/>
      <c r="N1190" s="236"/>
      <c r="O1190" s="236"/>
      <c r="P1190" s="236"/>
      <c r="Q1190" s="236"/>
      <c r="R1190" s="236"/>
      <c r="S1190" s="236"/>
      <c r="T1190" s="237"/>
      <c r="AT1190" s="238" t="s">
        <v>332</v>
      </c>
      <c r="AU1190" s="238" t="s">
        <v>86</v>
      </c>
      <c r="AV1190" s="15" t="s">
        <v>318</v>
      </c>
      <c r="AW1190" s="15" t="s">
        <v>37</v>
      </c>
      <c r="AX1190" s="15" t="s">
        <v>84</v>
      </c>
      <c r="AY1190" s="238" t="s">
        <v>311</v>
      </c>
    </row>
    <row r="1191" spans="1:65" s="2" customFormat="1" ht="16.5" customHeight="1" x14ac:dyDescent="0.2">
      <c r="A1191" s="35"/>
      <c r="B1191" s="36"/>
      <c r="C1191" s="239" t="s">
        <v>1941</v>
      </c>
      <c r="D1191" s="239" t="s">
        <v>432</v>
      </c>
      <c r="E1191" s="240" t="s">
        <v>1942</v>
      </c>
      <c r="F1191" s="241" t="s">
        <v>1943</v>
      </c>
      <c r="G1191" s="242" t="s">
        <v>416</v>
      </c>
      <c r="H1191" s="243">
        <v>0.501</v>
      </c>
      <c r="I1191" s="244"/>
      <c r="J1191" s="245">
        <f>ROUND(I1191*H1191,2)</f>
        <v>0</v>
      </c>
      <c r="K1191" s="241" t="s">
        <v>724</v>
      </c>
      <c r="L1191" s="246"/>
      <c r="M1191" s="247" t="s">
        <v>21</v>
      </c>
      <c r="N1191" s="248" t="s">
        <v>47</v>
      </c>
      <c r="O1191" s="65"/>
      <c r="P1191" s="199">
        <f>O1191*H1191</f>
        <v>0</v>
      </c>
      <c r="Q1191" s="199">
        <v>1</v>
      </c>
      <c r="R1191" s="199">
        <f>Q1191*H1191</f>
        <v>0.501</v>
      </c>
      <c r="S1191" s="199">
        <v>0</v>
      </c>
      <c r="T1191" s="200">
        <f>S1191*H1191</f>
        <v>0</v>
      </c>
      <c r="U1191" s="35"/>
      <c r="V1191" s="35"/>
      <c r="W1191" s="35"/>
      <c r="X1191" s="35"/>
      <c r="Y1191" s="35"/>
      <c r="Z1191" s="35"/>
      <c r="AA1191" s="35"/>
      <c r="AB1191" s="35"/>
      <c r="AC1191" s="35"/>
      <c r="AD1191" s="35"/>
      <c r="AE1191" s="35"/>
      <c r="AR1191" s="201" t="s">
        <v>372</v>
      </c>
      <c r="AT1191" s="201" t="s">
        <v>432</v>
      </c>
      <c r="AU1191" s="201" t="s">
        <v>86</v>
      </c>
      <c r="AY1191" s="18" t="s">
        <v>311</v>
      </c>
      <c r="BE1191" s="202">
        <f>IF(N1191="základní",J1191,0)</f>
        <v>0</v>
      </c>
      <c r="BF1191" s="202">
        <f>IF(N1191="snížená",J1191,0)</f>
        <v>0</v>
      </c>
      <c r="BG1191" s="202">
        <f>IF(N1191="zákl. přenesená",J1191,0)</f>
        <v>0</v>
      </c>
      <c r="BH1191" s="202">
        <f>IF(N1191="sníž. přenesená",J1191,0)</f>
        <v>0</v>
      </c>
      <c r="BI1191" s="202">
        <f>IF(N1191="nulová",J1191,0)</f>
        <v>0</v>
      </c>
      <c r="BJ1191" s="18" t="s">
        <v>84</v>
      </c>
      <c r="BK1191" s="202">
        <f>ROUND(I1191*H1191,2)</f>
        <v>0</v>
      </c>
      <c r="BL1191" s="18" t="s">
        <v>318</v>
      </c>
      <c r="BM1191" s="201" t="s">
        <v>1944</v>
      </c>
    </row>
    <row r="1192" spans="1:65" s="14" customFormat="1" x14ac:dyDescent="0.2">
      <c r="B1192" s="218"/>
      <c r="C1192" s="219"/>
      <c r="D1192" s="203" t="s">
        <v>332</v>
      </c>
      <c r="E1192" s="220" t="s">
        <v>21</v>
      </c>
      <c r="F1192" s="221" t="s">
        <v>1936</v>
      </c>
      <c r="G1192" s="219"/>
      <c r="H1192" s="220" t="s">
        <v>21</v>
      </c>
      <c r="I1192" s="222"/>
      <c r="J1192" s="219"/>
      <c r="K1192" s="219"/>
      <c r="L1192" s="223"/>
      <c r="M1192" s="224"/>
      <c r="N1192" s="225"/>
      <c r="O1192" s="225"/>
      <c r="P1192" s="225"/>
      <c r="Q1192" s="225"/>
      <c r="R1192" s="225"/>
      <c r="S1192" s="225"/>
      <c r="T1192" s="226"/>
      <c r="AT1192" s="227" t="s">
        <v>332</v>
      </c>
      <c r="AU1192" s="227" t="s">
        <v>86</v>
      </c>
      <c r="AV1192" s="14" t="s">
        <v>84</v>
      </c>
      <c r="AW1192" s="14" t="s">
        <v>37</v>
      </c>
      <c r="AX1192" s="14" t="s">
        <v>76</v>
      </c>
      <c r="AY1192" s="227" t="s">
        <v>311</v>
      </c>
    </row>
    <row r="1193" spans="1:65" s="14" customFormat="1" x14ac:dyDescent="0.2">
      <c r="B1193" s="218"/>
      <c r="C1193" s="219"/>
      <c r="D1193" s="203" t="s">
        <v>332</v>
      </c>
      <c r="E1193" s="220" t="s">
        <v>21</v>
      </c>
      <c r="F1193" s="221" t="s">
        <v>1937</v>
      </c>
      <c r="G1193" s="219"/>
      <c r="H1193" s="220" t="s">
        <v>21</v>
      </c>
      <c r="I1193" s="222"/>
      <c r="J1193" s="219"/>
      <c r="K1193" s="219"/>
      <c r="L1193" s="223"/>
      <c r="M1193" s="224"/>
      <c r="N1193" s="225"/>
      <c r="O1193" s="225"/>
      <c r="P1193" s="225"/>
      <c r="Q1193" s="225"/>
      <c r="R1193" s="225"/>
      <c r="S1193" s="225"/>
      <c r="T1193" s="226"/>
      <c r="AT1193" s="227" t="s">
        <v>332</v>
      </c>
      <c r="AU1193" s="227" t="s">
        <v>86</v>
      </c>
      <c r="AV1193" s="14" t="s">
        <v>84</v>
      </c>
      <c r="AW1193" s="14" t="s">
        <v>37</v>
      </c>
      <c r="AX1193" s="14" t="s">
        <v>76</v>
      </c>
      <c r="AY1193" s="227" t="s">
        <v>311</v>
      </c>
    </row>
    <row r="1194" spans="1:65" s="13" customFormat="1" x14ac:dyDescent="0.2">
      <c r="B1194" s="207"/>
      <c r="C1194" s="208"/>
      <c r="D1194" s="203" t="s">
        <v>332</v>
      </c>
      <c r="E1194" s="209" t="s">
        <v>21</v>
      </c>
      <c r="F1194" s="210" t="s">
        <v>1938</v>
      </c>
      <c r="G1194" s="208"/>
      <c r="H1194" s="211">
        <v>0.501</v>
      </c>
      <c r="I1194" s="212"/>
      <c r="J1194" s="208"/>
      <c r="K1194" s="208"/>
      <c r="L1194" s="213"/>
      <c r="M1194" s="214"/>
      <c r="N1194" s="215"/>
      <c r="O1194" s="215"/>
      <c r="P1194" s="215"/>
      <c r="Q1194" s="215"/>
      <c r="R1194" s="215"/>
      <c r="S1194" s="215"/>
      <c r="T1194" s="216"/>
      <c r="AT1194" s="217" t="s">
        <v>332</v>
      </c>
      <c r="AU1194" s="217" t="s">
        <v>86</v>
      </c>
      <c r="AV1194" s="13" t="s">
        <v>86</v>
      </c>
      <c r="AW1194" s="13" t="s">
        <v>37</v>
      </c>
      <c r="AX1194" s="13" t="s">
        <v>84</v>
      </c>
      <c r="AY1194" s="217" t="s">
        <v>311</v>
      </c>
    </row>
    <row r="1195" spans="1:65" s="2" customFormat="1" ht="16.5" customHeight="1" x14ac:dyDescent="0.2">
      <c r="A1195" s="35"/>
      <c r="B1195" s="36"/>
      <c r="C1195" s="239" t="s">
        <v>1945</v>
      </c>
      <c r="D1195" s="239" t="s">
        <v>432</v>
      </c>
      <c r="E1195" s="240" t="s">
        <v>1946</v>
      </c>
      <c r="F1195" s="241" t="s">
        <v>1947</v>
      </c>
      <c r="G1195" s="242" t="s">
        <v>416</v>
      </c>
      <c r="H1195" s="243">
        <v>0.77900000000000003</v>
      </c>
      <c r="I1195" s="244"/>
      <c r="J1195" s="245">
        <f>ROUND(I1195*H1195,2)</f>
        <v>0</v>
      </c>
      <c r="K1195" s="241" t="s">
        <v>544</v>
      </c>
      <c r="L1195" s="246"/>
      <c r="M1195" s="247" t="s">
        <v>21</v>
      </c>
      <c r="N1195" s="248" t="s">
        <v>47</v>
      </c>
      <c r="O1195" s="65"/>
      <c r="P1195" s="199">
        <f>O1195*H1195</f>
        <v>0</v>
      </c>
      <c r="Q1195" s="199">
        <v>1</v>
      </c>
      <c r="R1195" s="199">
        <f>Q1195*H1195</f>
        <v>0.77900000000000003</v>
      </c>
      <c r="S1195" s="199">
        <v>0</v>
      </c>
      <c r="T1195" s="200">
        <f>S1195*H1195</f>
        <v>0</v>
      </c>
      <c r="U1195" s="35"/>
      <c r="V1195" s="35"/>
      <c r="W1195" s="35"/>
      <c r="X1195" s="35"/>
      <c r="Y1195" s="35"/>
      <c r="Z1195" s="35"/>
      <c r="AA1195" s="35"/>
      <c r="AB1195" s="35"/>
      <c r="AC1195" s="35"/>
      <c r="AD1195" s="35"/>
      <c r="AE1195" s="35"/>
      <c r="AR1195" s="201" t="s">
        <v>372</v>
      </c>
      <c r="AT1195" s="201" t="s">
        <v>432</v>
      </c>
      <c r="AU1195" s="201" t="s">
        <v>86</v>
      </c>
      <c r="AY1195" s="18" t="s">
        <v>311</v>
      </c>
      <c r="BE1195" s="202">
        <f>IF(N1195="základní",J1195,0)</f>
        <v>0</v>
      </c>
      <c r="BF1195" s="202">
        <f>IF(N1195="snížená",J1195,0)</f>
        <v>0</v>
      </c>
      <c r="BG1195" s="202">
        <f>IF(N1195="zákl. přenesená",J1195,0)</f>
        <v>0</v>
      </c>
      <c r="BH1195" s="202">
        <f>IF(N1195="sníž. přenesená",J1195,0)</f>
        <v>0</v>
      </c>
      <c r="BI1195" s="202">
        <f>IF(N1195="nulová",J1195,0)</f>
        <v>0</v>
      </c>
      <c r="BJ1195" s="18" t="s">
        <v>84</v>
      </c>
      <c r="BK1195" s="202">
        <f>ROUND(I1195*H1195,2)</f>
        <v>0</v>
      </c>
      <c r="BL1195" s="18" t="s">
        <v>318</v>
      </c>
      <c r="BM1195" s="201" t="s">
        <v>1948</v>
      </c>
    </row>
    <row r="1196" spans="1:65" s="14" customFormat="1" x14ac:dyDescent="0.2">
      <c r="B1196" s="218"/>
      <c r="C1196" s="219"/>
      <c r="D1196" s="203" t="s">
        <v>332</v>
      </c>
      <c r="E1196" s="220" t="s">
        <v>21</v>
      </c>
      <c r="F1196" s="221" t="s">
        <v>1936</v>
      </c>
      <c r="G1196" s="219"/>
      <c r="H1196" s="220" t="s">
        <v>21</v>
      </c>
      <c r="I1196" s="222"/>
      <c r="J1196" s="219"/>
      <c r="K1196" s="219"/>
      <c r="L1196" s="223"/>
      <c r="M1196" s="224"/>
      <c r="N1196" s="225"/>
      <c r="O1196" s="225"/>
      <c r="P1196" s="225"/>
      <c r="Q1196" s="225"/>
      <c r="R1196" s="225"/>
      <c r="S1196" s="225"/>
      <c r="T1196" s="226"/>
      <c r="AT1196" s="227" t="s">
        <v>332</v>
      </c>
      <c r="AU1196" s="227" t="s">
        <v>86</v>
      </c>
      <c r="AV1196" s="14" t="s">
        <v>84</v>
      </c>
      <c r="AW1196" s="14" t="s">
        <v>37</v>
      </c>
      <c r="AX1196" s="14" t="s">
        <v>76</v>
      </c>
      <c r="AY1196" s="227" t="s">
        <v>311</v>
      </c>
    </row>
    <row r="1197" spans="1:65" s="14" customFormat="1" x14ac:dyDescent="0.2">
      <c r="B1197" s="218"/>
      <c r="C1197" s="219"/>
      <c r="D1197" s="203" t="s">
        <v>332</v>
      </c>
      <c r="E1197" s="220" t="s">
        <v>21</v>
      </c>
      <c r="F1197" s="221" t="s">
        <v>1939</v>
      </c>
      <c r="G1197" s="219"/>
      <c r="H1197" s="220" t="s">
        <v>21</v>
      </c>
      <c r="I1197" s="222"/>
      <c r="J1197" s="219"/>
      <c r="K1197" s="219"/>
      <c r="L1197" s="223"/>
      <c r="M1197" s="224"/>
      <c r="N1197" s="225"/>
      <c r="O1197" s="225"/>
      <c r="P1197" s="225"/>
      <c r="Q1197" s="225"/>
      <c r="R1197" s="225"/>
      <c r="S1197" s="225"/>
      <c r="T1197" s="226"/>
      <c r="AT1197" s="227" t="s">
        <v>332</v>
      </c>
      <c r="AU1197" s="227" t="s">
        <v>86</v>
      </c>
      <c r="AV1197" s="14" t="s">
        <v>84</v>
      </c>
      <c r="AW1197" s="14" t="s">
        <v>37</v>
      </c>
      <c r="AX1197" s="14" t="s">
        <v>76</v>
      </c>
      <c r="AY1197" s="227" t="s">
        <v>311</v>
      </c>
    </row>
    <row r="1198" spans="1:65" s="13" customFormat="1" x14ac:dyDescent="0.2">
      <c r="B1198" s="207"/>
      <c r="C1198" s="208"/>
      <c r="D1198" s="203" t="s">
        <v>332</v>
      </c>
      <c r="E1198" s="209" t="s">
        <v>21</v>
      </c>
      <c r="F1198" s="210" t="s">
        <v>1940</v>
      </c>
      <c r="G1198" s="208"/>
      <c r="H1198" s="211">
        <v>0.77900000000000003</v>
      </c>
      <c r="I1198" s="212"/>
      <c r="J1198" s="208"/>
      <c r="K1198" s="208"/>
      <c r="L1198" s="213"/>
      <c r="M1198" s="214"/>
      <c r="N1198" s="215"/>
      <c r="O1198" s="215"/>
      <c r="P1198" s="215"/>
      <c r="Q1198" s="215"/>
      <c r="R1198" s="215"/>
      <c r="S1198" s="215"/>
      <c r="T1198" s="216"/>
      <c r="AT1198" s="217" t="s">
        <v>332</v>
      </c>
      <c r="AU1198" s="217" t="s">
        <v>86</v>
      </c>
      <c r="AV1198" s="13" t="s">
        <v>86</v>
      </c>
      <c r="AW1198" s="13" t="s">
        <v>37</v>
      </c>
      <c r="AX1198" s="13" t="s">
        <v>84</v>
      </c>
      <c r="AY1198" s="217" t="s">
        <v>311</v>
      </c>
    </row>
    <row r="1199" spans="1:65" s="2" customFormat="1" ht="16.5" customHeight="1" x14ac:dyDescent="0.2">
      <c r="A1199" s="35"/>
      <c r="B1199" s="36"/>
      <c r="C1199" s="190" t="s">
        <v>1949</v>
      </c>
      <c r="D1199" s="190" t="s">
        <v>313</v>
      </c>
      <c r="E1199" s="191" t="s">
        <v>1950</v>
      </c>
      <c r="F1199" s="192" t="s">
        <v>1951</v>
      </c>
      <c r="G1199" s="193" t="s">
        <v>416</v>
      </c>
      <c r="H1199" s="194">
        <v>1.627</v>
      </c>
      <c r="I1199" s="195"/>
      <c r="J1199" s="196">
        <f>ROUND(I1199*H1199,2)</f>
        <v>0</v>
      </c>
      <c r="K1199" s="192" t="s">
        <v>317</v>
      </c>
      <c r="L1199" s="40"/>
      <c r="M1199" s="197" t="s">
        <v>21</v>
      </c>
      <c r="N1199" s="198" t="s">
        <v>47</v>
      </c>
      <c r="O1199" s="65"/>
      <c r="P1199" s="199">
        <f>O1199*H1199</f>
        <v>0</v>
      </c>
      <c r="Q1199" s="199">
        <v>0</v>
      </c>
      <c r="R1199" s="199">
        <f>Q1199*H1199</f>
        <v>0</v>
      </c>
      <c r="S1199" s="199">
        <v>0</v>
      </c>
      <c r="T1199" s="200">
        <f>S1199*H1199</f>
        <v>0</v>
      </c>
      <c r="U1199" s="35"/>
      <c r="V1199" s="35"/>
      <c r="W1199" s="35"/>
      <c r="X1199" s="35"/>
      <c r="Y1199" s="35"/>
      <c r="Z1199" s="35"/>
      <c r="AA1199" s="35"/>
      <c r="AB1199" s="35"/>
      <c r="AC1199" s="35"/>
      <c r="AD1199" s="35"/>
      <c r="AE1199" s="35"/>
      <c r="AR1199" s="201" t="s">
        <v>318</v>
      </c>
      <c r="AT1199" s="201" t="s">
        <v>313</v>
      </c>
      <c r="AU1199" s="201" t="s">
        <v>86</v>
      </c>
      <c r="AY1199" s="18" t="s">
        <v>311</v>
      </c>
      <c r="BE1199" s="202">
        <f>IF(N1199="základní",J1199,0)</f>
        <v>0</v>
      </c>
      <c r="BF1199" s="202">
        <f>IF(N1199="snížená",J1199,0)</f>
        <v>0</v>
      </c>
      <c r="BG1199" s="202">
        <f>IF(N1199="zákl. přenesená",J1199,0)</f>
        <v>0</v>
      </c>
      <c r="BH1199" s="202">
        <f>IF(N1199="sníž. přenesená",J1199,0)</f>
        <v>0</v>
      </c>
      <c r="BI1199" s="202">
        <f>IF(N1199="nulová",J1199,0)</f>
        <v>0</v>
      </c>
      <c r="BJ1199" s="18" t="s">
        <v>84</v>
      </c>
      <c r="BK1199" s="202">
        <f>ROUND(I1199*H1199,2)</f>
        <v>0</v>
      </c>
      <c r="BL1199" s="18" t="s">
        <v>318</v>
      </c>
      <c r="BM1199" s="201" t="s">
        <v>1952</v>
      </c>
    </row>
    <row r="1200" spans="1:65" s="2" customFormat="1" ht="19.5" x14ac:dyDescent="0.2">
      <c r="A1200" s="35"/>
      <c r="B1200" s="36"/>
      <c r="C1200" s="37"/>
      <c r="D1200" s="203" t="s">
        <v>519</v>
      </c>
      <c r="E1200" s="37"/>
      <c r="F1200" s="204" t="s">
        <v>1953</v>
      </c>
      <c r="G1200" s="37"/>
      <c r="H1200" s="37"/>
      <c r="I1200" s="110"/>
      <c r="J1200" s="37"/>
      <c r="K1200" s="37"/>
      <c r="L1200" s="40"/>
      <c r="M1200" s="205"/>
      <c r="N1200" s="206"/>
      <c r="O1200" s="65"/>
      <c r="P1200" s="65"/>
      <c r="Q1200" s="65"/>
      <c r="R1200" s="65"/>
      <c r="S1200" s="65"/>
      <c r="T1200" s="66"/>
      <c r="U1200" s="35"/>
      <c r="V1200" s="35"/>
      <c r="W1200" s="35"/>
      <c r="X1200" s="35"/>
      <c r="Y1200" s="35"/>
      <c r="Z1200" s="35"/>
      <c r="AA1200" s="35"/>
      <c r="AB1200" s="35"/>
      <c r="AC1200" s="35"/>
      <c r="AD1200" s="35"/>
      <c r="AE1200" s="35"/>
      <c r="AT1200" s="18" t="s">
        <v>519</v>
      </c>
      <c r="AU1200" s="18" t="s">
        <v>86</v>
      </c>
    </row>
    <row r="1201" spans="1:65" s="14" customFormat="1" x14ac:dyDescent="0.2">
      <c r="B1201" s="218"/>
      <c r="C1201" s="219"/>
      <c r="D1201" s="203" t="s">
        <v>332</v>
      </c>
      <c r="E1201" s="220" t="s">
        <v>21</v>
      </c>
      <c r="F1201" s="221" t="s">
        <v>1936</v>
      </c>
      <c r="G1201" s="219"/>
      <c r="H1201" s="220" t="s">
        <v>21</v>
      </c>
      <c r="I1201" s="222"/>
      <c r="J1201" s="219"/>
      <c r="K1201" s="219"/>
      <c r="L1201" s="223"/>
      <c r="M1201" s="224"/>
      <c r="N1201" s="225"/>
      <c r="O1201" s="225"/>
      <c r="P1201" s="225"/>
      <c r="Q1201" s="225"/>
      <c r="R1201" s="225"/>
      <c r="S1201" s="225"/>
      <c r="T1201" s="226"/>
      <c r="AT1201" s="227" t="s">
        <v>332</v>
      </c>
      <c r="AU1201" s="227" t="s">
        <v>86</v>
      </c>
      <c r="AV1201" s="14" t="s">
        <v>84</v>
      </c>
      <c r="AW1201" s="14" t="s">
        <v>37</v>
      </c>
      <c r="AX1201" s="14" t="s">
        <v>76</v>
      </c>
      <c r="AY1201" s="227" t="s">
        <v>311</v>
      </c>
    </row>
    <row r="1202" spans="1:65" s="14" customFormat="1" x14ac:dyDescent="0.2">
      <c r="B1202" s="218"/>
      <c r="C1202" s="219"/>
      <c r="D1202" s="203" t="s">
        <v>332</v>
      </c>
      <c r="E1202" s="220" t="s">
        <v>21</v>
      </c>
      <c r="F1202" s="221" t="s">
        <v>1954</v>
      </c>
      <c r="G1202" s="219"/>
      <c r="H1202" s="220" t="s">
        <v>21</v>
      </c>
      <c r="I1202" s="222"/>
      <c r="J1202" s="219"/>
      <c r="K1202" s="219"/>
      <c r="L1202" s="223"/>
      <c r="M1202" s="224"/>
      <c r="N1202" s="225"/>
      <c r="O1202" s="225"/>
      <c r="P1202" s="225"/>
      <c r="Q1202" s="225"/>
      <c r="R1202" s="225"/>
      <c r="S1202" s="225"/>
      <c r="T1202" s="226"/>
      <c r="AT1202" s="227" t="s">
        <v>332</v>
      </c>
      <c r="AU1202" s="227" t="s">
        <v>86</v>
      </c>
      <c r="AV1202" s="14" t="s">
        <v>84</v>
      </c>
      <c r="AW1202" s="14" t="s">
        <v>37</v>
      </c>
      <c r="AX1202" s="14" t="s">
        <v>76</v>
      </c>
      <c r="AY1202" s="227" t="s">
        <v>311</v>
      </c>
    </row>
    <row r="1203" spans="1:65" s="13" customFormat="1" x14ac:dyDescent="0.2">
      <c r="B1203" s="207"/>
      <c r="C1203" s="208"/>
      <c r="D1203" s="203" t="s">
        <v>332</v>
      </c>
      <c r="E1203" s="209" t="s">
        <v>21</v>
      </c>
      <c r="F1203" s="210" t="s">
        <v>1955</v>
      </c>
      <c r="G1203" s="208"/>
      <c r="H1203" s="211">
        <v>0.47899999999999998</v>
      </c>
      <c r="I1203" s="212"/>
      <c r="J1203" s="208"/>
      <c r="K1203" s="208"/>
      <c r="L1203" s="213"/>
      <c r="M1203" s="214"/>
      <c r="N1203" s="215"/>
      <c r="O1203" s="215"/>
      <c r="P1203" s="215"/>
      <c r="Q1203" s="215"/>
      <c r="R1203" s="215"/>
      <c r="S1203" s="215"/>
      <c r="T1203" s="216"/>
      <c r="AT1203" s="217" t="s">
        <v>332</v>
      </c>
      <c r="AU1203" s="217" t="s">
        <v>86</v>
      </c>
      <c r="AV1203" s="13" t="s">
        <v>86</v>
      </c>
      <c r="AW1203" s="13" t="s">
        <v>37</v>
      </c>
      <c r="AX1203" s="13" t="s">
        <v>76</v>
      </c>
      <c r="AY1203" s="217" t="s">
        <v>311</v>
      </c>
    </row>
    <row r="1204" spans="1:65" s="13" customFormat="1" x14ac:dyDescent="0.2">
      <c r="B1204" s="207"/>
      <c r="C1204" s="208"/>
      <c r="D1204" s="203" t="s">
        <v>332</v>
      </c>
      <c r="E1204" s="209" t="s">
        <v>21</v>
      </c>
      <c r="F1204" s="210" t="s">
        <v>1956</v>
      </c>
      <c r="G1204" s="208"/>
      <c r="H1204" s="211">
        <v>0.46800000000000003</v>
      </c>
      <c r="I1204" s="212"/>
      <c r="J1204" s="208"/>
      <c r="K1204" s="208"/>
      <c r="L1204" s="213"/>
      <c r="M1204" s="214"/>
      <c r="N1204" s="215"/>
      <c r="O1204" s="215"/>
      <c r="P1204" s="215"/>
      <c r="Q1204" s="215"/>
      <c r="R1204" s="215"/>
      <c r="S1204" s="215"/>
      <c r="T1204" s="216"/>
      <c r="AT1204" s="217" t="s">
        <v>332</v>
      </c>
      <c r="AU1204" s="217" t="s">
        <v>86</v>
      </c>
      <c r="AV1204" s="13" t="s">
        <v>86</v>
      </c>
      <c r="AW1204" s="13" t="s">
        <v>37</v>
      </c>
      <c r="AX1204" s="13" t="s">
        <v>76</v>
      </c>
      <c r="AY1204" s="217" t="s">
        <v>311</v>
      </c>
    </row>
    <row r="1205" spans="1:65" s="13" customFormat="1" x14ac:dyDescent="0.2">
      <c r="B1205" s="207"/>
      <c r="C1205" s="208"/>
      <c r="D1205" s="203" t="s">
        <v>332</v>
      </c>
      <c r="E1205" s="209" t="s">
        <v>21</v>
      </c>
      <c r="F1205" s="210" t="s">
        <v>1957</v>
      </c>
      <c r="G1205" s="208"/>
      <c r="H1205" s="211">
        <v>4.2000000000000003E-2</v>
      </c>
      <c r="I1205" s="212"/>
      <c r="J1205" s="208"/>
      <c r="K1205" s="208"/>
      <c r="L1205" s="213"/>
      <c r="M1205" s="214"/>
      <c r="N1205" s="215"/>
      <c r="O1205" s="215"/>
      <c r="P1205" s="215"/>
      <c r="Q1205" s="215"/>
      <c r="R1205" s="215"/>
      <c r="S1205" s="215"/>
      <c r="T1205" s="216"/>
      <c r="AT1205" s="217" t="s">
        <v>332</v>
      </c>
      <c r="AU1205" s="217" t="s">
        <v>86</v>
      </c>
      <c r="AV1205" s="13" t="s">
        <v>86</v>
      </c>
      <c r="AW1205" s="13" t="s">
        <v>37</v>
      </c>
      <c r="AX1205" s="13" t="s">
        <v>76</v>
      </c>
      <c r="AY1205" s="217" t="s">
        <v>311</v>
      </c>
    </row>
    <row r="1206" spans="1:65" s="13" customFormat="1" x14ac:dyDescent="0.2">
      <c r="B1206" s="207"/>
      <c r="C1206" s="208"/>
      <c r="D1206" s="203" t="s">
        <v>332</v>
      </c>
      <c r="E1206" s="209" t="s">
        <v>21</v>
      </c>
      <c r="F1206" s="210" t="s">
        <v>1958</v>
      </c>
      <c r="G1206" s="208"/>
      <c r="H1206" s="211">
        <v>0.63800000000000001</v>
      </c>
      <c r="I1206" s="212"/>
      <c r="J1206" s="208"/>
      <c r="K1206" s="208"/>
      <c r="L1206" s="213"/>
      <c r="M1206" s="214"/>
      <c r="N1206" s="215"/>
      <c r="O1206" s="215"/>
      <c r="P1206" s="215"/>
      <c r="Q1206" s="215"/>
      <c r="R1206" s="215"/>
      <c r="S1206" s="215"/>
      <c r="T1206" s="216"/>
      <c r="AT1206" s="217" t="s">
        <v>332</v>
      </c>
      <c r="AU1206" s="217" t="s">
        <v>86</v>
      </c>
      <c r="AV1206" s="13" t="s">
        <v>86</v>
      </c>
      <c r="AW1206" s="13" t="s">
        <v>37</v>
      </c>
      <c r="AX1206" s="13" t="s">
        <v>76</v>
      </c>
      <c r="AY1206" s="217" t="s">
        <v>311</v>
      </c>
    </row>
    <row r="1207" spans="1:65" s="15" customFormat="1" x14ac:dyDescent="0.2">
      <c r="B1207" s="228"/>
      <c r="C1207" s="229"/>
      <c r="D1207" s="203" t="s">
        <v>332</v>
      </c>
      <c r="E1207" s="230" t="s">
        <v>21</v>
      </c>
      <c r="F1207" s="231" t="s">
        <v>347</v>
      </c>
      <c r="G1207" s="229"/>
      <c r="H1207" s="232">
        <v>1.627</v>
      </c>
      <c r="I1207" s="233"/>
      <c r="J1207" s="229"/>
      <c r="K1207" s="229"/>
      <c r="L1207" s="234"/>
      <c r="M1207" s="235"/>
      <c r="N1207" s="236"/>
      <c r="O1207" s="236"/>
      <c r="P1207" s="236"/>
      <c r="Q1207" s="236"/>
      <c r="R1207" s="236"/>
      <c r="S1207" s="236"/>
      <c r="T1207" s="237"/>
      <c r="AT1207" s="238" t="s">
        <v>332</v>
      </c>
      <c r="AU1207" s="238" t="s">
        <v>86</v>
      </c>
      <c r="AV1207" s="15" t="s">
        <v>318</v>
      </c>
      <c r="AW1207" s="15" t="s">
        <v>37</v>
      </c>
      <c r="AX1207" s="15" t="s">
        <v>84</v>
      </c>
      <c r="AY1207" s="238" t="s">
        <v>311</v>
      </c>
    </row>
    <row r="1208" spans="1:65" s="2" customFormat="1" ht="16.5" customHeight="1" x14ac:dyDescent="0.2">
      <c r="A1208" s="35"/>
      <c r="B1208" s="36"/>
      <c r="C1208" s="239" t="s">
        <v>1959</v>
      </c>
      <c r="D1208" s="239" t="s">
        <v>432</v>
      </c>
      <c r="E1208" s="240" t="s">
        <v>1960</v>
      </c>
      <c r="F1208" s="241" t="s">
        <v>1961</v>
      </c>
      <c r="G1208" s="242" t="s">
        <v>416</v>
      </c>
      <c r="H1208" s="243">
        <v>1.627</v>
      </c>
      <c r="I1208" s="244"/>
      <c r="J1208" s="245">
        <f>ROUND(I1208*H1208,2)</f>
        <v>0</v>
      </c>
      <c r="K1208" s="241" t="s">
        <v>544</v>
      </c>
      <c r="L1208" s="246"/>
      <c r="M1208" s="247" t="s">
        <v>21</v>
      </c>
      <c r="N1208" s="248" t="s">
        <v>47</v>
      </c>
      <c r="O1208" s="65"/>
      <c r="P1208" s="199">
        <f>O1208*H1208</f>
        <v>0</v>
      </c>
      <c r="Q1208" s="199">
        <v>1</v>
      </c>
      <c r="R1208" s="199">
        <f>Q1208*H1208</f>
        <v>1.627</v>
      </c>
      <c r="S1208" s="199">
        <v>0</v>
      </c>
      <c r="T1208" s="200">
        <f>S1208*H1208</f>
        <v>0</v>
      </c>
      <c r="U1208" s="35"/>
      <c r="V1208" s="35"/>
      <c r="W1208" s="35"/>
      <c r="X1208" s="35"/>
      <c r="Y1208" s="35"/>
      <c r="Z1208" s="35"/>
      <c r="AA1208" s="35"/>
      <c r="AB1208" s="35"/>
      <c r="AC1208" s="35"/>
      <c r="AD1208" s="35"/>
      <c r="AE1208" s="35"/>
      <c r="AR1208" s="201" t="s">
        <v>372</v>
      </c>
      <c r="AT1208" s="201" t="s">
        <v>432</v>
      </c>
      <c r="AU1208" s="201" t="s">
        <v>86</v>
      </c>
      <c r="AY1208" s="18" t="s">
        <v>311</v>
      </c>
      <c r="BE1208" s="202">
        <f>IF(N1208="základní",J1208,0)</f>
        <v>0</v>
      </c>
      <c r="BF1208" s="202">
        <f>IF(N1208="snížená",J1208,0)</f>
        <v>0</v>
      </c>
      <c r="BG1208" s="202">
        <f>IF(N1208="zákl. přenesená",J1208,0)</f>
        <v>0</v>
      </c>
      <c r="BH1208" s="202">
        <f>IF(N1208="sníž. přenesená",J1208,0)</f>
        <v>0</v>
      </c>
      <c r="BI1208" s="202">
        <f>IF(N1208="nulová",J1208,0)</f>
        <v>0</v>
      </c>
      <c r="BJ1208" s="18" t="s">
        <v>84</v>
      </c>
      <c r="BK1208" s="202">
        <f>ROUND(I1208*H1208,2)</f>
        <v>0</v>
      </c>
      <c r="BL1208" s="18" t="s">
        <v>318</v>
      </c>
      <c r="BM1208" s="201" t="s">
        <v>1962</v>
      </c>
    </row>
    <row r="1209" spans="1:65" s="14" customFormat="1" x14ac:dyDescent="0.2">
      <c r="B1209" s="218"/>
      <c r="C1209" s="219"/>
      <c r="D1209" s="203" t="s">
        <v>332</v>
      </c>
      <c r="E1209" s="220" t="s">
        <v>21</v>
      </c>
      <c r="F1209" s="221" t="s">
        <v>1936</v>
      </c>
      <c r="G1209" s="219"/>
      <c r="H1209" s="220" t="s">
        <v>21</v>
      </c>
      <c r="I1209" s="222"/>
      <c r="J1209" s="219"/>
      <c r="K1209" s="219"/>
      <c r="L1209" s="223"/>
      <c r="M1209" s="224"/>
      <c r="N1209" s="225"/>
      <c r="O1209" s="225"/>
      <c r="P1209" s="225"/>
      <c r="Q1209" s="225"/>
      <c r="R1209" s="225"/>
      <c r="S1209" s="225"/>
      <c r="T1209" s="226"/>
      <c r="AT1209" s="227" t="s">
        <v>332</v>
      </c>
      <c r="AU1209" s="227" t="s">
        <v>86</v>
      </c>
      <c r="AV1209" s="14" t="s">
        <v>84</v>
      </c>
      <c r="AW1209" s="14" t="s">
        <v>37</v>
      </c>
      <c r="AX1209" s="14" t="s">
        <v>76</v>
      </c>
      <c r="AY1209" s="227" t="s">
        <v>311</v>
      </c>
    </row>
    <row r="1210" spans="1:65" s="14" customFormat="1" x14ac:dyDescent="0.2">
      <c r="B1210" s="218"/>
      <c r="C1210" s="219"/>
      <c r="D1210" s="203" t="s">
        <v>332</v>
      </c>
      <c r="E1210" s="220" t="s">
        <v>21</v>
      </c>
      <c r="F1210" s="221" t="s">
        <v>1954</v>
      </c>
      <c r="G1210" s="219"/>
      <c r="H1210" s="220" t="s">
        <v>21</v>
      </c>
      <c r="I1210" s="222"/>
      <c r="J1210" s="219"/>
      <c r="K1210" s="219"/>
      <c r="L1210" s="223"/>
      <c r="M1210" s="224"/>
      <c r="N1210" s="225"/>
      <c r="O1210" s="225"/>
      <c r="P1210" s="225"/>
      <c r="Q1210" s="225"/>
      <c r="R1210" s="225"/>
      <c r="S1210" s="225"/>
      <c r="T1210" s="226"/>
      <c r="AT1210" s="227" t="s">
        <v>332</v>
      </c>
      <c r="AU1210" s="227" t="s">
        <v>86</v>
      </c>
      <c r="AV1210" s="14" t="s">
        <v>84</v>
      </c>
      <c r="AW1210" s="14" t="s">
        <v>37</v>
      </c>
      <c r="AX1210" s="14" t="s">
        <v>76</v>
      </c>
      <c r="AY1210" s="227" t="s">
        <v>311</v>
      </c>
    </row>
    <row r="1211" spans="1:65" s="13" customFormat="1" x14ac:dyDescent="0.2">
      <c r="B1211" s="207"/>
      <c r="C1211" s="208"/>
      <c r="D1211" s="203" t="s">
        <v>332</v>
      </c>
      <c r="E1211" s="209" t="s">
        <v>21</v>
      </c>
      <c r="F1211" s="210" t="s">
        <v>1955</v>
      </c>
      <c r="G1211" s="208"/>
      <c r="H1211" s="211">
        <v>0.47899999999999998</v>
      </c>
      <c r="I1211" s="212"/>
      <c r="J1211" s="208"/>
      <c r="K1211" s="208"/>
      <c r="L1211" s="213"/>
      <c r="M1211" s="214"/>
      <c r="N1211" s="215"/>
      <c r="O1211" s="215"/>
      <c r="P1211" s="215"/>
      <c r="Q1211" s="215"/>
      <c r="R1211" s="215"/>
      <c r="S1211" s="215"/>
      <c r="T1211" s="216"/>
      <c r="AT1211" s="217" t="s">
        <v>332</v>
      </c>
      <c r="AU1211" s="217" t="s">
        <v>86</v>
      </c>
      <c r="AV1211" s="13" t="s">
        <v>86</v>
      </c>
      <c r="AW1211" s="13" t="s">
        <v>37</v>
      </c>
      <c r="AX1211" s="13" t="s">
        <v>76</v>
      </c>
      <c r="AY1211" s="217" t="s">
        <v>311</v>
      </c>
    </row>
    <row r="1212" spans="1:65" s="13" customFormat="1" x14ac:dyDescent="0.2">
      <c r="B1212" s="207"/>
      <c r="C1212" s="208"/>
      <c r="D1212" s="203" t="s">
        <v>332</v>
      </c>
      <c r="E1212" s="209" t="s">
        <v>21</v>
      </c>
      <c r="F1212" s="210" t="s">
        <v>1956</v>
      </c>
      <c r="G1212" s="208"/>
      <c r="H1212" s="211">
        <v>0.46800000000000003</v>
      </c>
      <c r="I1212" s="212"/>
      <c r="J1212" s="208"/>
      <c r="K1212" s="208"/>
      <c r="L1212" s="213"/>
      <c r="M1212" s="214"/>
      <c r="N1212" s="215"/>
      <c r="O1212" s="215"/>
      <c r="P1212" s="215"/>
      <c r="Q1212" s="215"/>
      <c r="R1212" s="215"/>
      <c r="S1212" s="215"/>
      <c r="T1212" s="216"/>
      <c r="AT1212" s="217" t="s">
        <v>332</v>
      </c>
      <c r="AU1212" s="217" t="s">
        <v>86</v>
      </c>
      <c r="AV1212" s="13" t="s">
        <v>86</v>
      </c>
      <c r="AW1212" s="13" t="s">
        <v>37</v>
      </c>
      <c r="AX1212" s="13" t="s">
        <v>76</v>
      </c>
      <c r="AY1212" s="217" t="s">
        <v>311</v>
      </c>
    </row>
    <row r="1213" spans="1:65" s="13" customFormat="1" x14ac:dyDescent="0.2">
      <c r="B1213" s="207"/>
      <c r="C1213" s="208"/>
      <c r="D1213" s="203" t="s">
        <v>332</v>
      </c>
      <c r="E1213" s="209" t="s">
        <v>21</v>
      </c>
      <c r="F1213" s="210" t="s">
        <v>1957</v>
      </c>
      <c r="G1213" s="208"/>
      <c r="H1213" s="211">
        <v>4.2000000000000003E-2</v>
      </c>
      <c r="I1213" s="212"/>
      <c r="J1213" s="208"/>
      <c r="K1213" s="208"/>
      <c r="L1213" s="213"/>
      <c r="M1213" s="214"/>
      <c r="N1213" s="215"/>
      <c r="O1213" s="215"/>
      <c r="P1213" s="215"/>
      <c r="Q1213" s="215"/>
      <c r="R1213" s="215"/>
      <c r="S1213" s="215"/>
      <c r="T1213" s="216"/>
      <c r="AT1213" s="217" t="s">
        <v>332</v>
      </c>
      <c r="AU1213" s="217" t="s">
        <v>86</v>
      </c>
      <c r="AV1213" s="13" t="s">
        <v>86</v>
      </c>
      <c r="AW1213" s="13" t="s">
        <v>37</v>
      </c>
      <c r="AX1213" s="13" t="s">
        <v>76</v>
      </c>
      <c r="AY1213" s="217" t="s">
        <v>311</v>
      </c>
    </row>
    <row r="1214" spans="1:65" s="13" customFormat="1" x14ac:dyDescent="0.2">
      <c r="B1214" s="207"/>
      <c r="C1214" s="208"/>
      <c r="D1214" s="203" t="s">
        <v>332</v>
      </c>
      <c r="E1214" s="209" t="s">
        <v>21</v>
      </c>
      <c r="F1214" s="210" t="s">
        <v>1958</v>
      </c>
      <c r="G1214" s="208"/>
      <c r="H1214" s="211">
        <v>0.63800000000000001</v>
      </c>
      <c r="I1214" s="212"/>
      <c r="J1214" s="208"/>
      <c r="K1214" s="208"/>
      <c r="L1214" s="213"/>
      <c r="M1214" s="214"/>
      <c r="N1214" s="215"/>
      <c r="O1214" s="215"/>
      <c r="P1214" s="215"/>
      <c r="Q1214" s="215"/>
      <c r="R1214" s="215"/>
      <c r="S1214" s="215"/>
      <c r="T1214" s="216"/>
      <c r="AT1214" s="217" t="s">
        <v>332</v>
      </c>
      <c r="AU1214" s="217" t="s">
        <v>86</v>
      </c>
      <c r="AV1214" s="13" t="s">
        <v>86</v>
      </c>
      <c r="AW1214" s="13" t="s">
        <v>37</v>
      </c>
      <c r="AX1214" s="13" t="s">
        <v>76</v>
      </c>
      <c r="AY1214" s="217" t="s">
        <v>311</v>
      </c>
    </row>
    <row r="1215" spans="1:65" s="15" customFormat="1" x14ac:dyDescent="0.2">
      <c r="B1215" s="228"/>
      <c r="C1215" s="229"/>
      <c r="D1215" s="203" t="s">
        <v>332</v>
      </c>
      <c r="E1215" s="230" t="s">
        <v>21</v>
      </c>
      <c r="F1215" s="231" t="s">
        <v>347</v>
      </c>
      <c r="G1215" s="229"/>
      <c r="H1215" s="232">
        <v>1.627</v>
      </c>
      <c r="I1215" s="233"/>
      <c r="J1215" s="229"/>
      <c r="K1215" s="229"/>
      <c r="L1215" s="234"/>
      <c r="M1215" s="235"/>
      <c r="N1215" s="236"/>
      <c r="O1215" s="236"/>
      <c r="P1215" s="236"/>
      <c r="Q1215" s="236"/>
      <c r="R1215" s="236"/>
      <c r="S1215" s="236"/>
      <c r="T1215" s="237"/>
      <c r="AT1215" s="238" t="s">
        <v>332</v>
      </c>
      <c r="AU1215" s="238" t="s">
        <v>86</v>
      </c>
      <c r="AV1215" s="15" t="s">
        <v>318</v>
      </c>
      <c r="AW1215" s="15" t="s">
        <v>37</v>
      </c>
      <c r="AX1215" s="15" t="s">
        <v>84</v>
      </c>
      <c r="AY1215" s="238" t="s">
        <v>311</v>
      </c>
    </row>
    <row r="1216" spans="1:65" s="2" customFormat="1" ht="24" customHeight="1" x14ac:dyDescent="0.2">
      <c r="A1216" s="35"/>
      <c r="B1216" s="36"/>
      <c r="C1216" s="190" t="s">
        <v>1963</v>
      </c>
      <c r="D1216" s="190" t="s">
        <v>313</v>
      </c>
      <c r="E1216" s="191" t="s">
        <v>1964</v>
      </c>
      <c r="F1216" s="192" t="s">
        <v>1965</v>
      </c>
      <c r="G1216" s="193" t="s">
        <v>123</v>
      </c>
      <c r="H1216" s="194">
        <v>160.78200000000001</v>
      </c>
      <c r="I1216" s="195"/>
      <c r="J1216" s="196">
        <f>ROUND(I1216*H1216,2)</f>
        <v>0</v>
      </c>
      <c r="K1216" s="192" t="s">
        <v>724</v>
      </c>
      <c r="L1216" s="40"/>
      <c r="M1216" s="197" t="s">
        <v>21</v>
      </c>
      <c r="N1216" s="198" t="s">
        <v>47</v>
      </c>
      <c r="O1216" s="65"/>
      <c r="P1216" s="199">
        <f>O1216*H1216</f>
        <v>0</v>
      </c>
      <c r="Q1216" s="199">
        <v>0.03</v>
      </c>
      <c r="R1216" s="199">
        <f>Q1216*H1216</f>
        <v>4.8234599999999999</v>
      </c>
      <c r="S1216" s="199">
        <v>0</v>
      </c>
      <c r="T1216" s="200">
        <f>S1216*H1216</f>
        <v>0</v>
      </c>
      <c r="U1216" s="35"/>
      <c r="V1216" s="35"/>
      <c r="W1216" s="35"/>
      <c r="X1216" s="35"/>
      <c r="Y1216" s="35"/>
      <c r="Z1216" s="35"/>
      <c r="AA1216" s="35"/>
      <c r="AB1216" s="35"/>
      <c r="AC1216" s="35"/>
      <c r="AD1216" s="35"/>
      <c r="AE1216" s="35"/>
      <c r="AR1216" s="201" t="s">
        <v>420</v>
      </c>
      <c r="AT1216" s="201" t="s">
        <v>313</v>
      </c>
      <c r="AU1216" s="201" t="s">
        <v>86</v>
      </c>
      <c r="AY1216" s="18" t="s">
        <v>311</v>
      </c>
      <c r="BE1216" s="202">
        <f>IF(N1216="základní",J1216,0)</f>
        <v>0</v>
      </c>
      <c r="BF1216" s="202">
        <f>IF(N1216="snížená",J1216,0)</f>
        <v>0</v>
      </c>
      <c r="BG1216" s="202">
        <f>IF(N1216="zákl. přenesená",J1216,0)</f>
        <v>0</v>
      </c>
      <c r="BH1216" s="202">
        <f>IF(N1216="sníž. přenesená",J1216,0)</f>
        <v>0</v>
      </c>
      <c r="BI1216" s="202">
        <f>IF(N1216="nulová",J1216,0)</f>
        <v>0</v>
      </c>
      <c r="BJ1216" s="18" t="s">
        <v>84</v>
      </c>
      <c r="BK1216" s="202">
        <f>ROUND(I1216*H1216,2)</f>
        <v>0</v>
      </c>
      <c r="BL1216" s="18" t="s">
        <v>420</v>
      </c>
      <c r="BM1216" s="201" t="s">
        <v>1966</v>
      </c>
    </row>
    <row r="1217" spans="1:65" s="14" customFormat="1" x14ac:dyDescent="0.2">
      <c r="B1217" s="218"/>
      <c r="C1217" s="219"/>
      <c r="D1217" s="203" t="s">
        <v>332</v>
      </c>
      <c r="E1217" s="220" t="s">
        <v>21</v>
      </c>
      <c r="F1217" s="221" t="s">
        <v>1936</v>
      </c>
      <c r="G1217" s="219"/>
      <c r="H1217" s="220" t="s">
        <v>21</v>
      </c>
      <c r="I1217" s="222"/>
      <c r="J1217" s="219"/>
      <c r="K1217" s="219"/>
      <c r="L1217" s="223"/>
      <c r="M1217" s="224"/>
      <c r="N1217" s="225"/>
      <c r="O1217" s="225"/>
      <c r="P1217" s="225"/>
      <c r="Q1217" s="225"/>
      <c r="R1217" s="225"/>
      <c r="S1217" s="225"/>
      <c r="T1217" s="226"/>
      <c r="AT1217" s="227" t="s">
        <v>332</v>
      </c>
      <c r="AU1217" s="227" t="s">
        <v>86</v>
      </c>
      <c r="AV1217" s="14" t="s">
        <v>84</v>
      </c>
      <c r="AW1217" s="14" t="s">
        <v>37</v>
      </c>
      <c r="AX1217" s="14" t="s">
        <v>76</v>
      </c>
      <c r="AY1217" s="227" t="s">
        <v>311</v>
      </c>
    </row>
    <row r="1218" spans="1:65" s="13" customFormat="1" x14ac:dyDescent="0.2">
      <c r="B1218" s="207"/>
      <c r="C1218" s="208"/>
      <c r="D1218" s="203" t="s">
        <v>332</v>
      </c>
      <c r="E1218" s="209" t="s">
        <v>21</v>
      </c>
      <c r="F1218" s="210" t="s">
        <v>1967</v>
      </c>
      <c r="G1218" s="208"/>
      <c r="H1218" s="211">
        <v>119.88800000000001</v>
      </c>
      <c r="I1218" s="212"/>
      <c r="J1218" s="208"/>
      <c r="K1218" s="208"/>
      <c r="L1218" s="213"/>
      <c r="M1218" s="214"/>
      <c r="N1218" s="215"/>
      <c r="O1218" s="215"/>
      <c r="P1218" s="215"/>
      <c r="Q1218" s="215"/>
      <c r="R1218" s="215"/>
      <c r="S1218" s="215"/>
      <c r="T1218" s="216"/>
      <c r="AT1218" s="217" t="s">
        <v>332</v>
      </c>
      <c r="AU1218" s="217" t="s">
        <v>86</v>
      </c>
      <c r="AV1218" s="13" t="s">
        <v>86</v>
      </c>
      <c r="AW1218" s="13" t="s">
        <v>37</v>
      </c>
      <c r="AX1218" s="13" t="s">
        <v>76</v>
      </c>
      <c r="AY1218" s="217" t="s">
        <v>311</v>
      </c>
    </row>
    <row r="1219" spans="1:65" s="13" customFormat="1" x14ac:dyDescent="0.2">
      <c r="B1219" s="207"/>
      <c r="C1219" s="208"/>
      <c r="D1219" s="203" t="s">
        <v>332</v>
      </c>
      <c r="E1219" s="209" t="s">
        <v>21</v>
      </c>
      <c r="F1219" s="210" t="s">
        <v>1968</v>
      </c>
      <c r="G1219" s="208"/>
      <c r="H1219" s="211">
        <v>40.893999999999998</v>
      </c>
      <c r="I1219" s="212"/>
      <c r="J1219" s="208"/>
      <c r="K1219" s="208"/>
      <c r="L1219" s="213"/>
      <c r="M1219" s="214"/>
      <c r="N1219" s="215"/>
      <c r="O1219" s="215"/>
      <c r="P1219" s="215"/>
      <c r="Q1219" s="215"/>
      <c r="R1219" s="215"/>
      <c r="S1219" s="215"/>
      <c r="T1219" s="216"/>
      <c r="AT1219" s="217" t="s">
        <v>332</v>
      </c>
      <c r="AU1219" s="217" t="s">
        <v>86</v>
      </c>
      <c r="AV1219" s="13" t="s">
        <v>86</v>
      </c>
      <c r="AW1219" s="13" t="s">
        <v>37</v>
      </c>
      <c r="AX1219" s="13" t="s">
        <v>76</v>
      </c>
      <c r="AY1219" s="217" t="s">
        <v>311</v>
      </c>
    </row>
    <row r="1220" spans="1:65" s="15" customFormat="1" x14ac:dyDescent="0.2">
      <c r="B1220" s="228"/>
      <c r="C1220" s="229"/>
      <c r="D1220" s="203" t="s">
        <v>332</v>
      </c>
      <c r="E1220" s="230" t="s">
        <v>21</v>
      </c>
      <c r="F1220" s="231" t="s">
        <v>347</v>
      </c>
      <c r="G1220" s="229"/>
      <c r="H1220" s="232">
        <v>160.78200000000001</v>
      </c>
      <c r="I1220" s="233"/>
      <c r="J1220" s="229"/>
      <c r="K1220" s="229"/>
      <c r="L1220" s="234"/>
      <c r="M1220" s="235"/>
      <c r="N1220" s="236"/>
      <c r="O1220" s="236"/>
      <c r="P1220" s="236"/>
      <c r="Q1220" s="236"/>
      <c r="R1220" s="236"/>
      <c r="S1220" s="236"/>
      <c r="T1220" s="237"/>
      <c r="AT1220" s="238" t="s">
        <v>332</v>
      </c>
      <c r="AU1220" s="238" t="s">
        <v>86</v>
      </c>
      <c r="AV1220" s="15" t="s">
        <v>318</v>
      </c>
      <c r="AW1220" s="15" t="s">
        <v>37</v>
      </c>
      <c r="AX1220" s="15" t="s">
        <v>84</v>
      </c>
      <c r="AY1220" s="238" t="s">
        <v>311</v>
      </c>
    </row>
    <row r="1221" spans="1:65" s="2" customFormat="1" ht="24" customHeight="1" x14ac:dyDescent="0.2">
      <c r="A1221" s="35"/>
      <c r="B1221" s="36"/>
      <c r="C1221" s="190" t="s">
        <v>1969</v>
      </c>
      <c r="D1221" s="190" t="s">
        <v>313</v>
      </c>
      <c r="E1221" s="191" t="s">
        <v>1970</v>
      </c>
      <c r="F1221" s="192" t="s">
        <v>1971</v>
      </c>
      <c r="G1221" s="193" t="s">
        <v>416</v>
      </c>
      <c r="H1221" s="194">
        <v>0.159</v>
      </c>
      <c r="I1221" s="195"/>
      <c r="J1221" s="196">
        <f>ROUND(I1221*H1221,2)</f>
        <v>0</v>
      </c>
      <c r="K1221" s="192" t="s">
        <v>724</v>
      </c>
      <c r="L1221" s="40"/>
      <c r="M1221" s="197" t="s">
        <v>21</v>
      </c>
      <c r="N1221" s="198" t="s">
        <v>47</v>
      </c>
      <c r="O1221" s="65"/>
      <c r="P1221" s="199">
        <f>O1221*H1221</f>
        <v>0</v>
      </c>
      <c r="Q1221" s="199">
        <v>0</v>
      </c>
      <c r="R1221" s="199">
        <f>Q1221*H1221</f>
        <v>0</v>
      </c>
      <c r="S1221" s="199">
        <v>0</v>
      </c>
      <c r="T1221" s="200">
        <f>S1221*H1221</f>
        <v>0</v>
      </c>
      <c r="U1221" s="35"/>
      <c r="V1221" s="35"/>
      <c r="W1221" s="35"/>
      <c r="X1221" s="35"/>
      <c r="Y1221" s="35"/>
      <c r="Z1221" s="35"/>
      <c r="AA1221" s="35"/>
      <c r="AB1221" s="35"/>
      <c r="AC1221" s="35"/>
      <c r="AD1221" s="35"/>
      <c r="AE1221" s="35"/>
      <c r="AR1221" s="201" t="s">
        <v>420</v>
      </c>
      <c r="AT1221" s="201" t="s">
        <v>313</v>
      </c>
      <c r="AU1221" s="201" t="s">
        <v>86</v>
      </c>
      <c r="AY1221" s="18" t="s">
        <v>311</v>
      </c>
      <c r="BE1221" s="202">
        <f>IF(N1221="základní",J1221,0)</f>
        <v>0</v>
      </c>
      <c r="BF1221" s="202">
        <f>IF(N1221="snížená",J1221,0)</f>
        <v>0</v>
      </c>
      <c r="BG1221" s="202">
        <f>IF(N1221="zákl. přenesená",J1221,0)</f>
        <v>0</v>
      </c>
      <c r="BH1221" s="202">
        <f>IF(N1221="sníž. přenesená",J1221,0)</f>
        <v>0</v>
      </c>
      <c r="BI1221" s="202">
        <f>IF(N1221="nulová",J1221,0)</f>
        <v>0</v>
      </c>
      <c r="BJ1221" s="18" t="s">
        <v>84</v>
      </c>
      <c r="BK1221" s="202">
        <f>ROUND(I1221*H1221,2)</f>
        <v>0</v>
      </c>
      <c r="BL1221" s="18" t="s">
        <v>420</v>
      </c>
      <c r="BM1221" s="201" t="s">
        <v>1972</v>
      </c>
    </row>
    <row r="1222" spans="1:65" s="14" customFormat="1" x14ac:dyDescent="0.2">
      <c r="B1222" s="218"/>
      <c r="C1222" s="219"/>
      <c r="D1222" s="203" t="s">
        <v>332</v>
      </c>
      <c r="E1222" s="220" t="s">
        <v>21</v>
      </c>
      <c r="F1222" s="221" t="s">
        <v>1973</v>
      </c>
      <c r="G1222" s="219"/>
      <c r="H1222" s="220" t="s">
        <v>21</v>
      </c>
      <c r="I1222" s="222"/>
      <c r="J1222" s="219"/>
      <c r="K1222" s="219"/>
      <c r="L1222" s="223"/>
      <c r="M1222" s="224"/>
      <c r="N1222" s="225"/>
      <c r="O1222" s="225"/>
      <c r="P1222" s="225"/>
      <c r="Q1222" s="225"/>
      <c r="R1222" s="225"/>
      <c r="S1222" s="225"/>
      <c r="T1222" s="226"/>
      <c r="AT1222" s="227" t="s">
        <v>332</v>
      </c>
      <c r="AU1222" s="227" t="s">
        <v>86</v>
      </c>
      <c r="AV1222" s="14" t="s">
        <v>84</v>
      </c>
      <c r="AW1222" s="14" t="s">
        <v>37</v>
      </c>
      <c r="AX1222" s="14" t="s">
        <v>76</v>
      </c>
      <c r="AY1222" s="227" t="s">
        <v>311</v>
      </c>
    </row>
    <row r="1223" spans="1:65" s="14" customFormat="1" x14ac:dyDescent="0.2">
      <c r="B1223" s="218"/>
      <c r="C1223" s="219"/>
      <c r="D1223" s="203" t="s">
        <v>332</v>
      </c>
      <c r="E1223" s="220" t="s">
        <v>21</v>
      </c>
      <c r="F1223" s="221" t="s">
        <v>1974</v>
      </c>
      <c r="G1223" s="219"/>
      <c r="H1223" s="220" t="s">
        <v>21</v>
      </c>
      <c r="I1223" s="222"/>
      <c r="J1223" s="219"/>
      <c r="K1223" s="219"/>
      <c r="L1223" s="223"/>
      <c r="M1223" s="224"/>
      <c r="N1223" s="225"/>
      <c r="O1223" s="225"/>
      <c r="P1223" s="225"/>
      <c r="Q1223" s="225"/>
      <c r="R1223" s="225"/>
      <c r="S1223" s="225"/>
      <c r="T1223" s="226"/>
      <c r="AT1223" s="227" t="s">
        <v>332</v>
      </c>
      <c r="AU1223" s="227" t="s">
        <v>86</v>
      </c>
      <c r="AV1223" s="14" t="s">
        <v>84</v>
      </c>
      <c r="AW1223" s="14" t="s">
        <v>37</v>
      </c>
      <c r="AX1223" s="14" t="s">
        <v>76</v>
      </c>
      <c r="AY1223" s="227" t="s">
        <v>311</v>
      </c>
    </row>
    <row r="1224" spans="1:65" s="13" customFormat="1" x14ac:dyDescent="0.2">
      <c r="B1224" s="207"/>
      <c r="C1224" s="208"/>
      <c r="D1224" s="203" t="s">
        <v>332</v>
      </c>
      <c r="E1224" s="209" t="s">
        <v>21</v>
      </c>
      <c r="F1224" s="210" t="s">
        <v>1975</v>
      </c>
      <c r="G1224" s="208"/>
      <c r="H1224" s="211">
        <v>0.159</v>
      </c>
      <c r="I1224" s="212"/>
      <c r="J1224" s="208"/>
      <c r="K1224" s="208"/>
      <c r="L1224" s="213"/>
      <c r="M1224" s="214"/>
      <c r="N1224" s="215"/>
      <c r="O1224" s="215"/>
      <c r="P1224" s="215"/>
      <c r="Q1224" s="215"/>
      <c r="R1224" s="215"/>
      <c r="S1224" s="215"/>
      <c r="T1224" s="216"/>
      <c r="AT1224" s="217" t="s">
        <v>332</v>
      </c>
      <c r="AU1224" s="217" t="s">
        <v>86</v>
      </c>
      <c r="AV1224" s="13" t="s">
        <v>86</v>
      </c>
      <c r="AW1224" s="13" t="s">
        <v>37</v>
      </c>
      <c r="AX1224" s="13" t="s">
        <v>84</v>
      </c>
      <c r="AY1224" s="217" t="s">
        <v>311</v>
      </c>
    </row>
    <row r="1225" spans="1:65" s="2" customFormat="1" ht="16.5" customHeight="1" x14ac:dyDescent="0.2">
      <c r="A1225" s="35"/>
      <c r="B1225" s="36"/>
      <c r="C1225" s="239" t="s">
        <v>1976</v>
      </c>
      <c r="D1225" s="239" t="s">
        <v>432</v>
      </c>
      <c r="E1225" s="240" t="s">
        <v>1977</v>
      </c>
      <c r="F1225" s="241" t="s">
        <v>1978</v>
      </c>
      <c r="G1225" s="242" t="s">
        <v>416</v>
      </c>
      <c r="H1225" s="243">
        <v>0.159</v>
      </c>
      <c r="I1225" s="244"/>
      <c r="J1225" s="245">
        <f>ROUND(I1225*H1225,2)</f>
        <v>0</v>
      </c>
      <c r="K1225" s="241" t="s">
        <v>544</v>
      </c>
      <c r="L1225" s="246"/>
      <c r="M1225" s="247" t="s">
        <v>21</v>
      </c>
      <c r="N1225" s="248" t="s">
        <v>47</v>
      </c>
      <c r="O1225" s="65"/>
      <c r="P1225" s="199">
        <f>O1225*H1225</f>
        <v>0</v>
      </c>
      <c r="Q1225" s="199">
        <v>1</v>
      </c>
      <c r="R1225" s="199">
        <f>Q1225*H1225</f>
        <v>0.159</v>
      </c>
      <c r="S1225" s="199">
        <v>0</v>
      </c>
      <c r="T1225" s="200">
        <f>S1225*H1225</f>
        <v>0</v>
      </c>
      <c r="U1225" s="35"/>
      <c r="V1225" s="35"/>
      <c r="W1225" s="35"/>
      <c r="X1225" s="35"/>
      <c r="Y1225" s="35"/>
      <c r="Z1225" s="35"/>
      <c r="AA1225" s="35"/>
      <c r="AB1225" s="35"/>
      <c r="AC1225" s="35"/>
      <c r="AD1225" s="35"/>
      <c r="AE1225" s="35"/>
      <c r="AR1225" s="201" t="s">
        <v>523</v>
      </c>
      <c r="AT1225" s="201" t="s">
        <v>432</v>
      </c>
      <c r="AU1225" s="201" t="s">
        <v>86</v>
      </c>
      <c r="AY1225" s="18" t="s">
        <v>311</v>
      </c>
      <c r="BE1225" s="202">
        <f>IF(N1225="základní",J1225,0)</f>
        <v>0</v>
      </c>
      <c r="BF1225" s="202">
        <f>IF(N1225="snížená",J1225,0)</f>
        <v>0</v>
      </c>
      <c r="BG1225" s="202">
        <f>IF(N1225="zákl. přenesená",J1225,0)</f>
        <v>0</v>
      </c>
      <c r="BH1225" s="202">
        <f>IF(N1225="sníž. přenesená",J1225,0)</f>
        <v>0</v>
      </c>
      <c r="BI1225" s="202">
        <f>IF(N1225="nulová",J1225,0)</f>
        <v>0</v>
      </c>
      <c r="BJ1225" s="18" t="s">
        <v>84</v>
      </c>
      <c r="BK1225" s="202">
        <f>ROUND(I1225*H1225,2)</f>
        <v>0</v>
      </c>
      <c r="BL1225" s="18" t="s">
        <v>420</v>
      </c>
      <c r="BM1225" s="201" t="s">
        <v>1979</v>
      </c>
    </row>
    <row r="1226" spans="1:65" s="14" customFormat="1" x14ac:dyDescent="0.2">
      <c r="B1226" s="218"/>
      <c r="C1226" s="219"/>
      <c r="D1226" s="203" t="s">
        <v>332</v>
      </c>
      <c r="E1226" s="220" t="s">
        <v>21</v>
      </c>
      <c r="F1226" s="221" t="s">
        <v>1973</v>
      </c>
      <c r="G1226" s="219"/>
      <c r="H1226" s="220" t="s">
        <v>21</v>
      </c>
      <c r="I1226" s="222"/>
      <c r="J1226" s="219"/>
      <c r="K1226" s="219"/>
      <c r="L1226" s="223"/>
      <c r="M1226" s="224"/>
      <c r="N1226" s="225"/>
      <c r="O1226" s="225"/>
      <c r="P1226" s="225"/>
      <c r="Q1226" s="225"/>
      <c r="R1226" s="225"/>
      <c r="S1226" s="225"/>
      <c r="T1226" s="226"/>
      <c r="AT1226" s="227" t="s">
        <v>332</v>
      </c>
      <c r="AU1226" s="227" t="s">
        <v>86</v>
      </c>
      <c r="AV1226" s="14" t="s">
        <v>84</v>
      </c>
      <c r="AW1226" s="14" t="s">
        <v>37</v>
      </c>
      <c r="AX1226" s="14" t="s">
        <v>76</v>
      </c>
      <c r="AY1226" s="227" t="s">
        <v>311</v>
      </c>
    </row>
    <row r="1227" spans="1:65" s="14" customFormat="1" x14ac:dyDescent="0.2">
      <c r="B1227" s="218"/>
      <c r="C1227" s="219"/>
      <c r="D1227" s="203" t="s">
        <v>332</v>
      </c>
      <c r="E1227" s="220" t="s">
        <v>21</v>
      </c>
      <c r="F1227" s="221" t="s">
        <v>1974</v>
      </c>
      <c r="G1227" s="219"/>
      <c r="H1227" s="220" t="s">
        <v>21</v>
      </c>
      <c r="I1227" s="222"/>
      <c r="J1227" s="219"/>
      <c r="K1227" s="219"/>
      <c r="L1227" s="223"/>
      <c r="M1227" s="224"/>
      <c r="N1227" s="225"/>
      <c r="O1227" s="225"/>
      <c r="P1227" s="225"/>
      <c r="Q1227" s="225"/>
      <c r="R1227" s="225"/>
      <c r="S1227" s="225"/>
      <c r="T1227" s="226"/>
      <c r="AT1227" s="227" t="s">
        <v>332</v>
      </c>
      <c r="AU1227" s="227" t="s">
        <v>86</v>
      </c>
      <c r="AV1227" s="14" t="s">
        <v>84</v>
      </c>
      <c r="AW1227" s="14" t="s">
        <v>37</v>
      </c>
      <c r="AX1227" s="14" t="s">
        <v>76</v>
      </c>
      <c r="AY1227" s="227" t="s">
        <v>311</v>
      </c>
    </row>
    <row r="1228" spans="1:65" s="13" customFormat="1" x14ac:dyDescent="0.2">
      <c r="B1228" s="207"/>
      <c r="C1228" s="208"/>
      <c r="D1228" s="203" t="s">
        <v>332</v>
      </c>
      <c r="E1228" s="209" t="s">
        <v>21</v>
      </c>
      <c r="F1228" s="210" t="s">
        <v>1975</v>
      </c>
      <c r="G1228" s="208"/>
      <c r="H1228" s="211">
        <v>0.159</v>
      </c>
      <c r="I1228" s="212"/>
      <c r="J1228" s="208"/>
      <c r="K1228" s="208"/>
      <c r="L1228" s="213"/>
      <c r="M1228" s="214"/>
      <c r="N1228" s="215"/>
      <c r="O1228" s="215"/>
      <c r="P1228" s="215"/>
      <c r="Q1228" s="215"/>
      <c r="R1228" s="215"/>
      <c r="S1228" s="215"/>
      <c r="T1228" s="216"/>
      <c r="AT1228" s="217" t="s">
        <v>332</v>
      </c>
      <c r="AU1228" s="217" t="s">
        <v>86</v>
      </c>
      <c r="AV1228" s="13" t="s">
        <v>86</v>
      </c>
      <c r="AW1228" s="13" t="s">
        <v>37</v>
      </c>
      <c r="AX1228" s="13" t="s">
        <v>84</v>
      </c>
      <c r="AY1228" s="217" t="s">
        <v>311</v>
      </c>
    </row>
    <row r="1229" spans="1:65" s="2" customFormat="1" ht="16.5" customHeight="1" x14ac:dyDescent="0.2">
      <c r="A1229" s="35"/>
      <c r="B1229" s="36"/>
      <c r="C1229" s="190" t="s">
        <v>1980</v>
      </c>
      <c r="D1229" s="190" t="s">
        <v>313</v>
      </c>
      <c r="E1229" s="191" t="s">
        <v>1981</v>
      </c>
      <c r="F1229" s="192" t="s">
        <v>1982</v>
      </c>
      <c r="G1229" s="193" t="s">
        <v>416</v>
      </c>
      <c r="H1229" s="194">
        <v>0.23200000000000001</v>
      </c>
      <c r="I1229" s="195"/>
      <c r="J1229" s="196">
        <f>ROUND(I1229*H1229,2)</f>
        <v>0</v>
      </c>
      <c r="K1229" s="192" t="s">
        <v>724</v>
      </c>
      <c r="L1229" s="40"/>
      <c r="M1229" s="197" t="s">
        <v>21</v>
      </c>
      <c r="N1229" s="198" t="s">
        <v>47</v>
      </c>
      <c r="O1229" s="65"/>
      <c r="P1229" s="199">
        <f>O1229*H1229</f>
        <v>0</v>
      </c>
      <c r="Q1229" s="199">
        <v>1</v>
      </c>
      <c r="R1229" s="199">
        <f>Q1229*H1229</f>
        <v>0.23200000000000001</v>
      </c>
      <c r="S1229" s="199">
        <v>0</v>
      </c>
      <c r="T1229" s="200">
        <f>S1229*H1229</f>
        <v>0</v>
      </c>
      <c r="U1229" s="35"/>
      <c r="V1229" s="35"/>
      <c r="W1229" s="35"/>
      <c r="X1229" s="35"/>
      <c r="Y1229" s="35"/>
      <c r="Z1229" s="35"/>
      <c r="AA1229" s="35"/>
      <c r="AB1229" s="35"/>
      <c r="AC1229" s="35"/>
      <c r="AD1229" s="35"/>
      <c r="AE1229" s="35"/>
      <c r="AR1229" s="201" t="s">
        <v>420</v>
      </c>
      <c r="AT1229" s="201" t="s">
        <v>313</v>
      </c>
      <c r="AU1229" s="201" t="s">
        <v>86</v>
      </c>
      <c r="AY1229" s="18" t="s">
        <v>311</v>
      </c>
      <c r="BE1229" s="202">
        <f>IF(N1229="základní",J1229,0)</f>
        <v>0</v>
      </c>
      <c r="BF1229" s="202">
        <f>IF(N1229="snížená",J1229,0)</f>
        <v>0</v>
      </c>
      <c r="BG1229" s="202">
        <f>IF(N1229="zákl. přenesená",J1229,0)</f>
        <v>0</v>
      </c>
      <c r="BH1229" s="202">
        <f>IF(N1229="sníž. přenesená",J1229,0)</f>
        <v>0</v>
      </c>
      <c r="BI1229" s="202">
        <f>IF(N1229="nulová",J1229,0)</f>
        <v>0</v>
      </c>
      <c r="BJ1229" s="18" t="s">
        <v>84</v>
      </c>
      <c r="BK1229" s="202">
        <f>ROUND(I1229*H1229,2)</f>
        <v>0</v>
      </c>
      <c r="BL1229" s="18" t="s">
        <v>420</v>
      </c>
      <c r="BM1229" s="201" t="s">
        <v>1983</v>
      </c>
    </row>
    <row r="1230" spans="1:65" s="14" customFormat="1" x14ac:dyDescent="0.2">
      <c r="B1230" s="218"/>
      <c r="C1230" s="219"/>
      <c r="D1230" s="203" t="s">
        <v>332</v>
      </c>
      <c r="E1230" s="220" t="s">
        <v>21</v>
      </c>
      <c r="F1230" s="221" t="s">
        <v>1973</v>
      </c>
      <c r="G1230" s="219"/>
      <c r="H1230" s="220" t="s">
        <v>21</v>
      </c>
      <c r="I1230" s="222"/>
      <c r="J1230" s="219"/>
      <c r="K1230" s="219"/>
      <c r="L1230" s="223"/>
      <c r="M1230" s="224"/>
      <c r="N1230" s="225"/>
      <c r="O1230" s="225"/>
      <c r="P1230" s="225"/>
      <c r="Q1230" s="225"/>
      <c r="R1230" s="225"/>
      <c r="S1230" s="225"/>
      <c r="T1230" s="226"/>
      <c r="AT1230" s="227" t="s">
        <v>332</v>
      </c>
      <c r="AU1230" s="227" t="s">
        <v>86</v>
      </c>
      <c r="AV1230" s="14" t="s">
        <v>84</v>
      </c>
      <c r="AW1230" s="14" t="s">
        <v>37</v>
      </c>
      <c r="AX1230" s="14" t="s">
        <v>76</v>
      </c>
      <c r="AY1230" s="227" t="s">
        <v>311</v>
      </c>
    </row>
    <row r="1231" spans="1:65" s="14" customFormat="1" x14ac:dyDescent="0.2">
      <c r="B1231" s="218"/>
      <c r="C1231" s="219"/>
      <c r="D1231" s="203" t="s">
        <v>332</v>
      </c>
      <c r="E1231" s="220" t="s">
        <v>21</v>
      </c>
      <c r="F1231" s="221" t="s">
        <v>1984</v>
      </c>
      <c r="G1231" s="219"/>
      <c r="H1231" s="220" t="s">
        <v>21</v>
      </c>
      <c r="I1231" s="222"/>
      <c r="J1231" s="219"/>
      <c r="K1231" s="219"/>
      <c r="L1231" s="223"/>
      <c r="M1231" s="224"/>
      <c r="N1231" s="225"/>
      <c r="O1231" s="225"/>
      <c r="P1231" s="225"/>
      <c r="Q1231" s="225"/>
      <c r="R1231" s="225"/>
      <c r="S1231" s="225"/>
      <c r="T1231" s="226"/>
      <c r="AT1231" s="227" t="s">
        <v>332</v>
      </c>
      <c r="AU1231" s="227" t="s">
        <v>86</v>
      </c>
      <c r="AV1231" s="14" t="s">
        <v>84</v>
      </c>
      <c r="AW1231" s="14" t="s">
        <v>37</v>
      </c>
      <c r="AX1231" s="14" t="s">
        <v>76</v>
      </c>
      <c r="AY1231" s="227" t="s">
        <v>311</v>
      </c>
    </row>
    <row r="1232" spans="1:65" s="13" customFormat="1" x14ac:dyDescent="0.2">
      <c r="B1232" s="207"/>
      <c r="C1232" s="208"/>
      <c r="D1232" s="203" t="s">
        <v>332</v>
      </c>
      <c r="E1232" s="209" t="s">
        <v>21</v>
      </c>
      <c r="F1232" s="210" t="s">
        <v>1985</v>
      </c>
      <c r="G1232" s="208"/>
      <c r="H1232" s="211">
        <v>0.159</v>
      </c>
      <c r="I1232" s="212"/>
      <c r="J1232" s="208"/>
      <c r="K1232" s="208"/>
      <c r="L1232" s="213"/>
      <c r="M1232" s="214"/>
      <c r="N1232" s="215"/>
      <c r="O1232" s="215"/>
      <c r="P1232" s="215"/>
      <c r="Q1232" s="215"/>
      <c r="R1232" s="215"/>
      <c r="S1232" s="215"/>
      <c r="T1232" s="216"/>
      <c r="AT1232" s="217" t="s">
        <v>332</v>
      </c>
      <c r="AU1232" s="217" t="s">
        <v>86</v>
      </c>
      <c r="AV1232" s="13" t="s">
        <v>86</v>
      </c>
      <c r="AW1232" s="13" t="s">
        <v>37</v>
      </c>
      <c r="AX1232" s="13" t="s">
        <v>76</v>
      </c>
      <c r="AY1232" s="217" t="s">
        <v>311</v>
      </c>
    </row>
    <row r="1233" spans="1:65" s="14" customFormat="1" x14ac:dyDescent="0.2">
      <c r="B1233" s="218"/>
      <c r="C1233" s="219"/>
      <c r="D1233" s="203" t="s">
        <v>332</v>
      </c>
      <c r="E1233" s="220" t="s">
        <v>21</v>
      </c>
      <c r="F1233" s="221" t="s">
        <v>1986</v>
      </c>
      <c r="G1233" s="219"/>
      <c r="H1233" s="220" t="s">
        <v>21</v>
      </c>
      <c r="I1233" s="222"/>
      <c r="J1233" s="219"/>
      <c r="K1233" s="219"/>
      <c r="L1233" s="223"/>
      <c r="M1233" s="224"/>
      <c r="N1233" s="225"/>
      <c r="O1233" s="225"/>
      <c r="P1233" s="225"/>
      <c r="Q1233" s="225"/>
      <c r="R1233" s="225"/>
      <c r="S1233" s="225"/>
      <c r="T1233" s="226"/>
      <c r="AT1233" s="227" t="s">
        <v>332</v>
      </c>
      <c r="AU1233" s="227" t="s">
        <v>86</v>
      </c>
      <c r="AV1233" s="14" t="s">
        <v>84</v>
      </c>
      <c r="AW1233" s="14" t="s">
        <v>37</v>
      </c>
      <c r="AX1233" s="14" t="s">
        <v>76</v>
      </c>
      <c r="AY1233" s="227" t="s">
        <v>311</v>
      </c>
    </row>
    <row r="1234" spans="1:65" s="13" customFormat="1" x14ac:dyDescent="0.2">
      <c r="B1234" s="207"/>
      <c r="C1234" s="208"/>
      <c r="D1234" s="203" t="s">
        <v>332</v>
      </c>
      <c r="E1234" s="209" t="s">
        <v>21</v>
      </c>
      <c r="F1234" s="210" t="s">
        <v>1987</v>
      </c>
      <c r="G1234" s="208"/>
      <c r="H1234" s="211">
        <v>7.2999999999999995E-2</v>
      </c>
      <c r="I1234" s="212"/>
      <c r="J1234" s="208"/>
      <c r="K1234" s="208"/>
      <c r="L1234" s="213"/>
      <c r="M1234" s="214"/>
      <c r="N1234" s="215"/>
      <c r="O1234" s="215"/>
      <c r="P1234" s="215"/>
      <c r="Q1234" s="215"/>
      <c r="R1234" s="215"/>
      <c r="S1234" s="215"/>
      <c r="T1234" s="216"/>
      <c r="AT1234" s="217" t="s">
        <v>332</v>
      </c>
      <c r="AU1234" s="217" t="s">
        <v>86</v>
      </c>
      <c r="AV1234" s="13" t="s">
        <v>86</v>
      </c>
      <c r="AW1234" s="13" t="s">
        <v>37</v>
      </c>
      <c r="AX1234" s="13" t="s">
        <v>76</v>
      </c>
      <c r="AY1234" s="217" t="s">
        <v>311</v>
      </c>
    </row>
    <row r="1235" spans="1:65" s="15" customFormat="1" x14ac:dyDescent="0.2">
      <c r="B1235" s="228"/>
      <c r="C1235" s="229"/>
      <c r="D1235" s="203" t="s">
        <v>332</v>
      </c>
      <c r="E1235" s="230" t="s">
        <v>21</v>
      </c>
      <c r="F1235" s="231" t="s">
        <v>347</v>
      </c>
      <c r="G1235" s="229"/>
      <c r="H1235" s="232">
        <v>0.23200000000000001</v>
      </c>
      <c r="I1235" s="233"/>
      <c r="J1235" s="229"/>
      <c r="K1235" s="229"/>
      <c r="L1235" s="234"/>
      <c r="M1235" s="235"/>
      <c r="N1235" s="236"/>
      <c r="O1235" s="236"/>
      <c r="P1235" s="236"/>
      <c r="Q1235" s="236"/>
      <c r="R1235" s="236"/>
      <c r="S1235" s="236"/>
      <c r="T1235" s="237"/>
      <c r="AT1235" s="238" t="s">
        <v>332</v>
      </c>
      <c r="AU1235" s="238" t="s">
        <v>86</v>
      </c>
      <c r="AV1235" s="15" t="s">
        <v>318</v>
      </c>
      <c r="AW1235" s="15" t="s">
        <v>37</v>
      </c>
      <c r="AX1235" s="15" t="s">
        <v>84</v>
      </c>
      <c r="AY1235" s="238" t="s">
        <v>311</v>
      </c>
    </row>
    <row r="1236" spans="1:65" s="2" customFormat="1" ht="16.5" customHeight="1" x14ac:dyDescent="0.2">
      <c r="A1236" s="35"/>
      <c r="B1236" s="36"/>
      <c r="C1236" s="239" t="s">
        <v>1988</v>
      </c>
      <c r="D1236" s="239" t="s">
        <v>432</v>
      </c>
      <c r="E1236" s="240" t="s">
        <v>1989</v>
      </c>
      <c r="F1236" s="241" t="s">
        <v>1990</v>
      </c>
      <c r="G1236" s="242" t="s">
        <v>416</v>
      </c>
      <c r="H1236" s="243">
        <v>0.159</v>
      </c>
      <c r="I1236" s="244"/>
      <c r="J1236" s="245">
        <f>ROUND(I1236*H1236,2)</f>
        <v>0</v>
      </c>
      <c r="K1236" s="241" t="s">
        <v>544</v>
      </c>
      <c r="L1236" s="246"/>
      <c r="M1236" s="247" t="s">
        <v>21</v>
      </c>
      <c r="N1236" s="248" t="s">
        <v>47</v>
      </c>
      <c r="O1236" s="65"/>
      <c r="P1236" s="199">
        <f>O1236*H1236</f>
        <v>0</v>
      </c>
      <c r="Q1236" s="199">
        <v>1</v>
      </c>
      <c r="R1236" s="199">
        <f>Q1236*H1236</f>
        <v>0.159</v>
      </c>
      <c r="S1236" s="199">
        <v>0</v>
      </c>
      <c r="T1236" s="200">
        <f>S1236*H1236</f>
        <v>0</v>
      </c>
      <c r="U1236" s="35"/>
      <c r="V1236" s="35"/>
      <c r="W1236" s="35"/>
      <c r="X1236" s="35"/>
      <c r="Y1236" s="35"/>
      <c r="Z1236" s="35"/>
      <c r="AA1236" s="35"/>
      <c r="AB1236" s="35"/>
      <c r="AC1236" s="35"/>
      <c r="AD1236" s="35"/>
      <c r="AE1236" s="35"/>
      <c r="AR1236" s="201" t="s">
        <v>523</v>
      </c>
      <c r="AT1236" s="201" t="s">
        <v>432</v>
      </c>
      <c r="AU1236" s="201" t="s">
        <v>86</v>
      </c>
      <c r="AY1236" s="18" t="s">
        <v>311</v>
      </c>
      <c r="BE1236" s="202">
        <f>IF(N1236="základní",J1236,0)</f>
        <v>0</v>
      </c>
      <c r="BF1236" s="202">
        <f>IF(N1236="snížená",J1236,0)</f>
        <v>0</v>
      </c>
      <c r="BG1236" s="202">
        <f>IF(N1236="zákl. přenesená",J1236,0)</f>
        <v>0</v>
      </c>
      <c r="BH1236" s="202">
        <f>IF(N1236="sníž. přenesená",J1236,0)</f>
        <v>0</v>
      </c>
      <c r="BI1236" s="202">
        <f>IF(N1236="nulová",J1236,0)</f>
        <v>0</v>
      </c>
      <c r="BJ1236" s="18" t="s">
        <v>84</v>
      </c>
      <c r="BK1236" s="202">
        <f>ROUND(I1236*H1236,2)</f>
        <v>0</v>
      </c>
      <c r="BL1236" s="18" t="s">
        <v>420</v>
      </c>
      <c r="BM1236" s="201" t="s">
        <v>1991</v>
      </c>
    </row>
    <row r="1237" spans="1:65" s="14" customFormat="1" x14ac:dyDescent="0.2">
      <c r="B1237" s="218"/>
      <c r="C1237" s="219"/>
      <c r="D1237" s="203" t="s">
        <v>332</v>
      </c>
      <c r="E1237" s="220" t="s">
        <v>21</v>
      </c>
      <c r="F1237" s="221" t="s">
        <v>1973</v>
      </c>
      <c r="G1237" s="219"/>
      <c r="H1237" s="220" t="s">
        <v>21</v>
      </c>
      <c r="I1237" s="222"/>
      <c r="J1237" s="219"/>
      <c r="K1237" s="219"/>
      <c r="L1237" s="223"/>
      <c r="M1237" s="224"/>
      <c r="N1237" s="225"/>
      <c r="O1237" s="225"/>
      <c r="P1237" s="225"/>
      <c r="Q1237" s="225"/>
      <c r="R1237" s="225"/>
      <c r="S1237" s="225"/>
      <c r="T1237" s="226"/>
      <c r="AT1237" s="227" t="s">
        <v>332</v>
      </c>
      <c r="AU1237" s="227" t="s">
        <v>86</v>
      </c>
      <c r="AV1237" s="14" t="s">
        <v>84</v>
      </c>
      <c r="AW1237" s="14" t="s">
        <v>37</v>
      </c>
      <c r="AX1237" s="14" t="s">
        <v>76</v>
      </c>
      <c r="AY1237" s="227" t="s">
        <v>311</v>
      </c>
    </row>
    <row r="1238" spans="1:65" s="14" customFormat="1" x14ac:dyDescent="0.2">
      <c r="B1238" s="218"/>
      <c r="C1238" s="219"/>
      <c r="D1238" s="203" t="s">
        <v>332</v>
      </c>
      <c r="E1238" s="220" t="s">
        <v>21</v>
      </c>
      <c r="F1238" s="221" t="s">
        <v>1984</v>
      </c>
      <c r="G1238" s="219"/>
      <c r="H1238" s="220" t="s">
        <v>21</v>
      </c>
      <c r="I1238" s="222"/>
      <c r="J1238" s="219"/>
      <c r="K1238" s="219"/>
      <c r="L1238" s="223"/>
      <c r="M1238" s="224"/>
      <c r="N1238" s="225"/>
      <c r="O1238" s="225"/>
      <c r="P1238" s="225"/>
      <c r="Q1238" s="225"/>
      <c r="R1238" s="225"/>
      <c r="S1238" s="225"/>
      <c r="T1238" s="226"/>
      <c r="AT1238" s="227" t="s">
        <v>332</v>
      </c>
      <c r="AU1238" s="227" t="s">
        <v>86</v>
      </c>
      <c r="AV1238" s="14" t="s">
        <v>84</v>
      </c>
      <c r="AW1238" s="14" t="s">
        <v>37</v>
      </c>
      <c r="AX1238" s="14" t="s">
        <v>76</v>
      </c>
      <c r="AY1238" s="227" t="s">
        <v>311</v>
      </c>
    </row>
    <row r="1239" spans="1:65" s="13" customFormat="1" x14ac:dyDescent="0.2">
      <c r="B1239" s="207"/>
      <c r="C1239" s="208"/>
      <c r="D1239" s="203" t="s">
        <v>332</v>
      </c>
      <c r="E1239" s="209" t="s">
        <v>21</v>
      </c>
      <c r="F1239" s="210" t="s">
        <v>1985</v>
      </c>
      <c r="G1239" s="208"/>
      <c r="H1239" s="211">
        <v>0.159</v>
      </c>
      <c r="I1239" s="212"/>
      <c r="J1239" s="208"/>
      <c r="K1239" s="208"/>
      <c r="L1239" s="213"/>
      <c r="M1239" s="214"/>
      <c r="N1239" s="215"/>
      <c r="O1239" s="215"/>
      <c r="P1239" s="215"/>
      <c r="Q1239" s="215"/>
      <c r="R1239" s="215"/>
      <c r="S1239" s="215"/>
      <c r="T1239" s="216"/>
      <c r="AT1239" s="217" t="s">
        <v>332</v>
      </c>
      <c r="AU1239" s="217" t="s">
        <v>86</v>
      </c>
      <c r="AV1239" s="13" t="s">
        <v>86</v>
      </c>
      <c r="AW1239" s="13" t="s">
        <v>37</v>
      </c>
      <c r="AX1239" s="13" t="s">
        <v>84</v>
      </c>
      <c r="AY1239" s="217" t="s">
        <v>311</v>
      </c>
    </row>
    <row r="1240" spans="1:65" s="2" customFormat="1" ht="16.5" customHeight="1" x14ac:dyDescent="0.2">
      <c r="A1240" s="35"/>
      <c r="B1240" s="36"/>
      <c r="C1240" s="239" t="s">
        <v>1992</v>
      </c>
      <c r="D1240" s="239" t="s">
        <v>432</v>
      </c>
      <c r="E1240" s="240" t="s">
        <v>1993</v>
      </c>
      <c r="F1240" s="241" t="s">
        <v>1961</v>
      </c>
      <c r="G1240" s="242" t="s">
        <v>416</v>
      </c>
      <c r="H1240" s="243">
        <v>7.2999999999999995E-2</v>
      </c>
      <c r="I1240" s="244"/>
      <c r="J1240" s="245">
        <f>ROUND(I1240*H1240,2)</f>
        <v>0</v>
      </c>
      <c r="K1240" s="241" t="s">
        <v>544</v>
      </c>
      <c r="L1240" s="246"/>
      <c r="M1240" s="247" t="s">
        <v>21</v>
      </c>
      <c r="N1240" s="248" t="s">
        <v>47</v>
      </c>
      <c r="O1240" s="65"/>
      <c r="P1240" s="199">
        <f>O1240*H1240</f>
        <v>0</v>
      </c>
      <c r="Q1240" s="199">
        <v>1</v>
      </c>
      <c r="R1240" s="199">
        <f>Q1240*H1240</f>
        <v>7.2999999999999995E-2</v>
      </c>
      <c r="S1240" s="199">
        <v>0</v>
      </c>
      <c r="T1240" s="200">
        <f>S1240*H1240</f>
        <v>0</v>
      </c>
      <c r="U1240" s="35"/>
      <c r="V1240" s="35"/>
      <c r="W1240" s="35"/>
      <c r="X1240" s="35"/>
      <c r="Y1240" s="35"/>
      <c r="Z1240" s="35"/>
      <c r="AA1240" s="35"/>
      <c r="AB1240" s="35"/>
      <c r="AC1240" s="35"/>
      <c r="AD1240" s="35"/>
      <c r="AE1240" s="35"/>
      <c r="AR1240" s="201" t="s">
        <v>523</v>
      </c>
      <c r="AT1240" s="201" t="s">
        <v>432</v>
      </c>
      <c r="AU1240" s="201" t="s">
        <v>86</v>
      </c>
      <c r="AY1240" s="18" t="s">
        <v>311</v>
      </c>
      <c r="BE1240" s="202">
        <f>IF(N1240="základní",J1240,0)</f>
        <v>0</v>
      </c>
      <c r="BF1240" s="202">
        <f>IF(N1240="snížená",J1240,0)</f>
        <v>0</v>
      </c>
      <c r="BG1240" s="202">
        <f>IF(N1240="zákl. přenesená",J1240,0)</f>
        <v>0</v>
      </c>
      <c r="BH1240" s="202">
        <f>IF(N1240="sníž. přenesená",J1240,0)</f>
        <v>0</v>
      </c>
      <c r="BI1240" s="202">
        <f>IF(N1240="nulová",J1240,0)</f>
        <v>0</v>
      </c>
      <c r="BJ1240" s="18" t="s">
        <v>84</v>
      </c>
      <c r="BK1240" s="202">
        <f>ROUND(I1240*H1240,2)</f>
        <v>0</v>
      </c>
      <c r="BL1240" s="18" t="s">
        <v>420</v>
      </c>
      <c r="BM1240" s="201" t="s">
        <v>1994</v>
      </c>
    </row>
    <row r="1241" spans="1:65" s="14" customFormat="1" x14ac:dyDescent="0.2">
      <c r="B1241" s="218"/>
      <c r="C1241" s="219"/>
      <c r="D1241" s="203" t="s">
        <v>332</v>
      </c>
      <c r="E1241" s="220" t="s">
        <v>21</v>
      </c>
      <c r="F1241" s="221" t="s">
        <v>1973</v>
      </c>
      <c r="G1241" s="219"/>
      <c r="H1241" s="220" t="s">
        <v>21</v>
      </c>
      <c r="I1241" s="222"/>
      <c r="J1241" s="219"/>
      <c r="K1241" s="219"/>
      <c r="L1241" s="223"/>
      <c r="M1241" s="224"/>
      <c r="N1241" s="225"/>
      <c r="O1241" s="225"/>
      <c r="P1241" s="225"/>
      <c r="Q1241" s="225"/>
      <c r="R1241" s="225"/>
      <c r="S1241" s="225"/>
      <c r="T1241" s="226"/>
      <c r="AT1241" s="227" t="s">
        <v>332</v>
      </c>
      <c r="AU1241" s="227" t="s">
        <v>86</v>
      </c>
      <c r="AV1241" s="14" t="s">
        <v>84</v>
      </c>
      <c r="AW1241" s="14" t="s">
        <v>37</v>
      </c>
      <c r="AX1241" s="14" t="s">
        <v>76</v>
      </c>
      <c r="AY1241" s="227" t="s">
        <v>311</v>
      </c>
    </row>
    <row r="1242" spans="1:65" s="14" customFormat="1" x14ac:dyDescent="0.2">
      <c r="B1242" s="218"/>
      <c r="C1242" s="219"/>
      <c r="D1242" s="203" t="s">
        <v>332</v>
      </c>
      <c r="E1242" s="220" t="s">
        <v>21</v>
      </c>
      <c r="F1242" s="221" t="s">
        <v>1986</v>
      </c>
      <c r="G1242" s="219"/>
      <c r="H1242" s="220" t="s">
        <v>21</v>
      </c>
      <c r="I1242" s="222"/>
      <c r="J1242" s="219"/>
      <c r="K1242" s="219"/>
      <c r="L1242" s="223"/>
      <c r="M1242" s="224"/>
      <c r="N1242" s="225"/>
      <c r="O1242" s="225"/>
      <c r="P1242" s="225"/>
      <c r="Q1242" s="225"/>
      <c r="R1242" s="225"/>
      <c r="S1242" s="225"/>
      <c r="T1242" s="226"/>
      <c r="AT1242" s="227" t="s">
        <v>332</v>
      </c>
      <c r="AU1242" s="227" t="s">
        <v>86</v>
      </c>
      <c r="AV1242" s="14" t="s">
        <v>84</v>
      </c>
      <c r="AW1242" s="14" t="s">
        <v>37</v>
      </c>
      <c r="AX1242" s="14" t="s">
        <v>76</v>
      </c>
      <c r="AY1242" s="227" t="s">
        <v>311</v>
      </c>
    </row>
    <row r="1243" spans="1:65" s="13" customFormat="1" x14ac:dyDescent="0.2">
      <c r="B1243" s="207"/>
      <c r="C1243" s="208"/>
      <c r="D1243" s="203" t="s">
        <v>332</v>
      </c>
      <c r="E1243" s="209" t="s">
        <v>21</v>
      </c>
      <c r="F1243" s="210" t="s">
        <v>1987</v>
      </c>
      <c r="G1243" s="208"/>
      <c r="H1243" s="211">
        <v>7.2999999999999995E-2</v>
      </c>
      <c r="I1243" s="212"/>
      <c r="J1243" s="208"/>
      <c r="K1243" s="208"/>
      <c r="L1243" s="213"/>
      <c r="M1243" s="214"/>
      <c r="N1243" s="215"/>
      <c r="O1243" s="215"/>
      <c r="P1243" s="215"/>
      <c r="Q1243" s="215"/>
      <c r="R1243" s="215"/>
      <c r="S1243" s="215"/>
      <c r="T1243" s="216"/>
      <c r="AT1243" s="217" t="s">
        <v>332</v>
      </c>
      <c r="AU1243" s="217" t="s">
        <v>86</v>
      </c>
      <c r="AV1243" s="13" t="s">
        <v>86</v>
      </c>
      <c r="AW1243" s="13" t="s">
        <v>37</v>
      </c>
      <c r="AX1243" s="13" t="s">
        <v>84</v>
      </c>
      <c r="AY1243" s="217" t="s">
        <v>311</v>
      </c>
    </row>
    <row r="1244" spans="1:65" s="2" customFormat="1" ht="24" customHeight="1" x14ac:dyDescent="0.2">
      <c r="A1244" s="35"/>
      <c r="B1244" s="36"/>
      <c r="C1244" s="190" t="s">
        <v>1995</v>
      </c>
      <c r="D1244" s="190" t="s">
        <v>313</v>
      </c>
      <c r="E1244" s="191" t="s">
        <v>1996</v>
      </c>
      <c r="F1244" s="192" t="s">
        <v>1997</v>
      </c>
      <c r="G1244" s="193" t="s">
        <v>123</v>
      </c>
      <c r="H1244" s="194">
        <v>25.26</v>
      </c>
      <c r="I1244" s="195"/>
      <c r="J1244" s="196">
        <f>ROUND(I1244*H1244,2)</f>
        <v>0</v>
      </c>
      <c r="K1244" s="192" t="s">
        <v>724</v>
      </c>
      <c r="L1244" s="40"/>
      <c r="M1244" s="197" t="s">
        <v>21</v>
      </c>
      <c r="N1244" s="198" t="s">
        <v>47</v>
      </c>
      <c r="O1244" s="65"/>
      <c r="P1244" s="199">
        <f>O1244*H1244</f>
        <v>0</v>
      </c>
      <c r="Q1244" s="199">
        <v>6.0000000000000001E-3</v>
      </c>
      <c r="R1244" s="199">
        <f>Q1244*H1244</f>
        <v>0.15156</v>
      </c>
      <c r="S1244" s="199">
        <v>0</v>
      </c>
      <c r="T1244" s="200">
        <f>S1244*H1244</f>
        <v>0</v>
      </c>
      <c r="U1244" s="35"/>
      <c r="V1244" s="35"/>
      <c r="W1244" s="35"/>
      <c r="X1244" s="35"/>
      <c r="Y1244" s="35"/>
      <c r="Z1244" s="35"/>
      <c r="AA1244" s="35"/>
      <c r="AB1244" s="35"/>
      <c r="AC1244" s="35"/>
      <c r="AD1244" s="35"/>
      <c r="AE1244" s="35"/>
      <c r="AR1244" s="201" t="s">
        <v>420</v>
      </c>
      <c r="AT1244" s="201" t="s">
        <v>313</v>
      </c>
      <c r="AU1244" s="201" t="s">
        <v>86</v>
      </c>
      <c r="AY1244" s="18" t="s">
        <v>311</v>
      </c>
      <c r="BE1244" s="202">
        <f>IF(N1244="základní",J1244,0)</f>
        <v>0</v>
      </c>
      <c r="BF1244" s="202">
        <f>IF(N1244="snížená",J1244,0)</f>
        <v>0</v>
      </c>
      <c r="BG1244" s="202">
        <f>IF(N1244="zákl. přenesená",J1244,0)</f>
        <v>0</v>
      </c>
      <c r="BH1244" s="202">
        <f>IF(N1244="sníž. přenesená",J1244,0)</f>
        <v>0</v>
      </c>
      <c r="BI1244" s="202">
        <f>IF(N1244="nulová",J1244,0)</f>
        <v>0</v>
      </c>
      <c r="BJ1244" s="18" t="s">
        <v>84</v>
      </c>
      <c r="BK1244" s="202">
        <f>ROUND(I1244*H1244,2)</f>
        <v>0</v>
      </c>
      <c r="BL1244" s="18" t="s">
        <v>420</v>
      </c>
      <c r="BM1244" s="201" t="s">
        <v>1998</v>
      </c>
    </row>
    <row r="1245" spans="1:65" s="2" customFormat="1" ht="19.5" x14ac:dyDescent="0.2">
      <c r="A1245" s="35"/>
      <c r="B1245" s="36"/>
      <c r="C1245" s="37"/>
      <c r="D1245" s="203" t="s">
        <v>519</v>
      </c>
      <c r="E1245" s="37"/>
      <c r="F1245" s="204" t="s">
        <v>1999</v>
      </c>
      <c r="G1245" s="37"/>
      <c r="H1245" s="37"/>
      <c r="I1245" s="110"/>
      <c r="J1245" s="37"/>
      <c r="K1245" s="37"/>
      <c r="L1245" s="40"/>
      <c r="M1245" s="205"/>
      <c r="N1245" s="206"/>
      <c r="O1245" s="65"/>
      <c r="P1245" s="65"/>
      <c r="Q1245" s="65"/>
      <c r="R1245" s="65"/>
      <c r="S1245" s="65"/>
      <c r="T1245" s="66"/>
      <c r="U1245" s="35"/>
      <c r="V1245" s="35"/>
      <c r="W1245" s="35"/>
      <c r="X1245" s="35"/>
      <c r="Y1245" s="35"/>
      <c r="Z1245" s="35"/>
      <c r="AA1245" s="35"/>
      <c r="AB1245" s="35"/>
      <c r="AC1245" s="35"/>
      <c r="AD1245" s="35"/>
      <c r="AE1245" s="35"/>
      <c r="AT1245" s="18" t="s">
        <v>519</v>
      </c>
      <c r="AU1245" s="18" t="s">
        <v>86</v>
      </c>
    </row>
    <row r="1246" spans="1:65" s="2" customFormat="1" ht="24" customHeight="1" x14ac:dyDescent="0.2">
      <c r="A1246" s="35"/>
      <c r="B1246" s="36"/>
      <c r="C1246" s="190" t="s">
        <v>2000</v>
      </c>
      <c r="D1246" s="190" t="s">
        <v>313</v>
      </c>
      <c r="E1246" s="191" t="s">
        <v>2001</v>
      </c>
      <c r="F1246" s="192" t="s">
        <v>2002</v>
      </c>
      <c r="G1246" s="193" t="s">
        <v>2003</v>
      </c>
      <c r="H1246" s="194">
        <v>2</v>
      </c>
      <c r="I1246" s="195"/>
      <c r="J1246" s="196">
        <f>ROUND(I1246*H1246,2)</f>
        <v>0</v>
      </c>
      <c r="K1246" s="192" t="s">
        <v>724</v>
      </c>
      <c r="L1246" s="40"/>
      <c r="M1246" s="197" t="s">
        <v>21</v>
      </c>
      <c r="N1246" s="198" t="s">
        <v>47</v>
      </c>
      <c r="O1246" s="65"/>
      <c r="P1246" s="199">
        <f>O1246*H1246</f>
        <v>0</v>
      </c>
      <c r="Q1246" s="199">
        <v>2.5600000000000001E-2</v>
      </c>
      <c r="R1246" s="199">
        <f>Q1246*H1246</f>
        <v>5.1200000000000002E-2</v>
      </c>
      <c r="S1246" s="199">
        <v>0</v>
      </c>
      <c r="T1246" s="200">
        <f>S1246*H1246</f>
        <v>0</v>
      </c>
      <c r="U1246" s="35"/>
      <c r="V1246" s="35"/>
      <c r="W1246" s="35"/>
      <c r="X1246" s="35"/>
      <c r="Y1246" s="35"/>
      <c r="Z1246" s="35"/>
      <c r="AA1246" s="35"/>
      <c r="AB1246" s="35"/>
      <c r="AC1246" s="35"/>
      <c r="AD1246" s="35"/>
      <c r="AE1246" s="35"/>
      <c r="AR1246" s="201" t="s">
        <v>420</v>
      </c>
      <c r="AT1246" s="201" t="s">
        <v>313</v>
      </c>
      <c r="AU1246" s="201" t="s">
        <v>86</v>
      </c>
      <c r="AY1246" s="18" t="s">
        <v>311</v>
      </c>
      <c r="BE1246" s="202">
        <f>IF(N1246="základní",J1246,0)</f>
        <v>0</v>
      </c>
      <c r="BF1246" s="202">
        <f>IF(N1246="snížená",J1246,0)</f>
        <v>0</v>
      </c>
      <c r="BG1246" s="202">
        <f>IF(N1246="zákl. přenesená",J1246,0)</f>
        <v>0</v>
      </c>
      <c r="BH1246" s="202">
        <f>IF(N1246="sníž. přenesená",J1246,0)</f>
        <v>0</v>
      </c>
      <c r="BI1246" s="202">
        <f>IF(N1246="nulová",J1246,0)</f>
        <v>0</v>
      </c>
      <c r="BJ1246" s="18" t="s">
        <v>84</v>
      </c>
      <c r="BK1246" s="202">
        <f>ROUND(I1246*H1246,2)</f>
        <v>0</v>
      </c>
      <c r="BL1246" s="18" t="s">
        <v>420</v>
      </c>
      <c r="BM1246" s="201" t="s">
        <v>2004</v>
      </c>
    </row>
    <row r="1247" spans="1:65" s="2" customFormat="1" ht="19.5" x14ac:dyDescent="0.2">
      <c r="A1247" s="35"/>
      <c r="B1247" s="36"/>
      <c r="C1247" s="37"/>
      <c r="D1247" s="203" t="s">
        <v>519</v>
      </c>
      <c r="E1247" s="37"/>
      <c r="F1247" s="204" t="s">
        <v>2005</v>
      </c>
      <c r="G1247" s="37"/>
      <c r="H1247" s="37"/>
      <c r="I1247" s="110"/>
      <c r="J1247" s="37"/>
      <c r="K1247" s="37"/>
      <c r="L1247" s="40"/>
      <c r="M1247" s="205"/>
      <c r="N1247" s="206"/>
      <c r="O1247" s="65"/>
      <c r="P1247" s="65"/>
      <c r="Q1247" s="65"/>
      <c r="R1247" s="65"/>
      <c r="S1247" s="65"/>
      <c r="T1247" s="66"/>
      <c r="U1247" s="35"/>
      <c r="V1247" s="35"/>
      <c r="W1247" s="35"/>
      <c r="X1247" s="35"/>
      <c r="Y1247" s="35"/>
      <c r="Z1247" s="35"/>
      <c r="AA1247" s="35"/>
      <c r="AB1247" s="35"/>
      <c r="AC1247" s="35"/>
      <c r="AD1247" s="35"/>
      <c r="AE1247" s="35"/>
      <c r="AT1247" s="18" t="s">
        <v>519</v>
      </c>
      <c r="AU1247" s="18" t="s">
        <v>86</v>
      </c>
    </row>
    <row r="1248" spans="1:65" s="2" customFormat="1" ht="24" customHeight="1" x14ac:dyDescent="0.2">
      <c r="A1248" s="35"/>
      <c r="B1248" s="36"/>
      <c r="C1248" s="190" t="s">
        <v>2006</v>
      </c>
      <c r="D1248" s="190" t="s">
        <v>313</v>
      </c>
      <c r="E1248" s="191" t="s">
        <v>2007</v>
      </c>
      <c r="F1248" s="192" t="s">
        <v>2008</v>
      </c>
      <c r="G1248" s="193" t="s">
        <v>329</v>
      </c>
      <c r="H1248" s="194">
        <v>19.2</v>
      </c>
      <c r="I1248" s="195"/>
      <c r="J1248" s="196">
        <f>ROUND(I1248*H1248,2)</f>
        <v>0</v>
      </c>
      <c r="K1248" s="192" t="s">
        <v>317</v>
      </c>
      <c r="L1248" s="40"/>
      <c r="M1248" s="197" t="s">
        <v>21</v>
      </c>
      <c r="N1248" s="198" t="s">
        <v>47</v>
      </c>
      <c r="O1248" s="65"/>
      <c r="P1248" s="199">
        <f>O1248*H1248</f>
        <v>0</v>
      </c>
      <c r="Q1248" s="199">
        <v>0</v>
      </c>
      <c r="R1248" s="199">
        <f>Q1248*H1248</f>
        <v>0</v>
      </c>
      <c r="S1248" s="199">
        <v>0</v>
      </c>
      <c r="T1248" s="200">
        <f>S1248*H1248</f>
        <v>0</v>
      </c>
      <c r="U1248" s="35"/>
      <c r="V1248" s="35"/>
      <c r="W1248" s="35"/>
      <c r="X1248" s="35"/>
      <c r="Y1248" s="35"/>
      <c r="Z1248" s="35"/>
      <c r="AA1248" s="35"/>
      <c r="AB1248" s="35"/>
      <c r="AC1248" s="35"/>
      <c r="AD1248" s="35"/>
      <c r="AE1248" s="35"/>
      <c r="AR1248" s="201" t="s">
        <v>420</v>
      </c>
      <c r="AT1248" s="201" t="s">
        <v>313</v>
      </c>
      <c r="AU1248" s="201" t="s">
        <v>86</v>
      </c>
      <c r="AY1248" s="18" t="s">
        <v>311</v>
      </c>
      <c r="BE1248" s="202">
        <f>IF(N1248="základní",J1248,0)</f>
        <v>0</v>
      </c>
      <c r="BF1248" s="202">
        <f>IF(N1248="snížená",J1248,0)</f>
        <v>0</v>
      </c>
      <c r="BG1248" s="202">
        <f>IF(N1248="zákl. přenesená",J1248,0)</f>
        <v>0</v>
      </c>
      <c r="BH1248" s="202">
        <f>IF(N1248="sníž. přenesená",J1248,0)</f>
        <v>0</v>
      </c>
      <c r="BI1248" s="202">
        <f>IF(N1248="nulová",J1248,0)</f>
        <v>0</v>
      </c>
      <c r="BJ1248" s="18" t="s">
        <v>84</v>
      </c>
      <c r="BK1248" s="202">
        <f>ROUND(I1248*H1248,2)</f>
        <v>0</v>
      </c>
      <c r="BL1248" s="18" t="s">
        <v>420</v>
      </c>
      <c r="BM1248" s="201" t="s">
        <v>2009</v>
      </c>
    </row>
    <row r="1249" spans="1:65" s="2" customFormat="1" ht="19.5" x14ac:dyDescent="0.2">
      <c r="A1249" s="35"/>
      <c r="B1249" s="36"/>
      <c r="C1249" s="37"/>
      <c r="D1249" s="203" t="s">
        <v>519</v>
      </c>
      <c r="E1249" s="37"/>
      <c r="F1249" s="204" t="s">
        <v>2010</v>
      </c>
      <c r="G1249" s="37"/>
      <c r="H1249" s="37"/>
      <c r="I1249" s="110"/>
      <c r="J1249" s="37"/>
      <c r="K1249" s="37"/>
      <c r="L1249" s="40"/>
      <c r="M1249" s="205"/>
      <c r="N1249" s="206"/>
      <c r="O1249" s="65"/>
      <c r="P1249" s="65"/>
      <c r="Q1249" s="65"/>
      <c r="R1249" s="65"/>
      <c r="S1249" s="65"/>
      <c r="T1249" s="66"/>
      <c r="U1249" s="35"/>
      <c r="V1249" s="35"/>
      <c r="W1249" s="35"/>
      <c r="X1249" s="35"/>
      <c r="Y1249" s="35"/>
      <c r="Z1249" s="35"/>
      <c r="AA1249" s="35"/>
      <c r="AB1249" s="35"/>
      <c r="AC1249" s="35"/>
      <c r="AD1249" s="35"/>
      <c r="AE1249" s="35"/>
      <c r="AT1249" s="18" t="s">
        <v>519</v>
      </c>
      <c r="AU1249" s="18" t="s">
        <v>86</v>
      </c>
    </row>
    <row r="1250" spans="1:65" s="2" customFormat="1" ht="16.5" customHeight="1" x14ac:dyDescent="0.2">
      <c r="A1250" s="35"/>
      <c r="B1250" s="36"/>
      <c r="C1250" s="239" t="s">
        <v>2011</v>
      </c>
      <c r="D1250" s="239" t="s">
        <v>432</v>
      </c>
      <c r="E1250" s="240" t="s">
        <v>1981</v>
      </c>
      <c r="F1250" s="241" t="s">
        <v>2012</v>
      </c>
      <c r="G1250" s="242" t="s">
        <v>329</v>
      </c>
      <c r="H1250" s="243">
        <v>19.2</v>
      </c>
      <c r="I1250" s="244"/>
      <c r="J1250" s="245">
        <f>ROUND(I1250*H1250,2)</f>
        <v>0</v>
      </c>
      <c r="K1250" s="241" t="s">
        <v>724</v>
      </c>
      <c r="L1250" s="246"/>
      <c r="M1250" s="247" t="s">
        <v>21</v>
      </c>
      <c r="N1250" s="248" t="s">
        <v>47</v>
      </c>
      <c r="O1250" s="65"/>
      <c r="P1250" s="199">
        <f>O1250*H1250</f>
        <v>0</v>
      </c>
      <c r="Q1250" s="199">
        <v>2.3000000000000001E-4</v>
      </c>
      <c r="R1250" s="199">
        <f>Q1250*H1250</f>
        <v>4.4159999999999998E-3</v>
      </c>
      <c r="S1250" s="199">
        <v>0</v>
      </c>
      <c r="T1250" s="200">
        <f>S1250*H1250</f>
        <v>0</v>
      </c>
      <c r="U1250" s="35"/>
      <c r="V1250" s="35"/>
      <c r="W1250" s="35"/>
      <c r="X1250" s="35"/>
      <c r="Y1250" s="35"/>
      <c r="Z1250" s="35"/>
      <c r="AA1250" s="35"/>
      <c r="AB1250" s="35"/>
      <c r="AC1250" s="35"/>
      <c r="AD1250" s="35"/>
      <c r="AE1250" s="35"/>
      <c r="AR1250" s="201" t="s">
        <v>523</v>
      </c>
      <c r="AT1250" s="201" t="s">
        <v>432</v>
      </c>
      <c r="AU1250" s="201" t="s">
        <v>86</v>
      </c>
      <c r="AY1250" s="18" t="s">
        <v>311</v>
      </c>
      <c r="BE1250" s="202">
        <f>IF(N1250="základní",J1250,0)</f>
        <v>0</v>
      </c>
      <c r="BF1250" s="202">
        <f>IF(N1250="snížená",J1250,0)</f>
        <v>0</v>
      </c>
      <c r="BG1250" s="202">
        <f>IF(N1250="zákl. přenesená",J1250,0)</f>
        <v>0</v>
      </c>
      <c r="BH1250" s="202">
        <f>IF(N1250="sníž. přenesená",J1250,0)</f>
        <v>0</v>
      </c>
      <c r="BI1250" s="202">
        <f>IF(N1250="nulová",J1250,0)</f>
        <v>0</v>
      </c>
      <c r="BJ1250" s="18" t="s">
        <v>84</v>
      </c>
      <c r="BK1250" s="202">
        <f>ROUND(I1250*H1250,2)</f>
        <v>0</v>
      </c>
      <c r="BL1250" s="18" t="s">
        <v>420</v>
      </c>
      <c r="BM1250" s="201" t="s">
        <v>2013</v>
      </c>
    </row>
    <row r="1251" spans="1:65" s="2" customFormat="1" ht="19.5" x14ac:dyDescent="0.2">
      <c r="A1251" s="35"/>
      <c r="B1251" s="36"/>
      <c r="C1251" s="37"/>
      <c r="D1251" s="203" t="s">
        <v>519</v>
      </c>
      <c r="E1251" s="37"/>
      <c r="F1251" s="204" t="s">
        <v>2005</v>
      </c>
      <c r="G1251" s="37"/>
      <c r="H1251" s="37"/>
      <c r="I1251" s="110"/>
      <c r="J1251" s="37"/>
      <c r="K1251" s="37"/>
      <c r="L1251" s="40"/>
      <c r="M1251" s="205"/>
      <c r="N1251" s="206"/>
      <c r="O1251" s="65"/>
      <c r="P1251" s="65"/>
      <c r="Q1251" s="65"/>
      <c r="R1251" s="65"/>
      <c r="S1251" s="65"/>
      <c r="T1251" s="66"/>
      <c r="U1251" s="35"/>
      <c r="V1251" s="35"/>
      <c r="W1251" s="35"/>
      <c r="X1251" s="35"/>
      <c r="Y1251" s="35"/>
      <c r="Z1251" s="35"/>
      <c r="AA1251" s="35"/>
      <c r="AB1251" s="35"/>
      <c r="AC1251" s="35"/>
      <c r="AD1251" s="35"/>
      <c r="AE1251" s="35"/>
      <c r="AT1251" s="18" t="s">
        <v>519</v>
      </c>
      <c r="AU1251" s="18" t="s">
        <v>86</v>
      </c>
    </row>
    <row r="1252" spans="1:65" s="2" customFormat="1" ht="16.5" customHeight="1" x14ac:dyDescent="0.2">
      <c r="A1252" s="35"/>
      <c r="B1252" s="36"/>
      <c r="C1252" s="190" t="s">
        <v>2014</v>
      </c>
      <c r="D1252" s="190" t="s">
        <v>313</v>
      </c>
      <c r="E1252" s="191" t="s">
        <v>2015</v>
      </c>
      <c r="F1252" s="192" t="s">
        <v>2016</v>
      </c>
      <c r="G1252" s="193" t="s">
        <v>316</v>
      </c>
      <c r="H1252" s="194">
        <v>8</v>
      </c>
      <c r="I1252" s="195"/>
      <c r="J1252" s="196">
        <f>ROUND(I1252*H1252,2)</f>
        <v>0</v>
      </c>
      <c r="K1252" s="192" t="s">
        <v>317</v>
      </c>
      <c r="L1252" s="40"/>
      <c r="M1252" s="197" t="s">
        <v>21</v>
      </c>
      <c r="N1252" s="198" t="s">
        <v>47</v>
      </c>
      <c r="O1252" s="65"/>
      <c r="P1252" s="199">
        <f>O1252*H1252</f>
        <v>0</v>
      </c>
      <c r="Q1252" s="199">
        <v>0</v>
      </c>
      <c r="R1252" s="199">
        <f>Q1252*H1252</f>
        <v>0</v>
      </c>
      <c r="S1252" s="199">
        <v>0</v>
      </c>
      <c r="T1252" s="200">
        <f>S1252*H1252</f>
        <v>0</v>
      </c>
      <c r="U1252" s="35"/>
      <c r="V1252" s="35"/>
      <c r="W1252" s="35"/>
      <c r="X1252" s="35"/>
      <c r="Y1252" s="35"/>
      <c r="Z1252" s="35"/>
      <c r="AA1252" s="35"/>
      <c r="AB1252" s="35"/>
      <c r="AC1252" s="35"/>
      <c r="AD1252" s="35"/>
      <c r="AE1252" s="35"/>
      <c r="AR1252" s="201" t="s">
        <v>420</v>
      </c>
      <c r="AT1252" s="201" t="s">
        <v>313</v>
      </c>
      <c r="AU1252" s="201" t="s">
        <v>86</v>
      </c>
      <c r="AY1252" s="18" t="s">
        <v>311</v>
      </c>
      <c r="BE1252" s="202">
        <f>IF(N1252="základní",J1252,0)</f>
        <v>0</v>
      </c>
      <c r="BF1252" s="202">
        <f>IF(N1252="snížená",J1252,0)</f>
        <v>0</v>
      </c>
      <c r="BG1252" s="202">
        <f>IF(N1252="zákl. přenesená",J1252,0)</f>
        <v>0</v>
      </c>
      <c r="BH1252" s="202">
        <f>IF(N1252="sníž. přenesená",J1252,0)</f>
        <v>0</v>
      </c>
      <c r="BI1252" s="202">
        <f>IF(N1252="nulová",J1252,0)</f>
        <v>0</v>
      </c>
      <c r="BJ1252" s="18" t="s">
        <v>84</v>
      </c>
      <c r="BK1252" s="202">
        <f>ROUND(I1252*H1252,2)</f>
        <v>0</v>
      </c>
      <c r="BL1252" s="18" t="s">
        <v>420</v>
      </c>
      <c r="BM1252" s="201" t="s">
        <v>2017</v>
      </c>
    </row>
    <row r="1253" spans="1:65" s="2" customFormat="1" ht="185.25" x14ac:dyDescent="0.2">
      <c r="A1253" s="35"/>
      <c r="B1253" s="36"/>
      <c r="C1253" s="37"/>
      <c r="D1253" s="203" t="s">
        <v>320</v>
      </c>
      <c r="E1253" s="37"/>
      <c r="F1253" s="204" t="s">
        <v>2018</v>
      </c>
      <c r="G1253" s="37"/>
      <c r="H1253" s="37"/>
      <c r="I1253" s="110"/>
      <c r="J1253" s="37"/>
      <c r="K1253" s="37"/>
      <c r="L1253" s="40"/>
      <c r="M1253" s="205"/>
      <c r="N1253" s="206"/>
      <c r="O1253" s="65"/>
      <c r="P1253" s="65"/>
      <c r="Q1253" s="65"/>
      <c r="R1253" s="65"/>
      <c r="S1253" s="65"/>
      <c r="T1253" s="66"/>
      <c r="U1253" s="35"/>
      <c r="V1253" s="35"/>
      <c r="W1253" s="35"/>
      <c r="X1253" s="35"/>
      <c r="Y1253" s="35"/>
      <c r="Z1253" s="35"/>
      <c r="AA1253" s="35"/>
      <c r="AB1253" s="35"/>
      <c r="AC1253" s="35"/>
      <c r="AD1253" s="35"/>
      <c r="AE1253" s="35"/>
      <c r="AT1253" s="18" t="s">
        <v>320</v>
      </c>
      <c r="AU1253" s="18" t="s">
        <v>86</v>
      </c>
    </row>
    <row r="1254" spans="1:65" s="2" customFormat="1" ht="19.5" x14ac:dyDescent="0.2">
      <c r="A1254" s="35"/>
      <c r="B1254" s="36"/>
      <c r="C1254" s="37"/>
      <c r="D1254" s="203" t="s">
        <v>519</v>
      </c>
      <c r="E1254" s="37"/>
      <c r="F1254" s="204" t="s">
        <v>2019</v>
      </c>
      <c r="G1254" s="37"/>
      <c r="H1254" s="37"/>
      <c r="I1254" s="110"/>
      <c r="J1254" s="37"/>
      <c r="K1254" s="37"/>
      <c r="L1254" s="40"/>
      <c r="M1254" s="205"/>
      <c r="N1254" s="206"/>
      <c r="O1254" s="65"/>
      <c r="P1254" s="65"/>
      <c r="Q1254" s="65"/>
      <c r="R1254" s="65"/>
      <c r="S1254" s="65"/>
      <c r="T1254" s="66"/>
      <c r="U1254" s="35"/>
      <c r="V1254" s="35"/>
      <c r="W1254" s="35"/>
      <c r="X1254" s="35"/>
      <c r="Y1254" s="35"/>
      <c r="Z1254" s="35"/>
      <c r="AA1254" s="35"/>
      <c r="AB1254" s="35"/>
      <c r="AC1254" s="35"/>
      <c r="AD1254" s="35"/>
      <c r="AE1254" s="35"/>
      <c r="AT1254" s="18" t="s">
        <v>519</v>
      </c>
      <c r="AU1254" s="18" t="s">
        <v>86</v>
      </c>
    </row>
    <row r="1255" spans="1:65" s="2" customFormat="1" ht="36" customHeight="1" x14ac:dyDescent="0.2">
      <c r="A1255" s="35"/>
      <c r="B1255" s="36"/>
      <c r="C1255" s="239" t="s">
        <v>2020</v>
      </c>
      <c r="D1255" s="239" t="s">
        <v>432</v>
      </c>
      <c r="E1255" s="240" t="s">
        <v>2021</v>
      </c>
      <c r="F1255" s="241" t="s">
        <v>2022</v>
      </c>
      <c r="G1255" s="242" t="s">
        <v>316</v>
      </c>
      <c r="H1255" s="243">
        <v>6</v>
      </c>
      <c r="I1255" s="244"/>
      <c r="J1255" s="245">
        <f>ROUND(I1255*H1255,2)</f>
        <v>0</v>
      </c>
      <c r="K1255" s="241" t="s">
        <v>724</v>
      </c>
      <c r="L1255" s="246"/>
      <c r="M1255" s="247" t="s">
        <v>21</v>
      </c>
      <c r="N1255" s="248" t="s">
        <v>47</v>
      </c>
      <c r="O1255" s="65"/>
      <c r="P1255" s="199">
        <f>O1255*H1255</f>
        <v>0</v>
      </c>
      <c r="Q1255" s="199">
        <v>2.5600000000000002E-3</v>
      </c>
      <c r="R1255" s="199">
        <f>Q1255*H1255</f>
        <v>1.5360000000000002E-2</v>
      </c>
      <c r="S1255" s="199">
        <v>0</v>
      </c>
      <c r="T1255" s="200">
        <f>S1255*H1255</f>
        <v>0</v>
      </c>
      <c r="U1255" s="35"/>
      <c r="V1255" s="35"/>
      <c r="W1255" s="35"/>
      <c r="X1255" s="35"/>
      <c r="Y1255" s="35"/>
      <c r="Z1255" s="35"/>
      <c r="AA1255" s="35"/>
      <c r="AB1255" s="35"/>
      <c r="AC1255" s="35"/>
      <c r="AD1255" s="35"/>
      <c r="AE1255" s="35"/>
      <c r="AR1255" s="201" t="s">
        <v>523</v>
      </c>
      <c r="AT1255" s="201" t="s">
        <v>432</v>
      </c>
      <c r="AU1255" s="201" t="s">
        <v>86</v>
      </c>
      <c r="AY1255" s="18" t="s">
        <v>311</v>
      </c>
      <c r="BE1255" s="202">
        <f>IF(N1255="základní",J1255,0)</f>
        <v>0</v>
      </c>
      <c r="BF1255" s="202">
        <f>IF(N1255="snížená",J1255,0)</f>
        <v>0</v>
      </c>
      <c r="BG1255" s="202">
        <f>IF(N1255="zákl. přenesená",J1255,0)</f>
        <v>0</v>
      </c>
      <c r="BH1255" s="202">
        <f>IF(N1255="sníž. přenesená",J1255,0)</f>
        <v>0</v>
      </c>
      <c r="BI1255" s="202">
        <f>IF(N1255="nulová",J1255,0)</f>
        <v>0</v>
      </c>
      <c r="BJ1255" s="18" t="s">
        <v>84</v>
      </c>
      <c r="BK1255" s="202">
        <f>ROUND(I1255*H1255,2)</f>
        <v>0</v>
      </c>
      <c r="BL1255" s="18" t="s">
        <v>420</v>
      </c>
      <c r="BM1255" s="201" t="s">
        <v>2023</v>
      </c>
    </row>
    <row r="1256" spans="1:65" s="2" customFormat="1" ht="19.5" x14ac:dyDescent="0.2">
      <c r="A1256" s="35"/>
      <c r="B1256" s="36"/>
      <c r="C1256" s="37"/>
      <c r="D1256" s="203" t="s">
        <v>519</v>
      </c>
      <c r="E1256" s="37"/>
      <c r="F1256" s="204" t="s">
        <v>2024</v>
      </c>
      <c r="G1256" s="37"/>
      <c r="H1256" s="37"/>
      <c r="I1256" s="110"/>
      <c r="J1256" s="37"/>
      <c r="K1256" s="37"/>
      <c r="L1256" s="40"/>
      <c r="M1256" s="205"/>
      <c r="N1256" s="206"/>
      <c r="O1256" s="65"/>
      <c r="P1256" s="65"/>
      <c r="Q1256" s="65"/>
      <c r="R1256" s="65"/>
      <c r="S1256" s="65"/>
      <c r="T1256" s="66"/>
      <c r="U1256" s="35"/>
      <c r="V1256" s="35"/>
      <c r="W1256" s="35"/>
      <c r="X1256" s="35"/>
      <c r="Y1256" s="35"/>
      <c r="Z1256" s="35"/>
      <c r="AA1256" s="35"/>
      <c r="AB1256" s="35"/>
      <c r="AC1256" s="35"/>
      <c r="AD1256" s="35"/>
      <c r="AE1256" s="35"/>
      <c r="AT1256" s="18" t="s">
        <v>519</v>
      </c>
      <c r="AU1256" s="18" t="s">
        <v>86</v>
      </c>
    </row>
    <row r="1257" spans="1:65" s="2" customFormat="1" ht="36" customHeight="1" x14ac:dyDescent="0.2">
      <c r="A1257" s="35"/>
      <c r="B1257" s="36"/>
      <c r="C1257" s="239" t="s">
        <v>2025</v>
      </c>
      <c r="D1257" s="239" t="s">
        <v>432</v>
      </c>
      <c r="E1257" s="240" t="s">
        <v>2026</v>
      </c>
      <c r="F1257" s="241" t="s">
        <v>2027</v>
      </c>
      <c r="G1257" s="242" t="s">
        <v>316</v>
      </c>
      <c r="H1257" s="243">
        <v>2</v>
      </c>
      <c r="I1257" s="244"/>
      <c r="J1257" s="245">
        <f>ROUND(I1257*H1257,2)</f>
        <v>0</v>
      </c>
      <c r="K1257" s="241" t="s">
        <v>724</v>
      </c>
      <c r="L1257" s="246"/>
      <c r="M1257" s="247" t="s">
        <v>21</v>
      </c>
      <c r="N1257" s="248" t="s">
        <v>47</v>
      </c>
      <c r="O1257" s="65"/>
      <c r="P1257" s="199">
        <f>O1257*H1257</f>
        <v>0</v>
      </c>
      <c r="Q1257" s="199">
        <v>2.5600000000000002E-3</v>
      </c>
      <c r="R1257" s="199">
        <f>Q1257*H1257</f>
        <v>5.1200000000000004E-3</v>
      </c>
      <c r="S1257" s="199">
        <v>0</v>
      </c>
      <c r="T1257" s="200">
        <f>S1257*H1257</f>
        <v>0</v>
      </c>
      <c r="U1257" s="35"/>
      <c r="V1257" s="35"/>
      <c r="W1257" s="35"/>
      <c r="X1257" s="35"/>
      <c r="Y1257" s="35"/>
      <c r="Z1257" s="35"/>
      <c r="AA1257" s="35"/>
      <c r="AB1257" s="35"/>
      <c r="AC1257" s="35"/>
      <c r="AD1257" s="35"/>
      <c r="AE1257" s="35"/>
      <c r="AR1257" s="201" t="s">
        <v>523</v>
      </c>
      <c r="AT1257" s="201" t="s">
        <v>432</v>
      </c>
      <c r="AU1257" s="201" t="s">
        <v>86</v>
      </c>
      <c r="AY1257" s="18" t="s">
        <v>311</v>
      </c>
      <c r="BE1257" s="202">
        <f>IF(N1257="základní",J1257,0)</f>
        <v>0</v>
      </c>
      <c r="BF1257" s="202">
        <f>IF(N1257="snížená",J1257,0)</f>
        <v>0</v>
      </c>
      <c r="BG1257" s="202">
        <f>IF(N1257="zákl. přenesená",J1257,0)</f>
        <v>0</v>
      </c>
      <c r="BH1257" s="202">
        <f>IF(N1257="sníž. přenesená",J1257,0)</f>
        <v>0</v>
      </c>
      <c r="BI1257" s="202">
        <f>IF(N1257="nulová",J1257,0)</f>
        <v>0</v>
      </c>
      <c r="BJ1257" s="18" t="s">
        <v>84</v>
      </c>
      <c r="BK1257" s="202">
        <f>ROUND(I1257*H1257,2)</f>
        <v>0</v>
      </c>
      <c r="BL1257" s="18" t="s">
        <v>420</v>
      </c>
      <c r="BM1257" s="201" t="s">
        <v>2028</v>
      </c>
    </row>
    <row r="1258" spans="1:65" s="2" customFormat="1" ht="19.5" x14ac:dyDescent="0.2">
      <c r="A1258" s="35"/>
      <c r="B1258" s="36"/>
      <c r="C1258" s="37"/>
      <c r="D1258" s="203" t="s">
        <v>519</v>
      </c>
      <c r="E1258" s="37"/>
      <c r="F1258" s="204" t="s">
        <v>2029</v>
      </c>
      <c r="G1258" s="37"/>
      <c r="H1258" s="37"/>
      <c r="I1258" s="110"/>
      <c r="J1258" s="37"/>
      <c r="K1258" s="37"/>
      <c r="L1258" s="40"/>
      <c r="M1258" s="205"/>
      <c r="N1258" s="206"/>
      <c r="O1258" s="65"/>
      <c r="P1258" s="65"/>
      <c r="Q1258" s="65"/>
      <c r="R1258" s="65"/>
      <c r="S1258" s="65"/>
      <c r="T1258" s="66"/>
      <c r="U1258" s="35"/>
      <c r="V1258" s="35"/>
      <c r="W1258" s="35"/>
      <c r="X1258" s="35"/>
      <c r="Y1258" s="35"/>
      <c r="Z1258" s="35"/>
      <c r="AA1258" s="35"/>
      <c r="AB1258" s="35"/>
      <c r="AC1258" s="35"/>
      <c r="AD1258" s="35"/>
      <c r="AE1258" s="35"/>
      <c r="AT1258" s="18" t="s">
        <v>519</v>
      </c>
      <c r="AU1258" s="18" t="s">
        <v>86</v>
      </c>
    </row>
    <row r="1259" spans="1:65" s="2" customFormat="1" ht="24" customHeight="1" x14ac:dyDescent="0.2">
      <c r="A1259" s="35"/>
      <c r="B1259" s="36"/>
      <c r="C1259" s="190" t="s">
        <v>2030</v>
      </c>
      <c r="D1259" s="190" t="s">
        <v>313</v>
      </c>
      <c r="E1259" s="191" t="s">
        <v>2031</v>
      </c>
      <c r="F1259" s="192" t="s">
        <v>2032</v>
      </c>
      <c r="G1259" s="193" t="s">
        <v>316</v>
      </c>
      <c r="H1259" s="194">
        <v>1</v>
      </c>
      <c r="I1259" s="195"/>
      <c r="J1259" s="196">
        <f>ROUND(I1259*H1259,2)</f>
        <v>0</v>
      </c>
      <c r="K1259" s="192" t="s">
        <v>724</v>
      </c>
      <c r="L1259" s="40"/>
      <c r="M1259" s="197" t="s">
        <v>21</v>
      </c>
      <c r="N1259" s="198" t="s">
        <v>47</v>
      </c>
      <c r="O1259" s="65"/>
      <c r="P1259" s="199">
        <f>O1259*H1259</f>
        <v>0</v>
      </c>
      <c r="Q1259" s="199">
        <v>0.15</v>
      </c>
      <c r="R1259" s="199">
        <f>Q1259*H1259</f>
        <v>0.15</v>
      </c>
      <c r="S1259" s="199">
        <v>0</v>
      </c>
      <c r="T1259" s="200">
        <f>S1259*H1259</f>
        <v>0</v>
      </c>
      <c r="U1259" s="35"/>
      <c r="V1259" s="35"/>
      <c r="W1259" s="35"/>
      <c r="X1259" s="35"/>
      <c r="Y1259" s="35"/>
      <c r="Z1259" s="35"/>
      <c r="AA1259" s="35"/>
      <c r="AB1259" s="35"/>
      <c r="AC1259" s="35"/>
      <c r="AD1259" s="35"/>
      <c r="AE1259" s="35"/>
      <c r="AR1259" s="201" t="s">
        <v>420</v>
      </c>
      <c r="AT1259" s="201" t="s">
        <v>313</v>
      </c>
      <c r="AU1259" s="201" t="s">
        <v>86</v>
      </c>
      <c r="AY1259" s="18" t="s">
        <v>311</v>
      </c>
      <c r="BE1259" s="202">
        <f>IF(N1259="základní",J1259,0)</f>
        <v>0</v>
      </c>
      <c r="BF1259" s="202">
        <f>IF(N1259="snížená",J1259,0)</f>
        <v>0</v>
      </c>
      <c r="BG1259" s="202">
        <f>IF(N1259="zákl. přenesená",J1259,0)</f>
        <v>0</v>
      </c>
      <c r="BH1259" s="202">
        <f>IF(N1259="sníž. přenesená",J1259,0)</f>
        <v>0</v>
      </c>
      <c r="BI1259" s="202">
        <f>IF(N1259="nulová",J1259,0)</f>
        <v>0</v>
      </c>
      <c r="BJ1259" s="18" t="s">
        <v>84</v>
      </c>
      <c r="BK1259" s="202">
        <f>ROUND(I1259*H1259,2)</f>
        <v>0</v>
      </c>
      <c r="BL1259" s="18" t="s">
        <v>420</v>
      </c>
      <c r="BM1259" s="201" t="s">
        <v>2033</v>
      </c>
    </row>
    <row r="1260" spans="1:65" s="2" customFormat="1" ht="19.5" x14ac:dyDescent="0.2">
      <c r="A1260" s="35"/>
      <c r="B1260" s="36"/>
      <c r="C1260" s="37"/>
      <c r="D1260" s="203" t="s">
        <v>519</v>
      </c>
      <c r="E1260" s="37"/>
      <c r="F1260" s="204" t="s">
        <v>2034</v>
      </c>
      <c r="G1260" s="37"/>
      <c r="H1260" s="37"/>
      <c r="I1260" s="110"/>
      <c r="J1260" s="37"/>
      <c r="K1260" s="37"/>
      <c r="L1260" s="40"/>
      <c r="M1260" s="205"/>
      <c r="N1260" s="206"/>
      <c r="O1260" s="65"/>
      <c r="P1260" s="65"/>
      <c r="Q1260" s="65"/>
      <c r="R1260" s="65"/>
      <c r="S1260" s="65"/>
      <c r="T1260" s="66"/>
      <c r="U1260" s="35"/>
      <c r="V1260" s="35"/>
      <c r="W1260" s="35"/>
      <c r="X1260" s="35"/>
      <c r="Y1260" s="35"/>
      <c r="Z1260" s="35"/>
      <c r="AA1260" s="35"/>
      <c r="AB1260" s="35"/>
      <c r="AC1260" s="35"/>
      <c r="AD1260" s="35"/>
      <c r="AE1260" s="35"/>
      <c r="AT1260" s="18" t="s">
        <v>519</v>
      </c>
      <c r="AU1260" s="18" t="s">
        <v>86</v>
      </c>
    </row>
    <row r="1261" spans="1:65" s="12" customFormat="1" ht="22.9" customHeight="1" x14ac:dyDescent="0.2">
      <c r="B1261" s="174"/>
      <c r="C1261" s="175"/>
      <c r="D1261" s="176" t="s">
        <v>75</v>
      </c>
      <c r="E1261" s="188" t="s">
        <v>2035</v>
      </c>
      <c r="F1261" s="188" t="s">
        <v>2036</v>
      </c>
      <c r="G1261" s="175"/>
      <c r="H1261" s="175"/>
      <c r="I1261" s="178"/>
      <c r="J1261" s="189">
        <f>BK1261</f>
        <v>0</v>
      </c>
      <c r="K1261" s="175"/>
      <c r="L1261" s="180"/>
      <c r="M1261" s="181"/>
      <c r="N1261" s="182"/>
      <c r="O1261" s="182"/>
      <c r="P1261" s="183">
        <f>SUM(P1262:P1281)</f>
        <v>0</v>
      </c>
      <c r="Q1261" s="182"/>
      <c r="R1261" s="183">
        <f>SUM(R1262:R1281)</f>
        <v>1.1099999999999999</v>
      </c>
      <c r="S1261" s="182"/>
      <c r="T1261" s="184">
        <f>SUM(T1262:T1281)</f>
        <v>0</v>
      </c>
      <c r="AR1261" s="185" t="s">
        <v>84</v>
      </c>
      <c r="AT1261" s="186" t="s">
        <v>75</v>
      </c>
      <c r="AU1261" s="186" t="s">
        <v>84</v>
      </c>
      <c r="AY1261" s="185" t="s">
        <v>311</v>
      </c>
      <c r="BK1261" s="187">
        <f>SUM(BK1262:BK1281)</f>
        <v>0</v>
      </c>
    </row>
    <row r="1262" spans="1:65" s="2" customFormat="1" ht="96" customHeight="1" x14ac:dyDescent="0.2">
      <c r="A1262" s="35"/>
      <c r="B1262" s="36"/>
      <c r="C1262" s="190" t="s">
        <v>2037</v>
      </c>
      <c r="D1262" s="190" t="s">
        <v>313</v>
      </c>
      <c r="E1262" s="191" t="s">
        <v>2038</v>
      </c>
      <c r="F1262" s="192" t="s">
        <v>2039</v>
      </c>
      <c r="G1262" s="193" t="s">
        <v>2003</v>
      </c>
      <c r="H1262" s="194">
        <v>1</v>
      </c>
      <c r="I1262" s="195"/>
      <c r="J1262" s="196">
        <f>ROUND(I1262*H1262,2)</f>
        <v>0</v>
      </c>
      <c r="K1262" s="192" t="s">
        <v>724</v>
      </c>
      <c r="L1262" s="40"/>
      <c r="M1262" s="197" t="s">
        <v>21</v>
      </c>
      <c r="N1262" s="198" t="s">
        <v>47</v>
      </c>
      <c r="O1262" s="65"/>
      <c r="P1262" s="199">
        <f>O1262*H1262</f>
        <v>0</v>
      </c>
      <c r="Q1262" s="199">
        <v>0.12</v>
      </c>
      <c r="R1262" s="199">
        <f>Q1262*H1262</f>
        <v>0.12</v>
      </c>
      <c r="S1262" s="199">
        <v>0</v>
      </c>
      <c r="T1262" s="200">
        <f>S1262*H1262</f>
        <v>0</v>
      </c>
      <c r="U1262" s="35"/>
      <c r="V1262" s="35"/>
      <c r="W1262" s="35"/>
      <c r="X1262" s="35"/>
      <c r="Y1262" s="35"/>
      <c r="Z1262" s="35"/>
      <c r="AA1262" s="35"/>
      <c r="AB1262" s="35"/>
      <c r="AC1262" s="35"/>
      <c r="AD1262" s="35"/>
      <c r="AE1262" s="35"/>
      <c r="AR1262" s="201" t="s">
        <v>420</v>
      </c>
      <c r="AT1262" s="201" t="s">
        <v>313</v>
      </c>
      <c r="AU1262" s="201" t="s">
        <v>86</v>
      </c>
      <c r="AY1262" s="18" t="s">
        <v>311</v>
      </c>
      <c r="BE1262" s="202">
        <f>IF(N1262="základní",J1262,0)</f>
        <v>0</v>
      </c>
      <c r="BF1262" s="202">
        <f>IF(N1262="snížená",J1262,0)</f>
        <v>0</v>
      </c>
      <c r="BG1262" s="202">
        <f>IF(N1262="zákl. přenesená",J1262,0)</f>
        <v>0</v>
      </c>
      <c r="BH1262" s="202">
        <f>IF(N1262="sníž. přenesená",J1262,0)</f>
        <v>0</v>
      </c>
      <c r="BI1262" s="202">
        <f>IF(N1262="nulová",J1262,0)</f>
        <v>0</v>
      </c>
      <c r="BJ1262" s="18" t="s">
        <v>84</v>
      </c>
      <c r="BK1262" s="202">
        <f>ROUND(I1262*H1262,2)</f>
        <v>0</v>
      </c>
      <c r="BL1262" s="18" t="s">
        <v>420</v>
      </c>
      <c r="BM1262" s="201" t="s">
        <v>2040</v>
      </c>
    </row>
    <row r="1263" spans="1:65" s="2" customFormat="1" ht="19.5" x14ac:dyDescent="0.2">
      <c r="A1263" s="35"/>
      <c r="B1263" s="36"/>
      <c r="C1263" s="37"/>
      <c r="D1263" s="203" t="s">
        <v>519</v>
      </c>
      <c r="E1263" s="37"/>
      <c r="F1263" s="204" t="s">
        <v>2041</v>
      </c>
      <c r="G1263" s="37"/>
      <c r="H1263" s="37"/>
      <c r="I1263" s="110"/>
      <c r="J1263" s="37"/>
      <c r="K1263" s="37"/>
      <c r="L1263" s="40"/>
      <c r="M1263" s="205"/>
      <c r="N1263" s="206"/>
      <c r="O1263" s="65"/>
      <c r="P1263" s="65"/>
      <c r="Q1263" s="65"/>
      <c r="R1263" s="65"/>
      <c r="S1263" s="65"/>
      <c r="T1263" s="66"/>
      <c r="U1263" s="35"/>
      <c r="V1263" s="35"/>
      <c r="W1263" s="35"/>
      <c r="X1263" s="35"/>
      <c r="Y1263" s="35"/>
      <c r="Z1263" s="35"/>
      <c r="AA1263" s="35"/>
      <c r="AB1263" s="35"/>
      <c r="AC1263" s="35"/>
      <c r="AD1263" s="35"/>
      <c r="AE1263" s="35"/>
      <c r="AT1263" s="18" t="s">
        <v>519</v>
      </c>
      <c r="AU1263" s="18" t="s">
        <v>86</v>
      </c>
    </row>
    <row r="1264" spans="1:65" s="2" customFormat="1" ht="96" customHeight="1" x14ac:dyDescent="0.2">
      <c r="A1264" s="35"/>
      <c r="B1264" s="36"/>
      <c r="C1264" s="190" t="s">
        <v>2042</v>
      </c>
      <c r="D1264" s="190" t="s">
        <v>313</v>
      </c>
      <c r="E1264" s="191" t="s">
        <v>2043</v>
      </c>
      <c r="F1264" s="192" t="s">
        <v>2044</v>
      </c>
      <c r="G1264" s="193" t="s">
        <v>2003</v>
      </c>
      <c r="H1264" s="194">
        <v>1</v>
      </c>
      <c r="I1264" s="195"/>
      <c r="J1264" s="196">
        <f>ROUND(I1264*H1264,2)</f>
        <v>0</v>
      </c>
      <c r="K1264" s="192" t="s">
        <v>724</v>
      </c>
      <c r="L1264" s="40"/>
      <c r="M1264" s="197" t="s">
        <v>21</v>
      </c>
      <c r="N1264" s="198" t="s">
        <v>47</v>
      </c>
      <c r="O1264" s="65"/>
      <c r="P1264" s="199">
        <f>O1264*H1264</f>
        <v>0</v>
      </c>
      <c r="Q1264" s="199">
        <v>0.1</v>
      </c>
      <c r="R1264" s="199">
        <f>Q1264*H1264</f>
        <v>0.1</v>
      </c>
      <c r="S1264" s="199">
        <v>0</v>
      </c>
      <c r="T1264" s="200">
        <f>S1264*H1264</f>
        <v>0</v>
      </c>
      <c r="U1264" s="35"/>
      <c r="V1264" s="35"/>
      <c r="W1264" s="35"/>
      <c r="X1264" s="35"/>
      <c r="Y1264" s="35"/>
      <c r="Z1264" s="35"/>
      <c r="AA1264" s="35"/>
      <c r="AB1264" s="35"/>
      <c r="AC1264" s="35"/>
      <c r="AD1264" s="35"/>
      <c r="AE1264" s="35"/>
      <c r="AR1264" s="201" t="s">
        <v>420</v>
      </c>
      <c r="AT1264" s="201" t="s">
        <v>313</v>
      </c>
      <c r="AU1264" s="201" t="s">
        <v>86</v>
      </c>
      <c r="AY1264" s="18" t="s">
        <v>311</v>
      </c>
      <c r="BE1264" s="202">
        <f>IF(N1264="základní",J1264,0)</f>
        <v>0</v>
      </c>
      <c r="BF1264" s="202">
        <f>IF(N1264="snížená",J1264,0)</f>
        <v>0</v>
      </c>
      <c r="BG1264" s="202">
        <f>IF(N1264="zákl. přenesená",J1264,0)</f>
        <v>0</v>
      </c>
      <c r="BH1264" s="202">
        <f>IF(N1264="sníž. přenesená",J1264,0)</f>
        <v>0</v>
      </c>
      <c r="BI1264" s="202">
        <f>IF(N1264="nulová",J1264,0)</f>
        <v>0</v>
      </c>
      <c r="BJ1264" s="18" t="s">
        <v>84</v>
      </c>
      <c r="BK1264" s="202">
        <f>ROUND(I1264*H1264,2)</f>
        <v>0</v>
      </c>
      <c r="BL1264" s="18" t="s">
        <v>420</v>
      </c>
      <c r="BM1264" s="201" t="s">
        <v>2045</v>
      </c>
    </row>
    <row r="1265" spans="1:65" s="2" customFormat="1" ht="19.5" x14ac:dyDescent="0.2">
      <c r="A1265" s="35"/>
      <c r="B1265" s="36"/>
      <c r="C1265" s="37"/>
      <c r="D1265" s="203" t="s">
        <v>519</v>
      </c>
      <c r="E1265" s="37"/>
      <c r="F1265" s="204" t="s">
        <v>2046</v>
      </c>
      <c r="G1265" s="37"/>
      <c r="H1265" s="37"/>
      <c r="I1265" s="110"/>
      <c r="J1265" s="37"/>
      <c r="K1265" s="37"/>
      <c r="L1265" s="40"/>
      <c r="M1265" s="205"/>
      <c r="N1265" s="206"/>
      <c r="O1265" s="65"/>
      <c r="P1265" s="65"/>
      <c r="Q1265" s="65"/>
      <c r="R1265" s="65"/>
      <c r="S1265" s="65"/>
      <c r="T1265" s="66"/>
      <c r="U1265" s="35"/>
      <c r="V1265" s="35"/>
      <c r="W1265" s="35"/>
      <c r="X1265" s="35"/>
      <c r="Y1265" s="35"/>
      <c r="Z1265" s="35"/>
      <c r="AA1265" s="35"/>
      <c r="AB1265" s="35"/>
      <c r="AC1265" s="35"/>
      <c r="AD1265" s="35"/>
      <c r="AE1265" s="35"/>
      <c r="AT1265" s="18" t="s">
        <v>519</v>
      </c>
      <c r="AU1265" s="18" t="s">
        <v>86</v>
      </c>
    </row>
    <row r="1266" spans="1:65" s="2" customFormat="1" ht="96" customHeight="1" x14ac:dyDescent="0.2">
      <c r="A1266" s="35"/>
      <c r="B1266" s="36"/>
      <c r="C1266" s="190" t="s">
        <v>2047</v>
      </c>
      <c r="D1266" s="190" t="s">
        <v>313</v>
      </c>
      <c r="E1266" s="191" t="s">
        <v>2048</v>
      </c>
      <c r="F1266" s="192" t="s">
        <v>2049</v>
      </c>
      <c r="G1266" s="193" t="s">
        <v>2003</v>
      </c>
      <c r="H1266" s="194">
        <v>1</v>
      </c>
      <c r="I1266" s="195"/>
      <c r="J1266" s="196">
        <f>ROUND(I1266*H1266,2)</f>
        <v>0</v>
      </c>
      <c r="K1266" s="192" t="s">
        <v>21</v>
      </c>
      <c r="L1266" s="40"/>
      <c r="M1266" s="197" t="s">
        <v>21</v>
      </c>
      <c r="N1266" s="198" t="s">
        <v>47</v>
      </c>
      <c r="O1266" s="65"/>
      <c r="P1266" s="199">
        <f>O1266*H1266</f>
        <v>0</v>
      </c>
      <c r="Q1266" s="199">
        <v>0.12</v>
      </c>
      <c r="R1266" s="199">
        <f>Q1266*H1266</f>
        <v>0.12</v>
      </c>
      <c r="S1266" s="199">
        <v>0</v>
      </c>
      <c r="T1266" s="200">
        <f>S1266*H1266</f>
        <v>0</v>
      </c>
      <c r="U1266" s="35"/>
      <c r="V1266" s="35"/>
      <c r="W1266" s="35"/>
      <c r="X1266" s="35"/>
      <c r="Y1266" s="35"/>
      <c r="Z1266" s="35"/>
      <c r="AA1266" s="35"/>
      <c r="AB1266" s="35"/>
      <c r="AC1266" s="35"/>
      <c r="AD1266" s="35"/>
      <c r="AE1266" s="35"/>
      <c r="AR1266" s="201" t="s">
        <v>420</v>
      </c>
      <c r="AT1266" s="201" t="s">
        <v>313</v>
      </c>
      <c r="AU1266" s="201" t="s">
        <v>86</v>
      </c>
      <c r="AY1266" s="18" t="s">
        <v>311</v>
      </c>
      <c r="BE1266" s="202">
        <f>IF(N1266="základní",J1266,0)</f>
        <v>0</v>
      </c>
      <c r="BF1266" s="202">
        <f>IF(N1266="snížená",J1266,0)</f>
        <v>0</v>
      </c>
      <c r="BG1266" s="202">
        <f>IF(N1266="zákl. přenesená",J1266,0)</f>
        <v>0</v>
      </c>
      <c r="BH1266" s="202">
        <f>IF(N1266="sníž. přenesená",J1266,0)</f>
        <v>0</v>
      </c>
      <c r="BI1266" s="202">
        <f>IF(N1266="nulová",J1266,0)</f>
        <v>0</v>
      </c>
      <c r="BJ1266" s="18" t="s">
        <v>84</v>
      </c>
      <c r="BK1266" s="202">
        <f>ROUND(I1266*H1266,2)</f>
        <v>0</v>
      </c>
      <c r="BL1266" s="18" t="s">
        <v>420</v>
      </c>
      <c r="BM1266" s="201" t="s">
        <v>2050</v>
      </c>
    </row>
    <row r="1267" spans="1:65" s="2" customFormat="1" ht="19.5" x14ac:dyDescent="0.2">
      <c r="A1267" s="35"/>
      <c r="B1267" s="36"/>
      <c r="C1267" s="37"/>
      <c r="D1267" s="203" t="s">
        <v>519</v>
      </c>
      <c r="E1267" s="37"/>
      <c r="F1267" s="204" t="s">
        <v>2051</v>
      </c>
      <c r="G1267" s="37"/>
      <c r="H1267" s="37"/>
      <c r="I1267" s="110"/>
      <c r="J1267" s="37"/>
      <c r="K1267" s="37"/>
      <c r="L1267" s="40"/>
      <c r="M1267" s="205"/>
      <c r="N1267" s="206"/>
      <c r="O1267" s="65"/>
      <c r="P1267" s="65"/>
      <c r="Q1267" s="65"/>
      <c r="R1267" s="65"/>
      <c r="S1267" s="65"/>
      <c r="T1267" s="66"/>
      <c r="U1267" s="35"/>
      <c r="V1267" s="35"/>
      <c r="W1267" s="35"/>
      <c r="X1267" s="35"/>
      <c r="Y1267" s="35"/>
      <c r="Z1267" s="35"/>
      <c r="AA1267" s="35"/>
      <c r="AB1267" s="35"/>
      <c r="AC1267" s="35"/>
      <c r="AD1267" s="35"/>
      <c r="AE1267" s="35"/>
      <c r="AT1267" s="18" t="s">
        <v>519</v>
      </c>
      <c r="AU1267" s="18" t="s">
        <v>86</v>
      </c>
    </row>
    <row r="1268" spans="1:65" s="2" customFormat="1" ht="24" customHeight="1" x14ac:dyDescent="0.2">
      <c r="A1268" s="35"/>
      <c r="B1268" s="36"/>
      <c r="C1268" s="190" t="s">
        <v>2052</v>
      </c>
      <c r="D1268" s="190" t="s">
        <v>313</v>
      </c>
      <c r="E1268" s="191" t="s">
        <v>2053</v>
      </c>
      <c r="F1268" s="192" t="s">
        <v>2054</v>
      </c>
      <c r="G1268" s="193" t="s">
        <v>2003</v>
      </c>
      <c r="H1268" s="194">
        <v>1</v>
      </c>
      <c r="I1268" s="195"/>
      <c r="J1268" s="196">
        <f>ROUND(I1268*H1268,2)</f>
        <v>0</v>
      </c>
      <c r="K1268" s="192" t="s">
        <v>21</v>
      </c>
      <c r="L1268" s="40"/>
      <c r="M1268" s="197" t="s">
        <v>21</v>
      </c>
      <c r="N1268" s="198" t="s">
        <v>47</v>
      </c>
      <c r="O1268" s="65"/>
      <c r="P1268" s="199">
        <f>O1268*H1268</f>
        <v>0</v>
      </c>
      <c r="Q1268" s="199">
        <v>0.04</v>
      </c>
      <c r="R1268" s="199">
        <f>Q1268*H1268</f>
        <v>0.04</v>
      </c>
      <c r="S1268" s="199">
        <v>0</v>
      </c>
      <c r="T1268" s="200">
        <f>S1268*H1268</f>
        <v>0</v>
      </c>
      <c r="U1268" s="35"/>
      <c r="V1268" s="35"/>
      <c r="W1268" s="35"/>
      <c r="X1268" s="35"/>
      <c r="Y1268" s="35"/>
      <c r="Z1268" s="35"/>
      <c r="AA1268" s="35"/>
      <c r="AB1268" s="35"/>
      <c r="AC1268" s="35"/>
      <c r="AD1268" s="35"/>
      <c r="AE1268" s="35"/>
      <c r="AR1268" s="201" t="s">
        <v>420</v>
      </c>
      <c r="AT1268" s="201" t="s">
        <v>313</v>
      </c>
      <c r="AU1268" s="201" t="s">
        <v>86</v>
      </c>
      <c r="AY1268" s="18" t="s">
        <v>311</v>
      </c>
      <c r="BE1268" s="202">
        <f>IF(N1268="základní",J1268,0)</f>
        <v>0</v>
      </c>
      <c r="BF1268" s="202">
        <f>IF(N1268="snížená",J1268,0)</f>
        <v>0</v>
      </c>
      <c r="BG1268" s="202">
        <f>IF(N1268="zákl. přenesená",J1268,0)</f>
        <v>0</v>
      </c>
      <c r="BH1268" s="202">
        <f>IF(N1268="sníž. přenesená",J1268,0)</f>
        <v>0</v>
      </c>
      <c r="BI1268" s="202">
        <f>IF(N1268="nulová",J1268,0)</f>
        <v>0</v>
      </c>
      <c r="BJ1268" s="18" t="s">
        <v>84</v>
      </c>
      <c r="BK1268" s="202">
        <f>ROUND(I1268*H1268,2)</f>
        <v>0</v>
      </c>
      <c r="BL1268" s="18" t="s">
        <v>420</v>
      </c>
      <c r="BM1268" s="201" t="s">
        <v>2055</v>
      </c>
    </row>
    <row r="1269" spans="1:65" s="2" customFormat="1" ht="39" x14ac:dyDescent="0.2">
      <c r="A1269" s="35"/>
      <c r="B1269" s="36"/>
      <c r="C1269" s="37"/>
      <c r="D1269" s="203" t="s">
        <v>519</v>
      </c>
      <c r="E1269" s="37"/>
      <c r="F1269" s="204" t="s">
        <v>2056</v>
      </c>
      <c r="G1269" s="37"/>
      <c r="H1269" s="37"/>
      <c r="I1269" s="110"/>
      <c r="J1269" s="37"/>
      <c r="K1269" s="37"/>
      <c r="L1269" s="40"/>
      <c r="M1269" s="205"/>
      <c r="N1269" s="206"/>
      <c r="O1269" s="65"/>
      <c r="P1269" s="65"/>
      <c r="Q1269" s="65"/>
      <c r="R1269" s="65"/>
      <c r="S1269" s="65"/>
      <c r="T1269" s="66"/>
      <c r="U1269" s="35"/>
      <c r="V1269" s="35"/>
      <c r="W1269" s="35"/>
      <c r="X1269" s="35"/>
      <c r="Y1269" s="35"/>
      <c r="Z1269" s="35"/>
      <c r="AA1269" s="35"/>
      <c r="AB1269" s="35"/>
      <c r="AC1269" s="35"/>
      <c r="AD1269" s="35"/>
      <c r="AE1269" s="35"/>
      <c r="AT1269" s="18" t="s">
        <v>519</v>
      </c>
      <c r="AU1269" s="18" t="s">
        <v>86</v>
      </c>
    </row>
    <row r="1270" spans="1:65" s="2" customFormat="1" ht="120" customHeight="1" x14ac:dyDescent="0.2">
      <c r="A1270" s="35"/>
      <c r="B1270" s="36"/>
      <c r="C1270" s="190" t="s">
        <v>2057</v>
      </c>
      <c r="D1270" s="190" t="s">
        <v>313</v>
      </c>
      <c r="E1270" s="191" t="s">
        <v>2058</v>
      </c>
      <c r="F1270" s="192" t="s">
        <v>2059</v>
      </c>
      <c r="G1270" s="193" t="s">
        <v>2003</v>
      </c>
      <c r="H1270" s="194">
        <v>1</v>
      </c>
      <c r="I1270" s="195"/>
      <c r="J1270" s="196">
        <f>ROUND(I1270*H1270,2)</f>
        <v>0</v>
      </c>
      <c r="K1270" s="192" t="s">
        <v>724</v>
      </c>
      <c r="L1270" s="40"/>
      <c r="M1270" s="197" t="s">
        <v>21</v>
      </c>
      <c r="N1270" s="198" t="s">
        <v>47</v>
      </c>
      <c r="O1270" s="65"/>
      <c r="P1270" s="199">
        <f>O1270*H1270</f>
        <v>0</v>
      </c>
      <c r="Q1270" s="199">
        <v>0.18</v>
      </c>
      <c r="R1270" s="199">
        <f>Q1270*H1270</f>
        <v>0.18</v>
      </c>
      <c r="S1270" s="199">
        <v>0</v>
      </c>
      <c r="T1270" s="200">
        <f>S1270*H1270</f>
        <v>0</v>
      </c>
      <c r="U1270" s="35"/>
      <c r="V1270" s="35"/>
      <c r="W1270" s="35"/>
      <c r="X1270" s="35"/>
      <c r="Y1270" s="35"/>
      <c r="Z1270" s="35"/>
      <c r="AA1270" s="35"/>
      <c r="AB1270" s="35"/>
      <c r="AC1270" s="35"/>
      <c r="AD1270" s="35"/>
      <c r="AE1270" s="35"/>
      <c r="AR1270" s="201" t="s">
        <v>420</v>
      </c>
      <c r="AT1270" s="201" t="s">
        <v>313</v>
      </c>
      <c r="AU1270" s="201" t="s">
        <v>86</v>
      </c>
      <c r="AY1270" s="18" t="s">
        <v>311</v>
      </c>
      <c r="BE1270" s="202">
        <f>IF(N1270="základní",J1270,0)</f>
        <v>0</v>
      </c>
      <c r="BF1270" s="202">
        <f>IF(N1270="snížená",J1270,0)</f>
        <v>0</v>
      </c>
      <c r="BG1270" s="202">
        <f>IF(N1270="zákl. přenesená",J1270,0)</f>
        <v>0</v>
      </c>
      <c r="BH1270" s="202">
        <f>IF(N1270="sníž. přenesená",J1270,0)</f>
        <v>0</v>
      </c>
      <c r="BI1270" s="202">
        <f>IF(N1270="nulová",J1270,0)</f>
        <v>0</v>
      </c>
      <c r="BJ1270" s="18" t="s">
        <v>84</v>
      </c>
      <c r="BK1270" s="202">
        <f>ROUND(I1270*H1270,2)</f>
        <v>0</v>
      </c>
      <c r="BL1270" s="18" t="s">
        <v>420</v>
      </c>
      <c r="BM1270" s="201" t="s">
        <v>2060</v>
      </c>
    </row>
    <row r="1271" spans="1:65" s="2" customFormat="1" ht="19.5" x14ac:dyDescent="0.2">
      <c r="A1271" s="35"/>
      <c r="B1271" s="36"/>
      <c r="C1271" s="37"/>
      <c r="D1271" s="203" t="s">
        <v>519</v>
      </c>
      <c r="E1271" s="37"/>
      <c r="F1271" s="204" t="s">
        <v>2061</v>
      </c>
      <c r="G1271" s="37"/>
      <c r="H1271" s="37"/>
      <c r="I1271" s="110"/>
      <c r="J1271" s="37"/>
      <c r="K1271" s="37"/>
      <c r="L1271" s="40"/>
      <c r="M1271" s="205"/>
      <c r="N1271" s="206"/>
      <c r="O1271" s="65"/>
      <c r="P1271" s="65"/>
      <c r="Q1271" s="65"/>
      <c r="R1271" s="65"/>
      <c r="S1271" s="65"/>
      <c r="T1271" s="66"/>
      <c r="U1271" s="35"/>
      <c r="V1271" s="35"/>
      <c r="W1271" s="35"/>
      <c r="X1271" s="35"/>
      <c r="Y1271" s="35"/>
      <c r="Z1271" s="35"/>
      <c r="AA1271" s="35"/>
      <c r="AB1271" s="35"/>
      <c r="AC1271" s="35"/>
      <c r="AD1271" s="35"/>
      <c r="AE1271" s="35"/>
      <c r="AT1271" s="18" t="s">
        <v>519</v>
      </c>
      <c r="AU1271" s="18" t="s">
        <v>86</v>
      </c>
    </row>
    <row r="1272" spans="1:65" s="2" customFormat="1" ht="84" customHeight="1" x14ac:dyDescent="0.2">
      <c r="A1272" s="35"/>
      <c r="B1272" s="36"/>
      <c r="C1272" s="190" t="s">
        <v>2062</v>
      </c>
      <c r="D1272" s="190" t="s">
        <v>313</v>
      </c>
      <c r="E1272" s="191" t="s">
        <v>2063</v>
      </c>
      <c r="F1272" s="192" t="s">
        <v>2064</v>
      </c>
      <c r="G1272" s="193" t="s">
        <v>2003</v>
      </c>
      <c r="H1272" s="194">
        <v>1</v>
      </c>
      <c r="I1272" s="195"/>
      <c r="J1272" s="196">
        <f>ROUND(I1272*H1272,2)</f>
        <v>0</v>
      </c>
      <c r="K1272" s="192" t="s">
        <v>724</v>
      </c>
      <c r="L1272" s="40"/>
      <c r="M1272" s="197" t="s">
        <v>21</v>
      </c>
      <c r="N1272" s="198" t="s">
        <v>47</v>
      </c>
      <c r="O1272" s="65"/>
      <c r="P1272" s="199">
        <f>O1272*H1272</f>
        <v>0</v>
      </c>
      <c r="Q1272" s="199">
        <v>0.15</v>
      </c>
      <c r="R1272" s="199">
        <f>Q1272*H1272</f>
        <v>0.15</v>
      </c>
      <c r="S1272" s="199">
        <v>0</v>
      </c>
      <c r="T1272" s="200">
        <f>S1272*H1272</f>
        <v>0</v>
      </c>
      <c r="U1272" s="35"/>
      <c r="V1272" s="35"/>
      <c r="W1272" s="35"/>
      <c r="X1272" s="35"/>
      <c r="Y1272" s="35"/>
      <c r="Z1272" s="35"/>
      <c r="AA1272" s="35"/>
      <c r="AB1272" s="35"/>
      <c r="AC1272" s="35"/>
      <c r="AD1272" s="35"/>
      <c r="AE1272" s="35"/>
      <c r="AR1272" s="201" t="s">
        <v>420</v>
      </c>
      <c r="AT1272" s="201" t="s">
        <v>313</v>
      </c>
      <c r="AU1272" s="201" t="s">
        <v>86</v>
      </c>
      <c r="AY1272" s="18" t="s">
        <v>311</v>
      </c>
      <c r="BE1272" s="202">
        <f>IF(N1272="základní",J1272,0)</f>
        <v>0</v>
      </c>
      <c r="BF1272" s="202">
        <f>IF(N1272="snížená",J1272,0)</f>
        <v>0</v>
      </c>
      <c r="BG1272" s="202">
        <f>IF(N1272="zákl. přenesená",J1272,0)</f>
        <v>0</v>
      </c>
      <c r="BH1272" s="202">
        <f>IF(N1272="sníž. přenesená",J1272,0)</f>
        <v>0</v>
      </c>
      <c r="BI1272" s="202">
        <f>IF(N1272="nulová",J1272,0)</f>
        <v>0</v>
      </c>
      <c r="BJ1272" s="18" t="s">
        <v>84</v>
      </c>
      <c r="BK1272" s="202">
        <f>ROUND(I1272*H1272,2)</f>
        <v>0</v>
      </c>
      <c r="BL1272" s="18" t="s">
        <v>420</v>
      </c>
      <c r="BM1272" s="201" t="s">
        <v>2065</v>
      </c>
    </row>
    <row r="1273" spans="1:65" s="2" customFormat="1" ht="29.25" x14ac:dyDescent="0.2">
      <c r="A1273" s="35"/>
      <c r="B1273" s="36"/>
      <c r="C1273" s="37"/>
      <c r="D1273" s="203" t="s">
        <v>519</v>
      </c>
      <c r="E1273" s="37"/>
      <c r="F1273" s="204" t="s">
        <v>2066</v>
      </c>
      <c r="G1273" s="37"/>
      <c r="H1273" s="37"/>
      <c r="I1273" s="110"/>
      <c r="J1273" s="37"/>
      <c r="K1273" s="37"/>
      <c r="L1273" s="40"/>
      <c r="M1273" s="205"/>
      <c r="N1273" s="206"/>
      <c r="O1273" s="65"/>
      <c r="P1273" s="65"/>
      <c r="Q1273" s="65"/>
      <c r="R1273" s="65"/>
      <c r="S1273" s="65"/>
      <c r="T1273" s="66"/>
      <c r="U1273" s="35"/>
      <c r="V1273" s="35"/>
      <c r="W1273" s="35"/>
      <c r="X1273" s="35"/>
      <c r="Y1273" s="35"/>
      <c r="Z1273" s="35"/>
      <c r="AA1273" s="35"/>
      <c r="AB1273" s="35"/>
      <c r="AC1273" s="35"/>
      <c r="AD1273" s="35"/>
      <c r="AE1273" s="35"/>
      <c r="AT1273" s="18" t="s">
        <v>519</v>
      </c>
      <c r="AU1273" s="18" t="s">
        <v>86</v>
      </c>
    </row>
    <row r="1274" spans="1:65" s="2" customFormat="1" ht="96" customHeight="1" x14ac:dyDescent="0.2">
      <c r="A1274" s="35"/>
      <c r="B1274" s="36"/>
      <c r="C1274" s="190" t="s">
        <v>2067</v>
      </c>
      <c r="D1274" s="190" t="s">
        <v>313</v>
      </c>
      <c r="E1274" s="191" t="s">
        <v>2068</v>
      </c>
      <c r="F1274" s="192" t="s">
        <v>2069</v>
      </c>
      <c r="G1274" s="193" t="s">
        <v>2003</v>
      </c>
      <c r="H1274" s="194">
        <v>1</v>
      </c>
      <c r="I1274" s="195"/>
      <c r="J1274" s="196">
        <f>ROUND(I1274*H1274,2)</f>
        <v>0</v>
      </c>
      <c r="K1274" s="192" t="s">
        <v>724</v>
      </c>
      <c r="L1274" s="40"/>
      <c r="M1274" s="197" t="s">
        <v>21</v>
      </c>
      <c r="N1274" s="198" t="s">
        <v>47</v>
      </c>
      <c r="O1274" s="65"/>
      <c r="P1274" s="199">
        <f>O1274*H1274</f>
        <v>0</v>
      </c>
      <c r="Q1274" s="199">
        <v>0.09</v>
      </c>
      <c r="R1274" s="199">
        <f>Q1274*H1274</f>
        <v>0.09</v>
      </c>
      <c r="S1274" s="199">
        <v>0</v>
      </c>
      <c r="T1274" s="200">
        <f>S1274*H1274</f>
        <v>0</v>
      </c>
      <c r="U1274" s="35"/>
      <c r="V1274" s="35"/>
      <c r="W1274" s="35"/>
      <c r="X1274" s="35"/>
      <c r="Y1274" s="35"/>
      <c r="Z1274" s="35"/>
      <c r="AA1274" s="35"/>
      <c r="AB1274" s="35"/>
      <c r="AC1274" s="35"/>
      <c r="AD1274" s="35"/>
      <c r="AE1274" s="35"/>
      <c r="AR1274" s="201" t="s">
        <v>420</v>
      </c>
      <c r="AT1274" s="201" t="s">
        <v>313</v>
      </c>
      <c r="AU1274" s="201" t="s">
        <v>86</v>
      </c>
      <c r="AY1274" s="18" t="s">
        <v>311</v>
      </c>
      <c r="BE1274" s="202">
        <f>IF(N1274="základní",J1274,0)</f>
        <v>0</v>
      </c>
      <c r="BF1274" s="202">
        <f>IF(N1274="snížená",J1274,0)</f>
        <v>0</v>
      </c>
      <c r="BG1274" s="202">
        <f>IF(N1274="zákl. přenesená",J1274,0)</f>
        <v>0</v>
      </c>
      <c r="BH1274" s="202">
        <f>IF(N1274="sníž. přenesená",J1274,0)</f>
        <v>0</v>
      </c>
      <c r="BI1274" s="202">
        <f>IF(N1274="nulová",J1274,0)</f>
        <v>0</v>
      </c>
      <c r="BJ1274" s="18" t="s">
        <v>84</v>
      </c>
      <c r="BK1274" s="202">
        <f>ROUND(I1274*H1274,2)</f>
        <v>0</v>
      </c>
      <c r="BL1274" s="18" t="s">
        <v>420</v>
      </c>
      <c r="BM1274" s="201" t="s">
        <v>2070</v>
      </c>
    </row>
    <row r="1275" spans="1:65" s="2" customFormat="1" ht="29.25" x14ac:dyDescent="0.2">
      <c r="A1275" s="35"/>
      <c r="B1275" s="36"/>
      <c r="C1275" s="37"/>
      <c r="D1275" s="203" t="s">
        <v>519</v>
      </c>
      <c r="E1275" s="37"/>
      <c r="F1275" s="204" t="s">
        <v>2071</v>
      </c>
      <c r="G1275" s="37"/>
      <c r="H1275" s="37"/>
      <c r="I1275" s="110"/>
      <c r="J1275" s="37"/>
      <c r="K1275" s="37"/>
      <c r="L1275" s="40"/>
      <c r="M1275" s="205"/>
      <c r="N1275" s="206"/>
      <c r="O1275" s="65"/>
      <c r="P1275" s="65"/>
      <c r="Q1275" s="65"/>
      <c r="R1275" s="65"/>
      <c r="S1275" s="65"/>
      <c r="T1275" s="66"/>
      <c r="U1275" s="35"/>
      <c r="V1275" s="35"/>
      <c r="W1275" s="35"/>
      <c r="X1275" s="35"/>
      <c r="Y1275" s="35"/>
      <c r="Z1275" s="35"/>
      <c r="AA1275" s="35"/>
      <c r="AB1275" s="35"/>
      <c r="AC1275" s="35"/>
      <c r="AD1275" s="35"/>
      <c r="AE1275" s="35"/>
      <c r="AT1275" s="18" t="s">
        <v>519</v>
      </c>
      <c r="AU1275" s="18" t="s">
        <v>86</v>
      </c>
    </row>
    <row r="1276" spans="1:65" s="2" customFormat="1" ht="96" customHeight="1" x14ac:dyDescent="0.2">
      <c r="A1276" s="35"/>
      <c r="B1276" s="36"/>
      <c r="C1276" s="190" t="s">
        <v>2072</v>
      </c>
      <c r="D1276" s="190" t="s">
        <v>313</v>
      </c>
      <c r="E1276" s="191" t="s">
        <v>2073</v>
      </c>
      <c r="F1276" s="192" t="s">
        <v>2074</v>
      </c>
      <c r="G1276" s="193" t="s">
        <v>2003</v>
      </c>
      <c r="H1276" s="194">
        <v>1</v>
      </c>
      <c r="I1276" s="195"/>
      <c r="J1276" s="196">
        <f>ROUND(I1276*H1276,2)</f>
        <v>0</v>
      </c>
      <c r="K1276" s="192" t="s">
        <v>724</v>
      </c>
      <c r="L1276" s="40"/>
      <c r="M1276" s="197" t="s">
        <v>21</v>
      </c>
      <c r="N1276" s="198" t="s">
        <v>47</v>
      </c>
      <c r="O1276" s="65"/>
      <c r="P1276" s="199">
        <f>O1276*H1276</f>
        <v>0</v>
      </c>
      <c r="Q1276" s="199">
        <v>0.12</v>
      </c>
      <c r="R1276" s="199">
        <f>Q1276*H1276</f>
        <v>0.12</v>
      </c>
      <c r="S1276" s="199">
        <v>0</v>
      </c>
      <c r="T1276" s="200">
        <f>S1276*H1276</f>
        <v>0</v>
      </c>
      <c r="U1276" s="35"/>
      <c r="V1276" s="35"/>
      <c r="W1276" s="35"/>
      <c r="X1276" s="35"/>
      <c r="Y1276" s="35"/>
      <c r="Z1276" s="35"/>
      <c r="AA1276" s="35"/>
      <c r="AB1276" s="35"/>
      <c r="AC1276" s="35"/>
      <c r="AD1276" s="35"/>
      <c r="AE1276" s="35"/>
      <c r="AR1276" s="201" t="s">
        <v>420</v>
      </c>
      <c r="AT1276" s="201" t="s">
        <v>313</v>
      </c>
      <c r="AU1276" s="201" t="s">
        <v>86</v>
      </c>
      <c r="AY1276" s="18" t="s">
        <v>311</v>
      </c>
      <c r="BE1276" s="202">
        <f>IF(N1276="základní",J1276,0)</f>
        <v>0</v>
      </c>
      <c r="BF1276" s="202">
        <f>IF(N1276="snížená",J1276,0)</f>
        <v>0</v>
      </c>
      <c r="BG1276" s="202">
        <f>IF(N1276="zákl. přenesená",J1276,0)</f>
        <v>0</v>
      </c>
      <c r="BH1276" s="202">
        <f>IF(N1276="sníž. přenesená",J1276,0)</f>
        <v>0</v>
      </c>
      <c r="BI1276" s="202">
        <f>IF(N1276="nulová",J1276,0)</f>
        <v>0</v>
      </c>
      <c r="BJ1276" s="18" t="s">
        <v>84</v>
      </c>
      <c r="BK1276" s="202">
        <f>ROUND(I1276*H1276,2)</f>
        <v>0</v>
      </c>
      <c r="BL1276" s="18" t="s">
        <v>420</v>
      </c>
      <c r="BM1276" s="201" t="s">
        <v>2075</v>
      </c>
    </row>
    <row r="1277" spans="1:65" s="2" customFormat="1" ht="19.5" x14ac:dyDescent="0.2">
      <c r="A1277" s="35"/>
      <c r="B1277" s="36"/>
      <c r="C1277" s="37"/>
      <c r="D1277" s="203" t="s">
        <v>519</v>
      </c>
      <c r="E1277" s="37"/>
      <c r="F1277" s="204" t="s">
        <v>2076</v>
      </c>
      <c r="G1277" s="37"/>
      <c r="H1277" s="37"/>
      <c r="I1277" s="110"/>
      <c r="J1277" s="37"/>
      <c r="K1277" s="37"/>
      <c r="L1277" s="40"/>
      <c r="M1277" s="205"/>
      <c r="N1277" s="206"/>
      <c r="O1277" s="65"/>
      <c r="P1277" s="65"/>
      <c r="Q1277" s="65"/>
      <c r="R1277" s="65"/>
      <c r="S1277" s="65"/>
      <c r="T1277" s="66"/>
      <c r="U1277" s="35"/>
      <c r="V1277" s="35"/>
      <c r="W1277" s="35"/>
      <c r="X1277" s="35"/>
      <c r="Y1277" s="35"/>
      <c r="Z1277" s="35"/>
      <c r="AA1277" s="35"/>
      <c r="AB1277" s="35"/>
      <c r="AC1277" s="35"/>
      <c r="AD1277" s="35"/>
      <c r="AE1277" s="35"/>
      <c r="AT1277" s="18" t="s">
        <v>519</v>
      </c>
      <c r="AU1277" s="18" t="s">
        <v>86</v>
      </c>
    </row>
    <row r="1278" spans="1:65" s="2" customFormat="1" ht="108" customHeight="1" x14ac:dyDescent="0.2">
      <c r="A1278" s="35"/>
      <c r="B1278" s="36"/>
      <c r="C1278" s="190" t="s">
        <v>2077</v>
      </c>
      <c r="D1278" s="190" t="s">
        <v>313</v>
      </c>
      <c r="E1278" s="191" t="s">
        <v>2078</v>
      </c>
      <c r="F1278" s="192" t="s">
        <v>2079</v>
      </c>
      <c r="G1278" s="193" t="s">
        <v>2003</v>
      </c>
      <c r="H1278" s="194">
        <v>1</v>
      </c>
      <c r="I1278" s="195"/>
      <c r="J1278" s="196">
        <f>ROUND(I1278*H1278,2)</f>
        <v>0</v>
      </c>
      <c r="K1278" s="192" t="s">
        <v>724</v>
      </c>
      <c r="L1278" s="40"/>
      <c r="M1278" s="197" t="s">
        <v>21</v>
      </c>
      <c r="N1278" s="198" t="s">
        <v>47</v>
      </c>
      <c r="O1278" s="65"/>
      <c r="P1278" s="199">
        <f>O1278*H1278</f>
        <v>0</v>
      </c>
      <c r="Q1278" s="199">
        <v>9.5000000000000001E-2</v>
      </c>
      <c r="R1278" s="199">
        <f>Q1278*H1278</f>
        <v>9.5000000000000001E-2</v>
      </c>
      <c r="S1278" s="199">
        <v>0</v>
      </c>
      <c r="T1278" s="200">
        <f>S1278*H1278</f>
        <v>0</v>
      </c>
      <c r="U1278" s="35"/>
      <c r="V1278" s="35"/>
      <c r="W1278" s="35"/>
      <c r="X1278" s="35"/>
      <c r="Y1278" s="35"/>
      <c r="Z1278" s="35"/>
      <c r="AA1278" s="35"/>
      <c r="AB1278" s="35"/>
      <c r="AC1278" s="35"/>
      <c r="AD1278" s="35"/>
      <c r="AE1278" s="35"/>
      <c r="AR1278" s="201" t="s">
        <v>420</v>
      </c>
      <c r="AT1278" s="201" t="s">
        <v>313</v>
      </c>
      <c r="AU1278" s="201" t="s">
        <v>86</v>
      </c>
      <c r="AY1278" s="18" t="s">
        <v>311</v>
      </c>
      <c r="BE1278" s="202">
        <f>IF(N1278="základní",J1278,0)</f>
        <v>0</v>
      </c>
      <c r="BF1278" s="202">
        <f>IF(N1278="snížená",J1278,0)</f>
        <v>0</v>
      </c>
      <c r="BG1278" s="202">
        <f>IF(N1278="zákl. přenesená",J1278,0)</f>
        <v>0</v>
      </c>
      <c r="BH1278" s="202">
        <f>IF(N1278="sníž. přenesená",J1278,0)</f>
        <v>0</v>
      </c>
      <c r="BI1278" s="202">
        <f>IF(N1278="nulová",J1278,0)</f>
        <v>0</v>
      </c>
      <c r="BJ1278" s="18" t="s">
        <v>84</v>
      </c>
      <c r="BK1278" s="202">
        <f>ROUND(I1278*H1278,2)</f>
        <v>0</v>
      </c>
      <c r="BL1278" s="18" t="s">
        <v>420</v>
      </c>
      <c r="BM1278" s="201" t="s">
        <v>2080</v>
      </c>
    </row>
    <row r="1279" spans="1:65" s="2" customFormat="1" ht="19.5" x14ac:dyDescent="0.2">
      <c r="A1279" s="35"/>
      <c r="B1279" s="36"/>
      <c r="C1279" s="37"/>
      <c r="D1279" s="203" t="s">
        <v>519</v>
      </c>
      <c r="E1279" s="37"/>
      <c r="F1279" s="204" t="s">
        <v>2081</v>
      </c>
      <c r="G1279" s="37"/>
      <c r="H1279" s="37"/>
      <c r="I1279" s="110"/>
      <c r="J1279" s="37"/>
      <c r="K1279" s="37"/>
      <c r="L1279" s="40"/>
      <c r="M1279" s="205"/>
      <c r="N1279" s="206"/>
      <c r="O1279" s="65"/>
      <c r="P1279" s="65"/>
      <c r="Q1279" s="65"/>
      <c r="R1279" s="65"/>
      <c r="S1279" s="65"/>
      <c r="T1279" s="66"/>
      <c r="U1279" s="35"/>
      <c r="V1279" s="35"/>
      <c r="W1279" s="35"/>
      <c r="X1279" s="35"/>
      <c r="Y1279" s="35"/>
      <c r="Z1279" s="35"/>
      <c r="AA1279" s="35"/>
      <c r="AB1279" s="35"/>
      <c r="AC1279" s="35"/>
      <c r="AD1279" s="35"/>
      <c r="AE1279" s="35"/>
      <c r="AT1279" s="18" t="s">
        <v>519</v>
      </c>
      <c r="AU1279" s="18" t="s">
        <v>86</v>
      </c>
    </row>
    <row r="1280" spans="1:65" s="2" customFormat="1" ht="72" customHeight="1" x14ac:dyDescent="0.2">
      <c r="A1280" s="35"/>
      <c r="B1280" s="36"/>
      <c r="C1280" s="190" t="s">
        <v>2082</v>
      </c>
      <c r="D1280" s="190" t="s">
        <v>313</v>
      </c>
      <c r="E1280" s="191" t="s">
        <v>2083</v>
      </c>
      <c r="F1280" s="192" t="s">
        <v>2084</v>
      </c>
      <c r="G1280" s="193" t="s">
        <v>2003</v>
      </c>
      <c r="H1280" s="194">
        <v>1</v>
      </c>
      <c r="I1280" s="195"/>
      <c r="J1280" s="196">
        <f>ROUND(I1280*H1280,2)</f>
        <v>0</v>
      </c>
      <c r="K1280" s="192" t="s">
        <v>724</v>
      </c>
      <c r="L1280" s="40"/>
      <c r="M1280" s="197" t="s">
        <v>21</v>
      </c>
      <c r="N1280" s="198" t="s">
        <v>47</v>
      </c>
      <c r="O1280" s="65"/>
      <c r="P1280" s="199">
        <f>O1280*H1280</f>
        <v>0</v>
      </c>
      <c r="Q1280" s="199">
        <v>9.5000000000000001E-2</v>
      </c>
      <c r="R1280" s="199">
        <f>Q1280*H1280</f>
        <v>9.5000000000000001E-2</v>
      </c>
      <c r="S1280" s="199">
        <v>0</v>
      </c>
      <c r="T1280" s="200">
        <f>S1280*H1280</f>
        <v>0</v>
      </c>
      <c r="U1280" s="35"/>
      <c r="V1280" s="35"/>
      <c r="W1280" s="35"/>
      <c r="X1280" s="35"/>
      <c r="Y1280" s="35"/>
      <c r="Z1280" s="35"/>
      <c r="AA1280" s="35"/>
      <c r="AB1280" s="35"/>
      <c r="AC1280" s="35"/>
      <c r="AD1280" s="35"/>
      <c r="AE1280" s="35"/>
      <c r="AR1280" s="201" t="s">
        <v>420</v>
      </c>
      <c r="AT1280" s="201" t="s">
        <v>313</v>
      </c>
      <c r="AU1280" s="201" t="s">
        <v>86</v>
      </c>
      <c r="AY1280" s="18" t="s">
        <v>311</v>
      </c>
      <c r="BE1280" s="202">
        <f>IF(N1280="základní",J1280,0)</f>
        <v>0</v>
      </c>
      <c r="BF1280" s="202">
        <f>IF(N1280="snížená",J1280,0)</f>
        <v>0</v>
      </c>
      <c r="BG1280" s="202">
        <f>IF(N1280="zákl. přenesená",J1280,0)</f>
        <v>0</v>
      </c>
      <c r="BH1280" s="202">
        <f>IF(N1280="sníž. přenesená",J1280,0)</f>
        <v>0</v>
      </c>
      <c r="BI1280" s="202">
        <f>IF(N1280="nulová",J1280,0)</f>
        <v>0</v>
      </c>
      <c r="BJ1280" s="18" t="s">
        <v>84</v>
      </c>
      <c r="BK1280" s="202">
        <f>ROUND(I1280*H1280,2)</f>
        <v>0</v>
      </c>
      <c r="BL1280" s="18" t="s">
        <v>420</v>
      </c>
      <c r="BM1280" s="201" t="s">
        <v>2085</v>
      </c>
    </row>
    <row r="1281" spans="1:65" s="2" customFormat="1" ht="19.5" x14ac:dyDescent="0.2">
      <c r="A1281" s="35"/>
      <c r="B1281" s="36"/>
      <c r="C1281" s="37"/>
      <c r="D1281" s="203" t="s">
        <v>519</v>
      </c>
      <c r="E1281" s="37"/>
      <c r="F1281" s="204" t="s">
        <v>2086</v>
      </c>
      <c r="G1281" s="37"/>
      <c r="H1281" s="37"/>
      <c r="I1281" s="110"/>
      <c r="J1281" s="37"/>
      <c r="K1281" s="37"/>
      <c r="L1281" s="40"/>
      <c r="M1281" s="205"/>
      <c r="N1281" s="206"/>
      <c r="O1281" s="65"/>
      <c r="P1281" s="65"/>
      <c r="Q1281" s="65"/>
      <c r="R1281" s="65"/>
      <c r="S1281" s="65"/>
      <c r="T1281" s="66"/>
      <c r="U1281" s="35"/>
      <c r="V1281" s="35"/>
      <c r="W1281" s="35"/>
      <c r="X1281" s="35"/>
      <c r="Y1281" s="35"/>
      <c r="Z1281" s="35"/>
      <c r="AA1281" s="35"/>
      <c r="AB1281" s="35"/>
      <c r="AC1281" s="35"/>
      <c r="AD1281" s="35"/>
      <c r="AE1281" s="35"/>
      <c r="AT1281" s="18" t="s">
        <v>519</v>
      </c>
      <c r="AU1281" s="18" t="s">
        <v>86</v>
      </c>
    </row>
    <row r="1282" spans="1:65" s="12" customFormat="1" ht="22.9" customHeight="1" x14ac:dyDescent="0.2">
      <c r="B1282" s="174"/>
      <c r="C1282" s="175"/>
      <c r="D1282" s="176" t="s">
        <v>75</v>
      </c>
      <c r="E1282" s="188" t="s">
        <v>2087</v>
      </c>
      <c r="F1282" s="188" t="s">
        <v>2088</v>
      </c>
      <c r="G1282" s="175"/>
      <c r="H1282" s="175"/>
      <c r="I1282" s="178"/>
      <c r="J1282" s="189">
        <f>BK1282</f>
        <v>0</v>
      </c>
      <c r="K1282" s="175"/>
      <c r="L1282" s="180"/>
      <c r="M1282" s="181"/>
      <c r="N1282" s="182"/>
      <c r="O1282" s="182"/>
      <c r="P1282" s="183">
        <f>SUM(P1283:P1337)</f>
        <v>0</v>
      </c>
      <c r="Q1282" s="182"/>
      <c r="R1282" s="183">
        <f>SUM(R1283:R1337)</f>
        <v>2.6053895199999997</v>
      </c>
      <c r="S1282" s="182"/>
      <c r="T1282" s="184">
        <f>SUM(T1283:T1337)</f>
        <v>2.1059999999999999E-2</v>
      </c>
      <c r="AR1282" s="185" t="s">
        <v>84</v>
      </c>
      <c r="AT1282" s="186" t="s">
        <v>75</v>
      </c>
      <c r="AU1282" s="186" t="s">
        <v>84</v>
      </c>
      <c r="AY1282" s="185" t="s">
        <v>311</v>
      </c>
      <c r="BK1282" s="187">
        <f>SUM(BK1283:BK1337)</f>
        <v>0</v>
      </c>
    </row>
    <row r="1283" spans="1:65" s="2" customFormat="1" ht="16.5" customHeight="1" x14ac:dyDescent="0.2">
      <c r="A1283" s="35"/>
      <c r="B1283" s="36"/>
      <c r="C1283" s="190" t="s">
        <v>2089</v>
      </c>
      <c r="D1283" s="190" t="s">
        <v>313</v>
      </c>
      <c r="E1283" s="191" t="s">
        <v>2090</v>
      </c>
      <c r="F1283" s="192" t="s">
        <v>2091</v>
      </c>
      <c r="G1283" s="193" t="s">
        <v>123</v>
      </c>
      <c r="H1283" s="194">
        <v>27</v>
      </c>
      <c r="I1283" s="195"/>
      <c r="J1283" s="196">
        <f>ROUND(I1283*H1283,2)</f>
        <v>0</v>
      </c>
      <c r="K1283" s="192" t="s">
        <v>317</v>
      </c>
      <c r="L1283" s="40"/>
      <c r="M1283" s="197" t="s">
        <v>21</v>
      </c>
      <c r="N1283" s="198" t="s">
        <v>47</v>
      </c>
      <c r="O1283" s="65"/>
      <c r="P1283" s="199">
        <f>O1283*H1283</f>
        <v>0</v>
      </c>
      <c r="Q1283" s="199">
        <v>5.0000000000000001E-3</v>
      </c>
      <c r="R1283" s="199">
        <f>Q1283*H1283</f>
        <v>0.13500000000000001</v>
      </c>
      <c r="S1283" s="199">
        <v>0</v>
      </c>
      <c r="T1283" s="200">
        <f>S1283*H1283</f>
        <v>0</v>
      </c>
      <c r="U1283" s="35"/>
      <c r="V1283" s="35"/>
      <c r="W1283" s="35"/>
      <c r="X1283" s="35"/>
      <c r="Y1283" s="35"/>
      <c r="Z1283" s="35"/>
      <c r="AA1283" s="35"/>
      <c r="AB1283" s="35"/>
      <c r="AC1283" s="35"/>
      <c r="AD1283" s="35"/>
      <c r="AE1283" s="35"/>
      <c r="AR1283" s="201" t="s">
        <v>420</v>
      </c>
      <c r="AT1283" s="201" t="s">
        <v>313</v>
      </c>
      <c r="AU1283" s="201" t="s">
        <v>86</v>
      </c>
      <c r="AY1283" s="18" t="s">
        <v>311</v>
      </c>
      <c r="BE1283" s="202">
        <f>IF(N1283="základní",J1283,0)</f>
        <v>0</v>
      </c>
      <c r="BF1283" s="202">
        <f>IF(N1283="snížená",J1283,0)</f>
        <v>0</v>
      </c>
      <c r="BG1283" s="202">
        <f>IF(N1283="zákl. přenesená",J1283,0)</f>
        <v>0</v>
      </c>
      <c r="BH1283" s="202">
        <f>IF(N1283="sníž. přenesená",J1283,0)</f>
        <v>0</v>
      </c>
      <c r="BI1283" s="202">
        <f>IF(N1283="nulová",J1283,0)</f>
        <v>0</v>
      </c>
      <c r="BJ1283" s="18" t="s">
        <v>84</v>
      </c>
      <c r="BK1283" s="202">
        <f>ROUND(I1283*H1283,2)</f>
        <v>0</v>
      </c>
      <c r="BL1283" s="18" t="s">
        <v>420</v>
      </c>
      <c r="BM1283" s="201" t="s">
        <v>2092</v>
      </c>
    </row>
    <row r="1284" spans="1:65" s="2" customFormat="1" ht="19.5" x14ac:dyDescent="0.2">
      <c r="A1284" s="35"/>
      <c r="B1284" s="36"/>
      <c r="C1284" s="37"/>
      <c r="D1284" s="203" t="s">
        <v>519</v>
      </c>
      <c r="E1284" s="37"/>
      <c r="F1284" s="204" t="s">
        <v>2093</v>
      </c>
      <c r="G1284" s="37"/>
      <c r="H1284" s="37"/>
      <c r="I1284" s="110"/>
      <c r="J1284" s="37"/>
      <c r="K1284" s="37"/>
      <c r="L1284" s="40"/>
      <c r="M1284" s="205"/>
      <c r="N1284" s="206"/>
      <c r="O1284" s="65"/>
      <c r="P1284" s="65"/>
      <c r="Q1284" s="65"/>
      <c r="R1284" s="65"/>
      <c r="S1284" s="65"/>
      <c r="T1284" s="66"/>
      <c r="U1284" s="35"/>
      <c r="V1284" s="35"/>
      <c r="W1284" s="35"/>
      <c r="X1284" s="35"/>
      <c r="Y1284" s="35"/>
      <c r="Z1284" s="35"/>
      <c r="AA1284" s="35"/>
      <c r="AB1284" s="35"/>
      <c r="AC1284" s="35"/>
      <c r="AD1284" s="35"/>
      <c r="AE1284" s="35"/>
      <c r="AT1284" s="18" t="s">
        <v>519</v>
      </c>
      <c r="AU1284" s="18" t="s">
        <v>86</v>
      </c>
    </row>
    <row r="1285" spans="1:65" s="2" customFormat="1" ht="16.5" customHeight="1" x14ac:dyDescent="0.2">
      <c r="A1285" s="35"/>
      <c r="B1285" s="36"/>
      <c r="C1285" s="190" t="s">
        <v>2094</v>
      </c>
      <c r="D1285" s="190" t="s">
        <v>313</v>
      </c>
      <c r="E1285" s="191" t="s">
        <v>2095</v>
      </c>
      <c r="F1285" s="192" t="s">
        <v>2096</v>
      </c>
      <c r="G1285" s="193" t="s">
        <v>316</v>
      </c>
      <c r="H1285" s="194">
        <v>8</v>
      </c>
      <c r="I1285" s="195"/>
      <c r="J1285" s="196">
        <f>ROUND(I1285*H1285,2)</f>
        <v>0</v>
      </c>
      <c r="K1285" s="192" t="s">
        <v>317</v>
      </c>
      <c r="L1285" s="40"/>
      <c r="M1285" s="197" t="s">
        <v>21</v>
      </c>
      <c r="N1285" s="198" t="s">
        <v>47</v>
      </c>
      <c r="O1285" s="65"/>
      <c r="P1285" s="199">
        <f>O1285*H1285</f>
        <v>0</v>
      </c>
      <c r="Q1285" s="199">
        <v>7.0000000000000001E-3</v>
      </c>
      <c r="R1285" s="199">
        <f>Q1285*H1285</f>
        <v>5.6000000000000001E-2</v>
      </c>
      <c r="S1285" s="199">
        <v>0</v>
      </c>
      <c r="T1285" s="200">
        <f>S1285*H1285</f>
        <v>0</v>
      </c>
      <c r="U1285" s="35"/>
      <c r="V1285" s="35"/>
      <c r="W1285" s="35"/>
      <c r="X1285" s="35"/>
      <c r="Y1285" s="35"/>
      <c r="Z1285" s="35"/>
      <c r="AA1285" s="35"/>
      <c r="AB1285" s="35"/>
      <c r="AC1285" s="35"/>
      <c r="AD1285" s="35"/>
      <c r="AE1285" s="35"/>
      <c r="AR1285" s="201" t="s">
        <v>420</v>
      </c>
      <c r="AT1285" s="201" t="s">
        <v>313</v>
      </c>
      <c r="AU1285" s="201" t="s">
        <v>86</v>
      </c>
      <c r="AY1285" s="18" t="s">
        <v>311</v>
      </c>
      <c r="BE1285" s="202">
        <f>IF(N1285="základní",J1285,0)</f>
        <v>0</v>
      </c>
      <c r="BF1285" s="202">
        <f>IF(N1285="snížená",J1285,0)</f>
        <v>0</v>
      </c>
      <c r="BG1285" s="202">
        <f>IF(N1285="zákl. přenesená",J1285,0)</f>
        <v>0</v>
      </c>
      <c r="BH1285" s="202">
        <f>IF(N1285="sníž. přenesená",J1285,0)</f>
        <v>0</v>
      </c>
      <c r="BI1285" s="202">
        <f>IF(N1285="nulová",J1285,0)</f>
        <v>0</v>
      </c>
      <c r="BJ1285" s="18" t="s">
        <v>84</v>
      </c>
      <c r="BK1285" s="202">
        <f>ROUND(I1285*H1285,2)</f>
        <v>0</v>
      </c>
      <c r="BL1285" s="18" t="s">
        <v>420</v>
      </c>
      <c r="BM1285" s="201" t="s">
        <v>2097</v>
      </c>
    </row>
    <row r="1286" spans="1:65" s="2" customFormat="1" ht="19.5" x14ac:dyDescent="0.2">
      <c r="A1286" s="35"/>
      <c r="B1286" s="36"/>
      <c r="C1286" s="37"/>
      <c r="D1286" s="203" t="s">
        <v>519</v>
      </c>
      <c r="E1286" s="37"/>
      <c r="F1286" s="204" t="s">
        <v>2098</v>
      </c>
      <c r="G1286" s="37"/>
      <c r="H1286" s="37"/>
      <c r="I1286" s="110"/>
      <c r="J1286" s="37"/>
      <c r="K1286" s="37"/>
      <c r="L1286" s="40"/>
      <c r="M1286" s="205"/>
      <c r="N1286" s="206"/>
      <c r="O1286" s="65"/>
      <c r="P1286" s="65"/>
      <c r="Q1286" s="65"/>
      <c r="R1286" s="65"/>
      <c r="S1286" s="65"/>
      <c r="T1286" s="66"/>
      <c r="U1286" s="35"/>
      <c r="V1286" s="35"/>
      <c r="W1286" s="35"/>
      <c r="X1286" s="35"/>
      <c r="Y1286" s="35"/>
      <c r="Z1286" s="35"/>
      <c r="AA1286" s="35"/>
      <c r="AB1286" s="35"/>
      <c r="AC1286" s="35"/>
      <c r="AD1286" s="35"/>
      <c r="AE1286" s="35"/>
      <c r="AT1286" s="18" t="s">
        <v>519</v>
      </c>
      <c r="AU1286" s="18" t="s">
        <v>86</v>
      </c>
    </row>
    <row r="1287" spans="1:65" s="2" customFormat="1" ht="16.5" customHeight="1" x14ac:dyDescent="0.2">
      <c r="A1287" s="35"/>
      <c r="B1287" s="36"/>
      <c r="C1287" s="190" t="s">
        <v>2099</v>
      </c>
      <c r="D1287" s="190" t="s">
        <v>313</v>
      </c>
      <c r="E1287" s="191" t="s">
        <v>2100</v>
      </c>
      <c r="F1287" s="192" t="s">
        <v>2101</v>
      </c>
      <c r="G1287" s="193" t="s">
        <v>123</v>
      </c>
      <c r="H1287" s="194">
        <v>27</v>
      </c>
      <c r="I1287" s="195"/>
      <c r="J1287" s="196">
        <f>ROUND(I1287*H1287,2)</f>
        <v>0</v>
      </c>
      <c r="K1287" s="192" t="s">
        <v>317</v>
      </c>
      <c r="L1287" s="40"/>
      <c r="M1287" s="197" t="s">
        <v>21</v>
      </c>
      <c r="N1287" s="198" t="s">
        <v>47</v>
      </c>
      <c r="O1287" s="65"/>
      <c r="P1287" s="199">
        <f>O1287*H1287</f>
        <v>0</v>
      </c>
      <c r="Q1287" s="199">
        <v>2E-3</v>
      </c>
      <c r="R1287" s="199">
        <f>Q1287*H1287</f>
        <v>5.3999999999999999E-2</v>
      </c>
      <c r="S1287" s="199">
        <v>0</v>
      </c>
      <c r="T1287" s="200">
        <f>S1287*H1287</f>
        <v>0</v>
      </c>
      <c r="U1287" s="35"/>
      <c r="V1287" s="35"/>
      <c r="W1287" s="35"/>
      <c r="X1287" s="35"/>
      <c r="Y1287" s="35"/>
      <c r="Z1287" s="35"/>
      <c r="AA1287" s="35"/>
      <c r="AB1287" s="35"/>
      <c r="AC1287" s="35"/>
      <c r="AD1287" s="35"/>
      <c r="AE1287" s="35"/>
      <c r="AR1287" s="201" t="s">
        <v>420</v>
      </c>
      <c r="AT1287" s="201" t="s">
        <v>313</v>
      </c>
      <c r="AU1287" s="201" t="s">
        <v>86</v>
      </c>
      <c r="AY1287" s="18" t="s">
        <v>311</v>
      </c>
      <c r="BE1287" s="202">
        <f>IF(N1287="základní",J1287,0)</f>
        <v>0</v>
      </c>
      <c r="BF1287" s="202">
        <f>IF(N1287="snížená",J1287,0)</f>
        <v>0</v>
      </c>
      <c r="BG1287" s="202">
        <f>IF(N1287="zákl. přenesená",J1287,0)</f>
        <v>0</v>
      </c>
      <c r="BH1287" s="202">
        <f>IF(N1287="sníž. přenesená",J1287,0)</f>
        <v>0</v>
      </c>
      <c r="BI1287" s="202">
        <f>IF(N1287="nulová",J1287,0)</f>
        <v>0</v>
      </c>
      <c r="BJ1287" s="18" t="s">
        <v>84</v>
      </c>
      <c r="BK1287" s="202">
        <f>ROUND(I1287*H1287,2)</f>
        <v>0</v>
      </c>
      <c r="BL1287" s="18" t="s">
        <v>420</v>
      </c>
      <c r="BM1287" s="201" t="s">
        <v>2102</v>
      </c>
    </row>
    <row r="1288" spans="1:65" s="2" customFormat="1" ht="19.5" x14ac:dyDescent="0.2">
      <c r="A1288" s="35"/>
      <c r="B1288" s="36"/>
      <c r="C1288" s="37"/>
      <c r="D1288" s="203" t="s">
        <v>519</v>
      </c>
      <c r="E1288" s="37"/>
      <c r="F1288" s="204" t="s">
        <v>2103</v>
      </c>
      <c r="G1288" s="37"/>
      <c r="H1288" s="37"/>
      <c r="I1288" s="110"/>
      <c r="J1288" s="37"/>
      <c r="K1288" s="37"/>
      <c r="L1288" s="40"/>
      <c r="M1288" s="205"/>
      <c r="N1288" s="206"/>
      <c r="O1288" s="65"/>
      <c r="P1288" s="65"/>
      <c r="Q1288" s="65"/>
      <c r="R1288" s="65"/>
      <c r="S1288" s="65"/>
      <c r="T1288" s="66"/>
      <c r="U1288" s="35"/>
      <c r="V1288" s="35"/>
      <c r="W1288" s="35"/>
      <c r="X1288" s="35"/>
      <c r="Y1288" s="35"/>
      <c r="Z1288" s="35"/>
      <c r="AA1288" s="35"/>
      <c r="AB1288" s="35"/>
      <c r="AC1288" s="35"/>
      <c r="AD1288" s="35"/>
      <c r="AE1288" s="35"/>
      <c r="AT1288" s="18" t="s">
        <v>519</v>
      </c>
      <c r="AU1288" s="18" t="s">
        <v>86</v>
      </c>
    </row>
    <row r="1289" spans="1:65" s="2" customFormat="1" ht="16.5" customHeight="1" x14ac:dyDescent="0.2">
      <c r="A1289" s="35"/>
      <c r="B1289" s="36"/>
      <c r="C1289" s="190" t="s">
        <v>2104</v>
      </c>
      <c r="D1289" s="190" t="s">
        <v>313</v>
      </c>
      <c r="E1289" s="191" t="s">
        <v>2105</v>
      </c>
      <c r="F1289" s="192" t="s">
        <v>2106</v>
      </c>
      <c r="G1289" s="193" t="s">
        <v>123</v>
      </c>
      <c r="H1289" s="194">
        <v>62</v>
      </c>
      <c r="I1289" s="195"/>
      <c r="J1289" s="196">
        <f>ROUND(I1289*H1289,2)</f>
        <v>0</v>
      </c>
      <c r="K1289" s="192" t="s">
        <v>317</v>
      </c>
      <c r="L1289" s="40"/>
      <c r="M1289" s="197" t="s">
        <v>21</v>
      </c>
      <c r="N1289" s="198" t="s">
        <v>47</v>
      </c>
      <c r="O1289" s="65"/>
      <c r="P1289" s="199">
        <f>O1289*H1289</f>
        <v>0</v>
      </c>
      <c r="Q1289" s="199">
        <v>4.5999999999999999E-3</v>
      </c>
      <c r="R1289" s="199">
        <f>Q1289*H1289</f>
        <v>0.28520000000000001</v>
      </c>
      <c r="S1289" s="199">
        <v>0</v>
      </c>
      <c r="T1289" s="200">
        <f>S1289*H1289</f>
        <v>0</v>
      </c>
      <c r="U1289" s="35"/>
      <c r="V1289" s="35"/>
      <c r="W1289" s="35"/>
      <c r="X1289" s="35"/>
      <c r="Y1289" s="35"/>
      <c r="Z1289" s="35"/>
      <c r="AA1289" s="35"/>
      <c r="AB1289" s="35"/>
      <c r="AC1289" s="35"/>
      <c r="AD1289" s="35"/>
      <c r="AE1289" s="35"/>
      <c r="AR1289" s="201" t="s">
        <v>420</v>
      </c>
      <c r="AT1289" s="201" t="s">
        <v>313</v>
      </c>
      <c r="AU1289" s="201" t="s">
        <v>86</v>
      </c>
      <c r="AY1289" s="18" t="s">
        <v>311</v>
      </c>
      <c r="BE1289" s="202">
        <f>IF(N1289="základní",J1289,0)</f>
        <v>0</v>
      </c>
      <c r="BF1289" s="202">
        <f>IF(N1289="snížená",J1289,0)</f>
        <v>0</v>
      </c>
      <c r="BG1289" s="202">
        <f>IF(N1289="zákl. přenesená",J1289,0)</f>
        <v>0</v>
      </c>
      <c r="BH1289" s="202">
        <f>IF(N1289="sníž. přenesená",J1289,0)</f>
        <v>0</v>
      </c>
      <c r="BI1289" s="202">
        <f>IF(N1289="nulová",J1289,0)</f>
        <v>0</v>
      </c>
      <c r="BJ1289" s="18" t="s">
        <v>84</v>
      </c>
      <c r="BK1289" s="202">
        <f>ROUND(I1289*H1289,2)</f>
        <v>0</v>
      </c>
      <c r="BL1289" s="18" t="s">
        <v>420</v>
      </c>
      <c r="BM1289" s="201" t="s">
        <v>2107</v>
      </c>
    </row>
    <row r="1290" spans="1:65" s="2" customFormat="1" ht="19.5" x14ac:dyDescent="0.2">
      <c r="A1290" s="35"/>
      <c r="B1290" s="36"/>
      <c r="C1290" s="37"/>
      <c r="D1290" s="203" t="s">
        <v>519</v>
      </c>
      <c r="E1290" s="37"/>
      <c r="F1290" s="204" t="s">
        <v>2098</v>
      </c>
      <c r="G1290" s="37"/>
      <c r="H1290" s="37"/>
      <c r="I1290" s="110"/>
      <c r="J1290" s="37"/>
      <c r="K1290" s="37"/>
      <c r="L1290" s="40"/>
      <c r="M1290" s="205"/>
      <c r="N1290" s="206"/>
      <c r="O1290" s="65"/>
      <c r="P1290" s="65"/>
      <c r="Q1290" s="65"/>
      <c r="R1290" s="65"/>
      <c r="S1290" s="65"/>
      <c r="T1290" s="66"/>
      <c r="U1290" s="35"/>
      <c r="V1290" s="35"/>
      <c r="W1290" s="35"/>
      <c r="X1290" s="35"/>
      <c r="Y1290" s="35"/>
      <c r="Z1290" s="35"/>
      <c r="AA1290" s="35"/>
      <c r="AB1290" s="35"/>
      <c r="AC1290" s="35"/>
      <c r="AD1290" s="35"/>
      <c r="AE1290" s="35"/>
      <c r="AT1290" s="18" t="s">
        <v>519</v>
      </c>
      <c r="AU1290" s="18" t="s">
        <v>86</v>
      </c>
    </row>
    <row r="1291" spans="1:65" s="2" customFormat="1" ht="16.5" customHeight="1" x14ac:dyDescent="0.2">
      <c r="A1291" s="35"/>
      <c r="B1291" s="36"/>
      <c r="C1291" s="190" t="s">
        <v>2108</v>
      </c>
      <c r="D1291" s="190" t="s">
        <v>313</v>
      </c>
      <c r="E1291" s="191" t="s">
        <v>2109</v>
      </c>
      <c r="F1291" s="192" t="s">
        <v>2110</v>
      </c>
      <c r="G1291" s="193" t="s">
        <v>123</v>
      </c>
      <c r="H1291" s="194">
        <v>62</v>
      </c>
      <c r="I1291" s="195"/>
      <c r="J1291" s="196">
        <f>ROUND(I1291*H1291,2)</f>
        <v>0</v>
      </c>
      <c r="K1291" s="192" t="s">
        <v>317</v>
      </c>
      <c r="L1291" s="40"/>
      <c r="M1291" s="197" t="s">
        <v>21</v>
      </c>
      <c r="N1291" s="198" t="s">
        <v>47</v>
      </c>
      <c r="O1291" s="65"/>
      <c r="P1291" s="199">
        <f>O1291*H1291</f>
        <v>0</v>
      </c>
      <c r="Q1291" s="199">
        <v>1.0200000000000001E-2</v>
      </c>
      <c r="R1291" s="199">
        <f>Q1291*H1291</f>
        <v>0.63240000000000007</v>
      </c>
      <c r="S1291" s="199">
        <v>0</v>
      </c>
      <c r="T1291" s="200">
        <f>S1291*H1291</f>
        <v>0</v>
      </c>
      <c r="U1291" s="35"/>
      <c r="V1291" s="35"/>
      <c r="W1291" s="35"/>
      <c r="X1291" s="35"/>
      <c r="Y1291" s="35"/>
      <c r="Z1291" s="35"/>
      <c r="AA1291" s="35"/>
      <c r="AB1291" s="35"/>
      <c r="AC1291" s="35"/>
      <c r="AD1291" s="35"/>
      <c r="AE1291" s="35"/>
      <c r="AR1291" s="201" t="s">
        <v>420</v>
      </c>
      <c r="AT1291" s="201" t="s">
        <v>313</v>
      </c>
      <c r="AU1291" s="201" t="s">
        <v>86</v>
      </c>
      <c r="AY1291" s="18" t="s">
        <v>311</v>
      </c>
      <c r="BE1291" s="202">
        <f>IF(N1291="základní",J1291,0)</f>
        <v>0</v>
      </c>
      <c r="BF1291" s="202">
        <f>IF(N1291="snížená",J1291,0)</f>
        <v>0</v>
      </c>
      <c r="BG1291" s="202">
        <f>IF(N1291="zákl. přenesená",J1291,0)</f>
        <v>0</v>
      </c>
      <c r="BH1291" s="202">
        <f>IF(N1291="sníž. přenesená",J1291,0)</f>
        <v>0</v>
      </c>
      <c r="BI1291" s="202">
        <f>IF(N1291="nulová",J1291,0)</f>
        <v>0</v>
      </c>
      <c r="BJ1291" s="18" t="s">
        <v>84</v>
      </c>
      <c r="BK1291" s="202">
        <f>ROUND(I1291*H1291,2)</f>
        <v>0</v>
      </c>
      <c r="BL1291" s="18" t="s">
        <v>420</v>
      </c>
      <c r="BM1291" s="201" t="s">
        <v>2111</v>
      </c>
    </row>
    <row r="1292" spans="1:65" s="2" customFormat="1" ht="19.5" x14ac:dyDescent="0.2">
      <c r="A1292" s="35"/>
      <c r="B1292" s="36"/>
      <c r="C1292" s="37"/>
      <c r="D1292" s="203" t="s">
        <v>519</v>
      </c>
      <c r="E1292" s="37"/>
      <c r="F1292" s="204" t="s">
        <v>2098</v>
      </c>
      <c r="G1292" s="37"/>
      <c r="H1292" s="37"/>
      <c r="I1292" s="110"/>
      <c r="J1292" s="37"/>
      <c r="K1292" s="37"/>
      <c r="L1292" s="40"/>
      <c r="M1292" s="205"/>
      <c r="N1292" s="206"/>
      <c r="O1292" s="65"/>
      <c r="P1292" s="65"/>
      <c r="Q1292" s="65"/>
      <c r="R1292" s="65"/>
      <c r="S1292" s="65"/>
      <c r="T1292" s="66"/>
      <c r="U1292" s="35"/>
      <c r="V1292" s="35"/>
      <c r="W1292" s="35"/>
      <c r="X1292" s="35"/>
      <c r="Y1292" s="35"/>
      <c r="Z1292" s="35"/>
      <c r="AA1292" s="35"/>
      <c r="AB1292" s="35"/>
      <c r="AC1292" s="35"/>
      <c r="AD1292" s="35"/>
      <c r="AE1292" s="35"/>
      <c r="AT1292" s="18" t="s">
        <v>519</v>
      </c>
      <c r="AU1292" s="18" t="s">
        <v>86</v>
      </c>
    </row>
    <row r="1293" spans="1:65" s="2" customFormat="1" ht="16.5" customHeight="1" x14ac:dyDescent="0.2">
      <c r="A1293" s="35"/>
      <c r="B1293" s="36"/>
      <c r="C1293" s="190" t="s">
        <v>2112</v>
      </c>
      <c r="D1293" s="190" t="s">
        <v>313</v>
      </c>
      <c r="E1293" s="191" t="s">
        <v>2113</v>
      </c>
      <c r="F1293" s="192" t="s">
        <v>2114</v>
      </c>
      <c r="G1293" s="193" t="s">
        <v>2003</v>
      </c>
      <c r="H1293" s="194">
        <v>1</v>
      </c>
      <c r="I1293" s="195"/>
      <c r="J1293" s="196">
        <f>ROUND(I1293*H1293,2)</f>
        <v>0</v>
      </c>
      <c r="K1293" s="192" t="s">
        <v>724</v>
      </c>
      <c r="L1293" s="40"/>
      <c r="M1293" s="197" t="s">
        <v>21</v>
      </c>
      <c r="N1293" s="198" t="s">
        <v>47</v>
      </c>
      <c r="O1293" s="65"/>
      <c r="P1293" s="199">
        <f>O1293*H1293</f>
        <v>0</v>
      </c>
      <c r="Q1293" s="199">
        <v>0.3</v>
      </c>
      <c r="R1293" s="199">
        <f>Q1293*H1293</f>
        <v>0.3</v>
      </c>
      <c r="S1293" s="199">
        <v>0</v>
      </c>
      <c r="T1293" s="200">
        <f>S1293*H1293</f>
        <v>0</v>
      </c>
      <c r="U1293" s="35"/>
      <c r="V1293" s="35"/>
      <c r="W1293" s="35"/>
      <c r="X1293" s="35"/>
      <c r="Y1293" s="35"/>
      <c r="Z1293" s="35"/>
      <c r="AA1293" s="35"/>
      <c r="AB1293" s="35"/>
      <c r="AC1293" s="35"/>
      <c r="AD1293" s="35"/>
      <c r="AE1293" s="35"/>
      <c r="AR1293" s="201" t="s">
        <v>420</v>
      </c>
      <c r="AT1293" s="201" t="s">
        <v>313</v>
      </c>
      <c r="AU1293" s="201" t="s">
        <v>86</v>
      </c>
      <c r="AY1293" s="18" t="s">
        <v>311</v>
      </c>
      <c r="BE1293" s="202">
        <f>IF(N1293="základní",J1293,0)</f>
        <v>0</v>
      </c>
      <c r="BF1293" s="202">
        <f>IF(N1293="snížená",J1293,0)</f>
        <v>0</v>
      </c>
      <c r="BG1293" s="202">
        <f>IF(N1293="zákl. přenesená",J1293,0)</f>
        <v>0</v>
      </c>
      <c r="BH1293" s="202">
        <f>IF(N1293="sníž. přenesená",J1293,0)</f>
        <v>0</v>
      </c>
      <c r="BI1293" s="202">
        <f>IF(N1293="nulová",J1293,0)</f>
        <v>0</v>
      </c>
      <c r="BJ1293" s="18" t="s">
        <v>84</v>
      </c>
      <c r="BK1293" s="202">
        <f>ROUND(I1293*H1293,2)</f>
        <v>0</v>
      </c>
      <c r="BL1293" s="18" t="s">
        <v>420</v>
      </c>
      <c r="BM1293" s="201" t="s">
        <v>2115</v>
      </c>
    </row>
    <row r="1294" spans="1:65" s="2" customFormat="1" ht="19.5" x14ac:dyDescent="0.2">
      <c r="A1294" s="35"/>
      <c r="B1294" s="36"/>
      <c r="C1294" s="37"/>
      <c r="D1294" s="203" t="s">
        <v>519</v>
      </c>
      <c r="E1294" s="37"/>
      <c r="F1294" s="204" t="s">
        <v>2098</v>
      </c>
      <c r="G1294" s="37"/>
      <c r="H1294" s="37"/>
      <c r="I1294" s="110"/>
      <c r="J1294" s="37"/>
      <c r="K1294" s="37"/>
      <c r="L1294" s="40"/>
      <c r="M1294" s="205"/>
      <c r="N1294" s="206"/>
      <c r="O1294" s="65"/>
      <c r="P1294" s="65"/>
      <c r="Q1294" s="65"/>
      <c r="R1294" s="65"/>
      <c r="S1294" s="65"/>
      <c r="T1294" s="66"/>
      <c r="U1294" s="35"/>
      <c r="V1294" s="35"/>
      <c r="W1294" s="35"/>
      <c r="X1294" s="35"/>
      <c r="Y1294" s="35"/>
      <c r="Z1294" s="35"/>
      <c r="AA1294" s="35"/>
      <c r="AB1294" s="35"/>
      <c r="AC1294" s="35"/>
      <c r="AD1294" s="35"/>
      <c r="AE1294" s="35"/>
      <c r="AT1294" s="18" t="s">
        <v>519</v>
      </c>
      <c r="AU1294" s="18" t="s">
        <v>86</v>
      </c>
    </row>
    <row r="1295" spans="1:65" s="2" customFormat="1" ht="16.5" customHeight="1" x14ac:dyDescent="0.2">
      <c r="A1295" s="35"/>
      <c r="B1295" s="36"/>
      <c r="C1295" s="190" t="s">
        <v>2116</v>
      </c>
      <c r="D1295" s="190" t="s">
        <v>313</v>
      </c>
      <c r="E1295" s="191" t="s">
        <v>2117</v>
      </c>
      <c r="F1295" s="192" t="s">
        <v>2118</v>
      </c>
      <c r="G1295" s="193" t="s">
        <v>316</v>
      </c>
      <c r="H1295" s="194">
        <v>2</v>
      </c>
      <c r="I1295" s="195"/>
      <c r="J1295" s="196">
        <f>ROUND(I1295*H1295,2)</f>
        <v>0</v>
      </c>
      <c r="K1295" s="192" t="s">
        <v>317</v>
      </c>
      <c r="L1295" s="40"/>
      <c r="M1295" s="197" t="s">
        <v>21</v>
      </c>
      <c r="N1295" s="198" t="s">
        <v>47</v>
      </c>
      <c r="O1295" s="65"/>
      <c r="P1295" s="199">
        <f>O1295*H1295</f>
        <v>0</v>
      </c>
      <c r="Q1295" s="199">
        <v>0.1104</v>
      </c>
      <c r="R1295" s="199">
        <f>Q1295*H1295</f>
        <v>0.2208</v>
      </c>
      <c r="S1295" s="199">
        <v>0</v>
      </c>
      <c r="T1295" s="200">
        <f>S1295*H1295</f>
        <v>0</v>
      </c>
      <c r="U1295" s="35"/>
      <c r="V1295" s="35"/>
      <c r="W1295" s="35"/>
      <c r="X1295" s="35"/>
      <c r="Y1295" s="35"/>
      <c r="Z1295" s="35"/>
      <c r="AA1295" s="35"/>
      <c r="AB1295" s="35"/>
      <c r="AC1295" s="35"/>
      <c r="AD1295" s="35"/>
      <c r="AE1295" s="35"/>
      <c r="AR1295" s="201" t="s">
        <v>420</v>
      </c>
      <c r="AT1295" s="201" t="s">
        <v>313</v>
      </c>
      <c r="AU1295" s="201" t="s">
        <v>86</v>
      </c>
      <c r="AY1295" s="18" t="s">
        <v>311</v>
      </c>
      <c r="BE1295" s="202">
        <f>IF(N1295="základní",J1295,0)</f>
        <v>0</v>
      </c>
      <c r="BF1295" s="202">
        <f>IF(N1295="snížená",J1295,0)</f>
        <v>0</v>
      </c>
      <c r="BG1295" s="202">
        <f>IF(N1295="zákl. přenesená",J1295,0)</f>
        <v>0</v>
      </c>
      <c r="BH1295" s="202">
        <f>IF(N1295="sníž. přenesená",J1295,0)</f>
        <v>0</v>
      </c>
      <c r="BI1295" s="202">
        <f>IF(N1295="nulová",J1295,0)</f>
        <v>0</v>
      </c>
      <c r="BJ1295" s="18" t="s">
        <v>84</v>
      </c>
      <c r="BK1295" s="202">
        <f>ROUND(I1295*H1295,2)</f>
        <v>0</v>
      </c>
      <c r="BL1295" s="18" t="s">
        <v>420</v>
      </c>
      <c r="BM1295" s="201" t="s">
        <v>2119</v>
      </c>
    </row>
    <row r="1296" spans="1:65" s="2" customFormat="1" ht="19.5" x14ac:dyDescent="0.2">
      <c r="A1296" s="35"/>
      <c r="B1296" s="36"/>
      <c r="C1296" s="37"/>
      <c r="D1296" s="203" t="s">
        <v>519</v>
      </c>
      <c r="E1296" s="37"/>
      <c r="F1296" s="204" t="s">
        <v>2098</v>
      </c>
      <c r="G1296" s="37"/>
      <c r="H1296" s="37"/>
      <c r="I1296" s="110"/>
      <c r="J1296" s="37"/>
      <c r="K1296" s="37"/>
      <c r="L1296" s="40"/>
      <c r="M1296" s="205"/>
      <c r="N1296" s="206"/>
      <c r="O1296" s="65"/>
      <c r="P1296" s="65"/>
      <c r="Q1296" s="65"/>
      <c r="R1296" s="65"/>
      <c r="S1296" s="65"/>
      <c r="T1296" s="66"/>
      <c r="U1296" s="35"/>
      <c r="V1296" s="35"/>
      <c r="W1296" s="35"/>
      <c r="X1296" s="35"/>
      <c r="Y1296" s="35"/>
      <c r="Z1296" s="35"/>
      <c r="AA1296" s="35"/>
      <c r="AB1296" s="35"/>
      <c r="AC1296" s="35"/>
      <c r="AD1296" s="35"/>
      <c r="AE1296" s="35"/>
      <c r="AT1296" s="18" t="s">
        <v>519</v>
      </c>
      <c r="AU1296" s="18" t="s">
        <v>86</v>
      </c>
    </row>
    <row r="1297" spans="1:65" s="2" customFormat="1" ht="16.5" customHeight="1" x14ac:dyDescent="0.2">
      <c r="A1297" s="35"/>
      <c r="B1297" s="36"/>
      <c r="C1297" s="190" t="s">
        <v>2120</v>
      </c>
      <c r="D1297" s="190" t="s">
        <v>313</v>
      </c>
      <c r="E1297" s="191" t="s">
        <v>2121</v>
      </c>
      <c r="F1297" s="192" t="s">
        <v>2122</v>
      </c>
      <c r="G1297" s="193" t="s">
        <v>2123</v>
      </c>
      <c r="H1297" s="194">
        <v>1</v>
      </c>
      <c r="I1297" s="195"/>
      <c r="J1297" s="196">
        <f>ROUND(I1297*H1297,2)</f>
        <v>0</v>
      </c>
      <c r="K1297" s="192" t="s">
        <v>724</v>
      </c>
      <c r="L1297" s="40"/>
      <c r="M1297" s="197" t="s">
        <v>21</v>
      </c>
      <c r="N1297" s="198" t="s">
        <v>47</v>
      </c>
      <c r="O1297" s="65"/>
      <c r="P1297" s="199">
        <f>O1297*H1297</f>
        <v>0</v>
      </c>
      <c r="Q1297" s="199">
        <v>0.15</v>
      </c>
      <c r="R1297" s="199">
        <f>Q1297*H1297</f>
        <v>0.15</v>
      </c>
      <c r="S1297" s="199">
        <v>0</v>
      </c>
      <c r="T1297" s="200">
        <f>S1297*H1297</f>
        <v>0</v>
      </c>
      <c r="U1297" s="35"/>
      <c r="V1297" s="35"/>
      <c r="W1297" s="35"/>
      <c r="X1297" s="35"/>
      <c r="Y1297" s="35"/>
      <c r="Z1297" s="35"/>
      <c r="AA1297" s="35"/>
      <c r="AB1297" s="35"/>
      <c r="AC1297" s="35"/>
      <c r="AD1297" s="35"/>
      <c r="AE1297" s="35"/>
      <c r="AR1297" s="201" t="s">
        <v>420</v>
      </c>
      <c r="AT1297" s="201" t="s">
        <v>313</v>
      </c>
      <c r="AU1297" s="201" t="s">
        <v>86</v>
      </c>
      <c r="AY1297" s="18" t="s">
        <v>311</v>
      </c>
      <c r="BE1297" s="202">
        <f>IF(N1297="základní",J1297,0)</f>
        <v>0</v>
      </c>
      <c r="BF1297" s="202">
        <f>IF(N1297="snížená",J1297,0)</f>
        <v>0</v>
      </c>
      <c r="BG1297" s="202">
        <f>IF(N1297="zákl. přenesená",J1297,0)</f>
        <v>0</v>
      </c>
      <c r="BH1297" s="202">
        <f>IF(N1297="sníž. přenesená",J1297,0)</f>
        <v>0</v>
      </c>
      <c r="BI1297" s="202">
        <f>IF(N1297="nulová",J1297,0)</f>
        <v>0</v>
      </c>
      <c r="BJ1297" s="18" t="s">
        <v>84</v>
      </c>
      <c r="BK1297" s="202">
        <f>ROUND(I1297*H1297,2)</f>
        <v>0</v>
      </c>
      <c r="BL1297" s="18" t="s">
        <v>420</v>
      </c>
      <c r="BM1297" s="201" t="s">
        <v>2124</v>
      </c>
    </row>
    <row r="1298" spans="1:65" s="2" customFormat="1" ht="19.5" x14ac:dyDescent="0.2">
      <c r="A1298" s="35"/>
      <c r="B1298" s="36"/>
      <c r="C1298" s="37"/>
      <c r="D1298" s="203" t="s">
        <v>519</v>
      </c>
      <c r="E1298" s="37"/>
      <c r="F1298" s="204" t="s">
        <v>2125</v>
      </c>
      <c r="G1298" s="37"/>
      <c r="H1298" s="37"/>
      <c r="I1298" s="110"/>
      <c r="J1298" s="37"/>
      <c r="K1298" s="37"/>
      <c r="L1298" s="40"/>
      <c r="M1298" s="205"/>
      <c r="N1298" s="206"/>
      <c r="O1298" s="65"/>
      <c r="P1298" s="65"/>
      <c r="Q1298" s="65"/>
      <c r="R1298" s="65"/>
      <c r="S1298" s="65"/>
      <c r="T1298" s="66"/>
      <c r="U1298" s="35"/>
      <c r="V1298" s="35"/>
      <c r="W1298" s="35"/>
      <c r="X1298" s="35"/>
      <c r="Y1298" s="35"/>
      <c r="Z1298" s="35"/>
      <c r="AA1298" s="35"/>
      <c r="AB1298" s="35"/>
      <c r="AC1298" s="35"/>
      <c r="AD1298" s="35"/>
      <c r="AE1298" s="35"/>
      <c r="AT1298" s="18" t="s">
        <v>519</v>
      </c>
      <c r="AU1298" s="18" t="s">
        <v>86</v>
      </c>
    </row>
    <row r="1299" spans="1:65" s="2" customFormat="1" ht="16.5" customHeight="1" x14ac:dyDescent="0.2">
      <c r="A1299" s="35"/>
      <c r="B1299" s="36"/>
      <c r="C1299" s="190" t="s">
        <v>2126</v>
      </c>
      <c r="D1299" s="190" t="s">
        <v>313</v>
      </c>
      <c r="E1299" s="191" t="s">
        <v>2127</v>
      </c>
      <c r="F1299" s="192" t="s">
        <v>2128</v>
      </c>
      <c r="G1299" s="193" t="s">
        <v>416</v>
      </c>
      <c r="H1299" s="194">
        <v>0.376</v>
      </c>
      <c r="I1299" s="195"/>
      <c r="J1299" s="196">
        <f>ROUND(I1299*H1299,2)</f>
        <v>0</v>
      </c>
      <c r="K1299" s="192" t="s">
        <v>317</v>
      </c>
      <c r="L1299" s="40"/>
      <c r="M1299" s="197" t="s">
        <v>21</v>
      </c>
      <c r="N1299" s="198" t="s">
        <v>47</v>
      </c>
      <c r="O1299" s="65"/>
      <c r="P1299" s="199">
        <f>O1299*H1299</f>
        <v>0</v>
      </c>
      <c r="Q1299" s="199">
        <v>1</v>
      </c>
      <c r="R1299" s="199">
        <f>Q1299*H1299</f>
        <v>0.376</v>
      </c>
      <c r="S1299" s="199">
        <v>0</v>
      </c>
      <c r="T1299" s="200">
        <f>S1299*H1299</f>
        <v>0</v>
      </c>
      <c r="U1299" s="35"/>
      <c r="V1299" s="35"/>
      <c r="W1299" s="35"/>
      <c r="X1299" s="35"/>
      <c r="Y1299" s="35"/>
      <c r="Z1299" s="35"/>
      <c r="AA1299" s="35"/>
      <c r="AB1299" s="35"/>
      <c r="AC1299" s="35"/>
      <c r="AD1299" s="35"/>
      <c r="AE1299" s="35"/>
      <c r="AR1299" s="201" t="s">
        <v>318</v>
      </c>
      <c r="AT1299" s="201" t="s">
        <v>313</v>
      </c>
      <c r="AU1299" s="201" t="s">
        <v>86</v>
      </c>
      <c r="AY1299" s="18" t="s">
        <v>311</v>
      </c>
      <c r="BE1299" s="202">
        <f>IF(N1299="základní",J1299,0)</f>
        <v>0</v>
      </c>
      <c r="BF1299" s="202">
        <f>IF(N1299="snížená",J1299,0)</f>
        <v>0</v>
      </c>
      <c r="BG1299" s="202">
        <f>IF(N1299="zákl. přenesená",J1299,0)</f>
        <v>0</v>
      </c>
      <c r="BH1299" s="202">
        <f>IF(N1299="sníž. přenesená",J1299,0)</f>
        <v>0</v>
      </c>
      <c r="BI1299" s="202">
        <f>IF(N1299="nulová",J1299,0)</f>
        <v>0</v>
      </c>
      <c r="BJ1299" s="18" t="s">
        <v>84</v>
      </c>
      <c r="BK1299" s="202">
        <f>ROUND(I1299*H1299,2)</f>
        <v>0</v>
      </c>
      <c r="BL1299" s="18" t="s">
        <v>318</v>
      </c>
      <c r="BM1299" s="201" t="s">
        <v>2129</v>
      </c>
    </row>
    <row r="1300" spans="1:65" s="2" customFormat="1" ht="39" x14ac:dyDescent="0.2">
      <c r="A1300" s="35"/>
      <c r="B1300" s="36"/>
      <c r="C1300" s="37"/>
      <c r="D1300" s="203" t="s">
        <v>320</v>
      </c>
      <c r="E1300" s="37"/>
      <c r="F1300" s="204" t="s">
        <v>2130</v>
      </c>
      <c r="G1300" s="37"/>
      <c r="H1300" s="37"/>
      <c r="I1300" s="110"/>
      <c r="J1300" s="37"/>
      <c r="K1300" s="37"/>
      <c r="L1300" s="40"/>
      <c r="M1300" s="205"/>
      <c r="N1300" s="206"/>
      <c r="O1300" s="65"/>
      <c r="P1300" s="65"/>
      <c r="Q1300" s="65"/>
      <c r="R1300" s="65"/>
      <c r="S1300" s="65"/>
      <c r="T1300" s="66"/>
      <c r="U1300" s="35"/>
      <c r="V1300" s="35"/>
      <c r="W1300" s="35"/>
      <c r="X1300" s="35"/>
      <c r="Y1300" s="35"/>
      <c r="Z1300" s="35"/>
      <c r="AA1300" s="35"/>
      <c r="AB1300" s="35"/>
      <c r="AC1300" s="35"/>
      <c r="AD1300" s="35"/>
      <c r="AE1300" s="35"/>
      <c r="AT1300" s="18" t="s">
        <v>320</v>
      </c>
      <c r="AU1300" s="18" t="s">
        <v>86</v>
      </c>
    </row>
    <row r="1301" spans="1:65" s="2" customFormat="1" ht="19.5" x14ac:dyDescent="0.2">
      <c r="A1301" s="35"/>
      <c r="B1301" s="36"/>
      <c r="C1301" s="37"/>
      <c r="D1301" s="203" t="s">
        <v>519</v>
      </c>
      <c r="E1301" s="37"/>
      <c r="F1301" s="204" t="s">
        <v>2131</v>
      </c>
      <c r="G1301" s="37"/>
      <c r="H1301" s="37"/>
      <c r="I1301" s="110"/>
      <c r="J1301" s="37"/>
      <c r="K1301" s="37"/>
      <c r="L1301" s="40"/>
      <c r="M1301" s="205"/>
      <c r="N1301" s="206"/>
      <c r="O1301" s="65"/>
      <c r="P1301" s="65"/>
      <c r="Q1301" s="65"/>
      <c r="R1301" s="65"/>
      <c r="S1301" s="65"/>
      <c r="T1301" s="66"/>
      <c r="U1301" s="35"/>
      <c r="V1301" s="35"/>
      <c r="W1301" s="35"/>
      <c r="X1301" s="35"/>
      <c r="Y1301" s="35"/>
      <c r="Z1301" s="35"/>
      <c r="AA1301" s="35"/>
      <c r="AB1301" s="35"/>
      <c r="AC1301" s="35"/>
      <c r="AD1301" s="35"/>
      <c r="AE1301" s="35"/>
      <c r="AT1301" s="18" t="s">
        <v>519</v>
      </c>
      <c r="AU1301" s="18" t="s">
        <v>86</v>
      </c>
    </row>
    <row r="1302" spans="1:65" s="2" customFormat="1" ht="16.5" customHeight="1" x14ac:dyDescent="0.2">
      <c r="A1302" s="35"/>
      <c r="B1302" s="36"/>
      <c r="C1302" s="190" t="s">
        <v>2132</v>
      </c>
      <c r="D1302" s="190" t="s">
        <v>313</v>
      </c>
      <c r="E1302" s="191" t="s">
        <v>2133</v>
      </c>
      <c r="F1302" s="192" t="s">
        <v>2134</v>
      </c>
      <c r="G1302" s="193" t="s">
        <v>123</v>
      </c>
      <c r="H1302" s="194">
        <v>15.161</v>
      </c>
      <c r="I1302" s="195"/>
      <c r="J1302" s="196">
        <f>ROUND(I1302*H1302,2)</f>
        <v>0</v>
      </c>
      <c r="K1302" s="192" t="s">
        <v>544</v>
      </c>
      <c r="L1302" s="40"/>
      <c r="M1302" s="197" t="s">
        <v>21</v>
      </c>
      <c r="N1302" s="198" t="s">
        <v>47</v>
      </c>
      <c r="O1302" s="65"/>
      <c r="P1302" s="199">
        <f>O1302*H1302</f>
        <v>0</v>
      </c>
      <c r="Q1302" s="199">
        <v>1.7780000000000001E-2</v>
      </c>
      <c r="R1302" s="199">
        <f>Q1302*H1302</f>
        <v>0.26956258</v>
      </c>
      <c r="S1302" s="199">
        <v>0</v>
      </c>
      <c r="T1302" s="200">
        <f>S1302*H1302</f>
        <v>0</v>
      </c>
      <c r="U1302" s="35"/>
      <c r="V1302" s="35"/>
      <c r="W1302" s="35"/>
      <c r="X1302" s="35"/>
      <c r="Y1302" s="35"/>
      <c r="Z1302" s="35"/>
      <c r="AA1302" s="35"/>
      <c r="AB1302" s="35"/>
      <c r="AC1302" s="35"/>
      <c r="AD1302" s="35"/>
      <c r="AE1302" s="35"/>
      <c r="AR1302" s="201" t="s">
        <v>420</v>
      </c>
      <c r="AT1302" s="201" t="s">
        <v>313</v>
      </c>
      <c r="AU1302" s="201" t="s">
        <v>86</v>
      </c>
      <c r="AY1302" s="18" t="s">
        <v>311</v>
      </c>
      <c r="BE1302" s="202">
        <f>IF(N1302="základní",J1302,0)</f>
        <v>0</v>
      </c>
      <c r="BF1302" s="202">
        <f>IF(N1302="snížená",J1302,0)</f>
        <v>0</v>
      </c>
      <c r="BG1302" s="202">
        <f>IF(N1302="zákl. přenesená",J1302,0)</f>
        <v>0</v>
      </c>
      <c r="BH1302" s="202">
        <f>IF(N1302="sníž. přenesená",J1302,0)</f>
        <v>0</v>
      </c>
      <c r="BI1302" s="202">
        <f>IF(N1302="nulová",J1302,0)</f>
        <v>0</v>
      </c>
      <c r="BJ1302" s="18" t="s">
        <v>84</v>
      </c>
      <c r="BK1302" s="202">
        <f>ROUND(I1302*H1302,2)</f>
        <v>0</v>
      </c>
      <c r="BL1302" s="18" t="s">
        <v>420</v>
      </c>
      <c r="BM1302" s="201" t="s">
        <v>2135</v>
      </c>
    </row>
    <row r="1303" spans="1:65" s="2" customFormat="1" ht="29.25" x14ac:dyDescent="0.2">
      <c r="A1303" s="35"/>
      <c r="B1303" s="36"/>
      <c r="C1303" s="37"/>
      <c r="D1303" s="203" t="s">
        <v>320</v>
      </c>
      <c r="E1303" s="37"/>
      <c r="F1303" s="204" t="s">
        <v>2136</v>
      </c>
      <c r="G1303" s="37"/>
      <c r="H1303" s="37"/>
      <c r="I1303" s="110"/>
      <c r="J1303" s="37"/>
      <c r="K1303" s="37"/>
      <c r="L1303" s="40"/>
      <c r="M1303" s="205"/>
      <c r="N1303" s="206"/>
      <c r="O1303" s="65"/>
      <c r="P1303" s="65"/>
      <c r="Q1303" s="65"/>
      <c r="R1303" s="65"/>
      <c r="S1303" s="65"/>
      <c r="T1303" s="66"/>
      <c r="U1303" s="35"/>
      <c r="V1303" s="35"/>
      <c r="W1303" s="35"/>
      <c r="X1303" s="35"/>
      <c r="Y1303" s="35"/>
      <c r="Z1303" s="35"/>
      <c r="AA1303" s="35"/>
      <c r="AB1303" s="35"/>
      <c r="AC1303" s="35"/>
      <c r="AD1303" s="35"/>
      <c r="AE1303" s="35"/>
      <c r="AT1303" s="18" t="s">
        <v>320</v>
      </c>
      <c r="AU1303" s="18" t="s">
        <v>86</v>
      </c>
    </row>
    <row r="1304" spans="1:65" s="14" customFormat="1" x14ac:dyDescent="0.2">
      <c r="B1304" s="218"/>
      <c r="C1304" s="219"/>
      <c r="D1304" s="203" t="s">
        <v>332</v>
      </c>
      <c r="E1304" s="220" t="s">
        <v>21</v>
      </c>
      <c r="F1304" s="221" t="s">
        <v>2137</v>
      </c>
      <c r="G1304" s="219"/>
      <c r="H1304" s="220" t="s">
        <v>21</v>
      </c>
      <c r="I1304" s="222"/>
      <c r="J1304" s="219"/>
      <c r="K1304" s="219"/>
      <c r="L1304" s="223"/>
      <c r="M1304" s="224"/>
      <c r="N1304" s="225"/>
      <c r="O1304" s="225"/>
      <c r="P1304" s="225"/>
      <c r="Q1304" s="225"/>
      <c r="R1304" s="225"/>
      <c r="S1304" s="225"/>
      <c r="T1304" s="226"/>
      <c r="AT1304" s="227" t="s">
        <v>332</v>
      </c>
      <c r="AU1304" s="227" t="s">
        <v>86</v>
      </c>
      <c r="AV1304" s="14" t="s">
        <v>84</v>
      </c>
      <c r="AW1304" s="14" t="s">
        <v>37</v>
      </c>
      <c r="AX1304" s="14" t="s">
        <v>76</v>
      </c>
      <c r="AY1304" s="227" t="s">
        <v>311</v>
      </c>
    </row>
    <row r="1305" spans="1:65" s="13" customFormat="1" x14ac:dyDescent="0.2">
      <c r="B1305" s="207"/>
      <c r="C1305" s="208"/>
      <c r="D1305" s="203" t="s">
        <v>332</v>
      </c>
      <c r="E1305" s="209" t="s">
        <v>21</v>
      </c>
      <c r="F1305" s="210" t="s">
        <v>2138</v>
      </c>
      <c r="G1305" s="208"/>
      <c r="H1305" s="211">
        <v>15.161</v>
      </c>
      <c r="I1305" s="212"/>
      <c r="J1305" s="208"/>
      <c r="K1305" s="208"/>
      <c r="L1305" s="213"/>
      <c r="M1305" s="214"/>
      <c r="N1305" s="215"/>
      <c r="O1305" s="215"/>
      <c r="P1305" s="215"/>
      <c r="Q1305" s="215"/>
      <c r="R1305" s="215"/>
      <c r="S1305" s="215"/>
      <c r="T1305" s="216"/>
      <c r="AT1305" s="217" t="s">
        <v>332</v>
      </c>
      <c r="AU1305" s="217" t="s">
        <v>86</v>
      </c>
      <c r="AV1305" s="13" t="s">
        <v>86</v>
      </c>
      <c r="AW1305" s="13" t="s">
        <v>37</v>
      </c>
      <c r="AX1305" s="13" t="s">
        <v>84</v>
      </c>
      <c r="AY1305" s="217" t="s">
        <v>311</v>
      </c>
    </row>
    <row r="1306" spans="1:65" s="2" customFormat="1" ht="16.5" customHeight="1" x14ac:dyDescent="0.2">
      <c r="A1306" s="35"/>
      <c r="B1306" s="36"/>
      <c r="C1306" s="190" t="s">
        <v>2139</v>
      </c>
      <c r="D1306" s="190" t="s">
        <v>313</v>
      </c>
      <c r="E1306" s="191" t="s">
        <v>2140</v>
      </c>
      <c r="F1306" s="192" t="s">
        <v>2141</v>
      </c>
      <c r="G1306" s="193" t="s">
        <v>329</v>
      </c>
      <c r="H1306" s="194">
        <v>3.1749999999999998</v>
      </c>
      <c r="I1306" s="195"/>
      <c r="J1306" s="196">
        <f>ROUND(I1306*H1306,2)</f>
        <v>0</v>
      </c>
      <c r="K1306" s="192" t="s">
        <v>317</v>
      </c>
      <c r="L1306" s="40"/>
      <c r="M1306" s="197" t="s">
        <v>21</v>
      </c>
      <c r="N1306" s="198" t="s">
        <v>47</v>
      </c>
      <c r="O1306" s="65"/>
      <c r="P1306" s="199">
        <f>O1306*H1306</f>
        <v>0</v>
      </c>
      <c r="Q1306" s="199">
        <v>0</v>
      </c>
      <c r="R1306" s="199">
        <f>Q1306*H1306</f>
        <v>0</v>
      </c>
      <c r="S1306" s="199">
        <v>2.5999999999999999E-3</v>
      </c>
      <c r="T1306" s="200">
        <f>S1306*H1306</f>
        <v>8.2549999999999985E-3</v>
      </c>
      <c r="U1306" s="35"/>
      <c r="V1306" s="35"/>
      <c r="W1306" s="35"/>
      <c r="X1306" s="35"/>
      <c r="Y1306" s="35"/>
      <c r="Z1306" s="35"/>
      <c r="AA1306" s="35"/>
      <c r="AB1306" s="35"/>
      <c r="AC1306" s="35"/>
      <c r="AD1306" s="35"/>
      <c r="AE1306" s="35"/>
      <c r="AR1306" s="201" t="s">
        <v>420</v>
      </c>
      <c r="AT1306" s="201" t="s">
        <v>313</v>
      </c>
      <c r="AU1306" s="201" t="s">
        <v>86</v>
      </c>
      <c r="AY1306" s="18" t="s">
        <v>311</v>
      </c>
      <c r="BE1306" s="202">
        <f>IF(N1306="základní",J1306,0)</f>
        <v>0</v>
      </c>
      <c r="BF1306" s="202">
        <f>IF(N1306="snížená",J1306,0)</f>
        <v>0</v>
      </c>
      <c r="BG1306" s="202">
        <f>IF(N1306="zákl. přenesená",J1306,0)</f>
        <v>0</v>
      </c>
      <c r="BH1306" s="202">
        <f>IF(N1306="sníž. přenesená",J1306,0)</f>
        <v>0</v>
      </c>
      <c r="BI1306" s="202">
        <f>IF(N1306="nulová",J1306,0)</f>
        <v>0</v>
      </c>
      <c r="BJ1306" s="18" t="s">
        <v>84</v>
      </c>
      <c r="BK1306" s="202">
        <f>ROUND(I1306*H1306,2)</f>
        <v>0</v>
      </c>
      <c r="BL1306" s="18" t="s">
        <v>420</v>
      </c>
      <c r="BM1306" s="201" t="s">
        <v>2142</v>
      </c>
    </row>
    <row r="1307" spans="1:65" s="2" customFormat="1" ht="19.5" x14ac:dyDescent="0.2">
      <c r="A1307" s="35"/>
      <c r="B1307" s="36"/>
      <c r="C1307" s="37"/>
      <c r="D1307" s="203" t="s">
        <v>519</v>
      </c>
      <c r="E1307" s="37"/>
      <c r="F1307" s="204" t="s">
        <v>2143</v>
      </c>
      <c r="G1307" s="37"/>
      <c r="H1307" s="37"/>
      <c r="I1307" s="110"/>
      <c r="J1307" s="37"/>
      <c r="K1307" s="37"/>
      <c r="L1307" s="40"/>
      <c r="M1307" s="205"/>
      <c r="N1307" s="206"/>
      <c r="O1307" s="65"/>
      <c r="P1307" s="65"/>
      <c r="Q1307" s="65"/>
      <c r="R1307" s="65"/>
      <c r="S1307" s="65"/>
      <c r="T1307" s="66"/>
      <c r="U1307" s="35"/>
      <c r="V1307" s="35"/>
      <c r="W1307" s="35"/>
      <c r="X1307" s="35"/>
      <c r="Y1307" s="35"/>
      <c r="Z1307" s="35"/>
      <c r="AA1307" s="35"/>
      <c r="AB1307" s="35"/>
      <c r="AC1307" s="35"/>
      <c r="AD1307" s="35"/>
      <c r="AE1307" s="35"/>
      <c r="AT1307" s="18" t="s">
        <v>519</v>
      </c>
      <c r="AU1307" s="18" t="s">
        <v>86</v>
      </c>
    </row>
    <row r="1308" spans="1:65" s="2" customFormat="1" ht="16.5" customHeight="1" x14ac:dyDescent="0.2">
      <c r="A1308" s="35"/>
      <c r="B1308" s="36"/>
      <c r="C1308" s="190" t="s">
        <v>2144</v>
      </c>
      <c r="D1308" s="190" t="s">
        <v>313</v>
      </c>
      <c r="E1308" s="191" t="s">
        <v>2145</v>
      </c>
      <c r="F1308" s="192" t="s">
        <v>2146</v>
      </c>
      <c r="G1308" s="193" t="s">
        <v>329</v>
      </c>
      <c r="H1308" s="194">
        <v>3.25</v>
      </c>
      <c r="I1308" s="195"/>
      <c r="J1308" s="196">
        <f>ROUND(I1308*H1308,2)</f>
        <v>0</v>
      </c>
      <c r="K1308" s="192" t="s">
        <v>317</v>
      </c>
      <c r="L1308" s="40"/>
      <c r="M1308" s="197" t="s">
        <v>21</v>
      </c>
      <c r="N1308" s="198" t="s">
        <v>47</v>
      </c>
      <c r="O1308" s="65"/>
      <c r="P1308" s="199">
        <f>O1308*H1308</f>
        <v>0</v>
      </c>
      <c r="Q1308" s="199">
        <v>0</v>
      </c>
      <c r="R1308" s="199">
        <f>Q1308*H1308</f>
        <v>0</v>
      </c>
      <c r="S1308" s="199">
        <v>3.9399999999999999E-3</v>
      </c>
      <c r="T1308" s="200">
        <f>S1308*H1308</f>
        <v>1.2805E-2</v>
      </c>
      <c r="U1308" s="35"/>
      <c r="V1308" s="35"/>
      <c r="W1308" s="35"/>
      <c r="X1308" s="35"/>
      <c r="Y1308" s="35"/>
      <c r="Z1308" s="35"/>
      <c r="AA1308" s="35"/>
      <c r="AB1308" s="35"/>
      <c r="AC1308" s="35"/>
      <c r="AD1308" s="35"/>
      <c r="AE1308" s="35"/>
      <c r="AR1308" s="201" t="s">
        <v>420</v>
      </c>
      <c r="AT1308" s="201" t="s">
        <v>313</v>
      </c>
      <c r="AU1308" s="201" t="s">
        <v>86</v>
      </c>
      <c r="AY1308" s="18" t="s">
        <v>311</v>
      </c>
      <c r="BE1308" s="202">
        <f>IF(N1308="základní",J1308,0)</f>
        <v>0</v>
      </c>
      <c r="BF1308" s="202">
        <f>IF(N1308="snížená",J1308,0)</f>
        <v>0</v>
      </c>
      <c r="BG1308" s="202">
        <f>IF(N1308="zákl. přenesená",J1308,0)</f>
        <v>0</v>
      </c>
      <c r="BH1308" s="202">
        <f>IF(N1308="sníž. přenesená",J1308,0)</f>
        <v>0</v>
      </c>
      <c r="BI1308" s="202">
        <f>IF(N1308="nulová",J1308,0)</f>
        <v>0</v>
      </c>
      <c r="BJ1308" s="18" t="s">
        <v>84</v>
      </c>
      <c r="BK1308" s="202">
        <f>ROUND(I1308*H1308,2)</f>
        <v>0</v>
      </c>
      <c r="BL1308" s="18" t="s">
        <v>420</v>
      </c>
      <c r="BM1308" s="201" t="s">
        <v>2147</v>
      </c>
    </row>
    <row r="1309" spans="1:65" s="2" customFormat="1" ht="19.5" x14ac:dyDescent="0.2">
      <c r="A1309" s="35"/>
      <c r="B1309" s="36"/>
      <c r="C1309" s="37"/>
      <c r="D1309" s="203" t="s">
        <v>519</v>
      </c>
      <c r="E1309" s="37"/>
      <c r="F1309" s="204" t="s">
        <v>2143</v>
      </c>
      <c r="G1309" s="37"/>
      <c r="H1309" s="37"/>
      <c r="I1309" s="110"/>
      <c r="J1309" s="37"/>
      <c r="K1309" s="37"/>
      <c r="L1309" s="40"/>
      <c r="M1309" s="205"/>
      <c r="N1309" s="206"/>
      <c r="O1309" s="65"/>
      <c r="P1309" s="65"/>
      <c r="Q1309" s="65"/>
      <c r="R1309" s="65"/>
      <c r="S1309" s="65"/>
      <c r="T1309" s="66"/>
      <c r="U1309" s="35"/>
      <c r="V1309" s="35"/>
      <c r="W1309" s="35"/>
      <c r="X1309" s="35"/>
      <c r="Y1309" s="35"/>
      <c r="Z1309" s="35"/>
      <c r="AA1309" s="35"/>
      <c r="AB1309" s="35"/>
      <c r="AC1309" s="35"/>
      <c r="AD1309" s="35"/>
      <c r="AE1309" s="35"/>
      <c r="AT1309" s="18" t="s">
        <v>519</v>
      </c>
      <c r="AU1309" s="18" t="s">
        <v>86</v>
      </c>
    </row>
    <row r="1310" spans="1:65" s="2" customFormat="1" ht="16.5" customHeight="1" x14ac:dyDescent="0.2">
      <c r="A1310" s="35"/>
      <c r="B1310" s="36"/>
      <c r="C1310" s="190" t="s">
        <v>2148</v>
      </c>
      <c r="D1310" s="190" t="s">
        <v>313</v>
      </c>
      <c r="E1310" s="191" t="s">
        <v>2149</v>
      </c>
      <c r="F1310" s="192" t="s">
        <v>2150</v>
      </c>
      <c r="G1310" s="193" t="s">
        <v>2003</v>
      </c>
      <c r="H1310" s="194">
        <v>1</v>
      </c>
      <c r="I1310" s="195"/>
      <c r="J1310" s="196">
        <f>ROUND(I1310*H1310,2)</f>
        <v>0</v>
      </c>
      <c r="K1310" s="192" t="s">
        <v>724</v>
      </c>
      <c r="L1310" s="40"/>
      <c r="M1310" s="197" t="s">
        <v>21</v>
      </c>
      <c r="N1310" s="198" t="s">
        <v>47</v>
      </c>
      <c r="O1310" s="65"/>
      <c r="P1310" s="199">
        <f>O1310*H1310</f>
        <v>0</v>
      </c>
      <c r="Q1310" s="199">
        <v>2.5000000000000001E-2</v>
      </c>
      <c r="R1310" s="199">
        <f>Q1310*H1310</f>
        <v>2.5000000000000001E-2</v>
      </c>
      <c r="S1310" s="199">
        <v>0</v>
      </c>
      <c r="T1310" s="200">
        <f>S1310*H1310</f>
        <v>0</v>
      </c>
      <c r="U1310" s="35"/>
      <c r="V1310" s="35"/>
      <c r="W1310" s="35"/>
      <c r="X1310" s="35"/>
      <c r="Y1310" s="35"/>
      <c r="Z1310" s="35"/>
      <c r="AA1310" s="35"/>
      <c r="AB1310" s="35"/>
      <c r="AC1310" s="35"/>
      <c r="AD1310" s="35"/>
      <c r="AE1310" s="35"/>
      <c r="AR1310" s="201" t="s">
        <v>420</v>
      </c>
      <c r="AT1310" s="201" t="s">
        <v>313</v>
      </c>
      <c r="AU1310" s="201" t="s">
        <v>86</v>
      </c>
      <c r="AY1310" s="18" t="s">
        <v>311</v>
      </c>
      <c r="BE1310" s="202">
        <f>IF(N1310="základní",J1310,0)</f>
        <v>0</v>
      </c>
      <c r="BF1310" s="202">
        <f>IF(N1310="snížená",J1310,0)</f>
        <v>0</v>
      </c>
      <c r="BG1310" s="202">
        <f>IF(N1310="zákl. přenesená",J1310,0)</f>
        <v>0</v>
      </c>
      <c r="BH1310" s="202">
        <f>IF(N1310="sníž. přenesená",J1310,0)</f>
        <v>0</v>
      </c>
      <c r="BI1310" s="202">
        <f>IF(N1310="nulová",J1310,0)</f>
        <v>0</v>
      </c>
      <c r="BJ1310" s="18" t="s">
        <v>84</v>
      </c>
      <c r="BK1310" s="202">
        <f>ROUND(I1310*H1310,2)</f>
        <v>0</v>
      </c>
      <c r="BL1310" s="18" t="s">
        <v>420</v>
      </c>
      <c r="BM1310" s="201" t="s">
        <v>2151</v>
      </c>
    </row>
    <row r="1311" spans="1:65" s="2" customFormat="1" ht="19.5" x14ac:dyDescent="0.2">
      <c r="A1311" s="35"/>
      <c r="B1311" s="36"/>
      <c r="C1311" s="37"/>
      <c r="D1311" s="203" t="s">
        <v>519</v>
      </c>
      <c r="E1311" s="37"/>
      <c r="F1311" s="204" t="s">
        <v>2152</v>
      </c>
      <c r="G1311" s="37"/>
      <c r="H1311" s="37"/>
      <c r="I1311" s="110"/>
      <c r="J1311" s="37"/>
      <c r="K1311" s="37"/>
      <c r="L1311" s="40"/>
      <c r="M1311" s="205"/>
      <c r="N1311" s="206"/>
      <c r="O1311" s="65"/>
      <c r="P1311" s="65"/>
      <c r="Q1311" s="65"/>
      <c r="R1311" s="65"/>
      <c r="S1311" s="65"/>
      <c r="T1311" s="66"/>
      <c r="U1311" s="35"/>
      <c r="V1311" s="35"/>
      <c r="W1311" s="35"/>
      <c r="X1311" s="35"/>
      <c r="Y1311" s="35"/>
      <c r="Z1311" s="35"/>
      <c r="AA1311" s="35"/>
      <c r="AB1311" s="35"/>
      <c r="AC1311" s="35"/>
      <c r="AD1311" s="35"/>
      <c r="AE1311" s="35"/>
      <c r="AT1311" s="18" t="s">
        <v>519</v>
      </c>
      <c r="AU1311" s="18" t="s">
        <v>86</v>
      </c>
    </row>
    <row r="1312" spans="1:65" s="2" customFormat="1" ht="16.5" customHeight="1" x14ac:dyDescent="0.2">
      <c r="A1312" s="35"/>
      <c r="B1312" s="36"/>
      <c r="C1312" s="190" t="s">
        <v>2153</v>
      </c>
      <c r="D1312" s="190" t="s">
        <v>313</v>
      </c>
      <c r="E1312" s="191" t="s">
        <v>2154</v>
      </c>
      <c r="F1312" s="192" t="s">
        <v>2155</v>
      </c>
      <c r="G1312" s="193" t="s">
        <v>123</v>
      </c>
      <c r="H1312" s="194">
        <v>11.04</v>
      </c>
      <c r="I1312" s="195"/>
      <c r="J1312" s="196">
        <f>ROUND(I1312*H1312,2)</f>
        <v>0</v>
      </c>
      <c r="K1312" s="192" t="s">
        <v>21</v>
      </c>
      <c r="L1312" s="40"/>
      <c r="M1312" s="197" t="s">
        <v>21</v>
      </c>
      <c r="N1312" s="198" t="s">
        <v>47</v>
      </c>
      <c r="O1312" s="65"/>
      <c r="P1312" s="199">
        <f>O1312*H1312</f>
        <v>0</v>
      </c>
      <c r="Q1312" s="199">
        <v>5.0000000000000001E-4</v>
      </c>
      <c r="R1312" s="199">
        <f>Q1312*H1312</f>
        <v>5.5199999999999997E-3</v>
      </c>
      <c r="S1312" s="199">
        <v>0</v>
      </c>
      <c r="T1312" s="200">
        <f>S1312*H1312</f>
        <v>0</v>
      </c>
      <c r="U1312" s="35"/>
      <c r="V1312" s="35"/>
      <c r="W1312" s="35"/>
      <c r="X1312" s="35"/>
      <c r="Y1312" s="35"/>
      <c r="Z1312" s="35"/>
      <c r="AA1312" s="35"/>
      <c r="AB1312" s="35"/>
      <c r="AC1312" s="35"/>
      <c r="AD1312" s="35"/>
      <c r="AE1312" s="35"/>
      <c r="AR1312" s="201" t="s">
        <v>420</v>
      </c>
      <c r="AT1312" s="201" t="s">
        <v>313</v>
      </c>
      <c r="AU1312" s="201" t="s">
        <v>86</v>
      </c>
      <c r="AY1312" s="18" t="s">
        <v>311</v>
      </c>
      <c r="BE1312" s="202">
        <f>IF(N1312="základní",J1312,0)</f>
        <v>0</v>
      </c>
      <c r="BF1312" s="202">
        <f>IF(N1312="snížená",J1312,0)</f>
        <v>0</v>
      </c>
      <c r="BG1312" s="202">
        <f>IF(N1312="zákl. přenesená",J1312,0)</f>
        <v>0</v>
      </c>
      <c r="BH1312" s="202">
        <f>IF(N1312="sníž. přenesená",J1312,0)</f>
        <v>0</v>
      </c>
      <c r="BI1312" s="202">
        <f>IF(N1312="nulová",J1312,0)</f>
        <v>0</v>
      </c>
      <c r="BJ1312" s="18" t="s">
        <v>84</v>
      </c>
      <c r="BK1312" s="202">
        <f>ROUND(I1312*H1312,2)</f>
        <v>0</v>
      </c>
      <c r="BL1312" s="18" t="s">
        <v>420</v>
      </c>
      <c r="BM1312" s="201" t="s">
        <v>2156</v>
      </c>
    </row>
    <row r="1313" spans="1:65" s="14" customFormat="1" x14ac:dyDescent="0.2">
      <c r="B1313" s="218"/>
      <c r="C1313" s="219"/>
      <c r="D1313" s="203" t="s">
        <v>332</v>
      </c>
      <c r="E1313" s="220" t="s">
        <v>21</v>
      </c>
      <c r="F1313" s="221" t="s">
        <v>2157</v>
      </c>
      <c r="G1313" s="219"/>
      <c r="H1313" s="220" t="s">
        <v>21</v>
      </c>
      <c r="I1313" s="222"/>
      <c r="J1313" s="219"/>
      <c r="K1313" s="219"/>
      <c r="L1313" s="223"/>
      <c r="M1313" s="224"/>
      <c r="N1313" s="225"/>
      <c r="O1313" s="225"/>
      <c r="P1313" s="225"/>
      <c r="Q1313" s="225"/>
      <c r="R1313" s="225"/>
      <c r="S1313" s="225"/>
      <c r="T1313" s="226"/>
      <c r="AT1313" s="227" t="s">
        <v>332</v>
      </c>
      <c r="AU1313" s="227" t="s">
        <v>86</v>
      </c>
      <c r="AV1313" s="14" t="s">
        <v>84</v>
      </c>
      <c r="AW1313" s="14" t="s">
        <v>37</v>
      </c>
      <c r="AX1313" s="14" t="s">
        <v>76</v>
      </c>
      <c r="AY1313" s="227" t="s">
        <v>311</v>
      </c>
    </row>
    <row r="1314" spans="1:65" s="13" customFormat="1" x14ac:dyDescent="0.2">
      <c r="B1314" s="207"/>
      <c r="C1314" s="208"/>
      <c r="D1314" s="203" t="s">
        <v>332</v>
      </c>
      <c r="E1314" s="209" t="s">
        <v>21</v>
      </c>
      <c r="F1314" s="210" t="s">
        <v>2158</v>
      </c>
      <c r="G1314" s="208"/>
      <c r="H1314" s="211">
        <v>8.5500000000000007</v>
      </c>
      <c r="I1314" s="212"/>
      <c r="J1314" s="208"/>
      <c r="K1314" s="208"/>
      <c r="L1314" s="213"/>
      <c r="M1314" s="214"/>
      <c r="N1314" s="215"/>
      <c r="O1314" s="215"/>
      <c r="P1314" s="215"/>
      <c r="Q1314" s="215"/>
      <c r="R1314" s="215"/>
      <c r="S1314" s="215"/>
      <c r="T1314" s="216"/>
      <c r="AT1314" s="217" t="s">
        <v>332</v>
      </c>
      <c r="AU1314" s="217" t="s">
        <v>86</v>
      </c>
      <c r="AV1314" s="13" t="s">
        <v>86</v>
      </c>
      <c r="AW1314" s="13" t="s">
        <v>37</v>
      </c>
      <c r="AX1314" s="13" t="s">
        <v>76</v>
      </c>
      <c r="AY1314" s="217" t="s">
        <v>311</v>
      </c>
    </row>
    <row r="1315" spans="1:65" s="14" customFormat="1" x14ac:dyDescent="0.2">
      <c r="B1315" s="218"/>
      <c r="C1315" s="219"/>
      <c r="D1315" s="203" t="s">
        <v>332</v>
      </c>
      <c r="E1315" s="220" t="s">
        <v>21</v>
      </c>
      <c r="F1315" s="221" t="s">
        <v>1854</v>
      </c>
      <c r="G1315" s="219"/>
      <c r="H1315" s="220" t="s">
        <v>21</v>
      </c>
      <c r="I1315" s="222"/>
      <c r="J1315" s="219"/>
      <c r="K1315" s="219"/>
      <c r="L1315" s="223"/>
      <c r="M1315" s="224"/>
      <c r="N1315" s="225"/>
      <c r="O1315" s="225"/>
      <c r="P1315" s="225"/>
      <c r="Q1315" s="225"/>
      <c r="R1315" s="225"/>
      <c r="S1315" s="225"/>
      <c r="T1315" s="226"/>
      <c r="AT1315" s="227" t="s">
        <v>332</v>
      </c>
      <c r="AU1315" s="227" t="s">
        <v>86</v>
      </c>
      <c r="AV1315" s="14" t="s">
        <v>84</v>
      </c>
      <c r="AW1315" s="14" t="s">
        <v>37</v>
      </c>
      <c r="AX1315" s="14" t="s">
        <v>76</v>
      </c>
      <c r="AY1315" s="227" t="s">
        <v>311</v>
      </c>
    </row>
    <row r="1316" spans="1:65" s="13" customFormat="1" x14ac:dyDescent="0.2">
      <c r="B1316" s="207"/>
      <c r="C1316" s="208"/>
      <c r="D1316" s="203" t="s">
        <v>332</v>
      </c>
      <c r="E1316" s="209" t="s">
        <v>21</v>
      </c>
      <c r="F1316" s="210" t="s">
        <v>2159</v>
      </c>
      <c r="G1316" s="208"/>
      <c r="H1316" s="211">
        <v>0.24</v>
      </c>
      <c r="I1316" s="212"/>
      <c r="J1316" s="208"/>
      <c r="K1316" s="208"/>
      <c r="L1316" s="213"/>
      <c r="M1316" s="214"/>
      <c r="N1316" s="215"/>
      <c r="O1316" s="215"/>
      <c r="P1316" s="215"/>
      <c r="Q1316" s="215"/>
      <c r="R1316" s="215"/>
      <c r="S1316" s="215"/>
      <c r="T1316" s="216"/>
      <c r="AT1316" s="217" t="s">
        <v>332</v>
      </c>
      <c r="AU1316" s="217" t="s">
        <v>86</v>
      </c>
      <c r="AV1316" s="13" t="s">
        <v>86</v>
      </c>
      <c r="AW1316" s="13" t="s">
        <v>37</v>
      </c>
      <c r="AX1316" s="13" t="s">
        <v>76</v>
      </c>
      <c r="AY1316" s="217" t="s">
        <v>311</v>
      </c>
    </row>
    <row r="1317" spans="1:65" s="13" customFormat="1" x14ac:dyDescent="0.2">
      <c r="B1317" s="207"/>
      <c r="C1317" s="208"/>
      <c r="D1317" s="203" t="s">
        <v>332</v>
      </c>
      <c r="E1317" s="209" t="s">
        <v>21</v>
      </c>
      <c r="F1317" s="210" t="s">
        <v>2160</v>
      </c>
      <c r="G1317" s="208"/>
      <c r="H1317" s="211">
        <v>0.27</v>
      </c>
      <c r="I1317" s="212"/>
      <c r="J1317" s="208"/>
      <c r="K1317" s="208"/>
      <c r="L1317" s="213"/>
      <c r="M1317" s="214"/>
      <c r="N1317" s="215"/>
      <c r="O1317" s="215"/>
      <c r="P1317" s="215"/>
      <c r="Q1317" s="215"/>
      <c r="R1317" s="215"/>
      <c r="S1317" s="215"/>
      <c r="T1317" s="216"/>
      <c r="AT1317" s="217" t="s">
        <v>332</v>
      </c>
      <c r="AU1317" s="217" t="s">
        <v>86</v>
      </c>
      <c r="AV1317" s="13" t="s">
        <v>86</v>
      </c>
      <c r="AW1317" s="13" t="s">
        <v>37</v>
      </c>
      <c r="AX1317" s="13" t="s">
        <v>76</v>
      </c>
      <c r="AY1317" s="217" t="s">
        <v>311</v>
      </c>
    </row>
    <row r="1318" spans="1:65" s="13" customFormat="1" x14ac:dyDescent="0.2">
      <c r="B1318" s="207"/>
      <c r="C1318" s="208"/>
      <c r="D1318" s="203" t="s">
        <v>332</v>
      </c>
      <c r="E1318" s="209" t="s">
        <v>21</v>
      </c>
      <c r="F1318" s="210" t="s">
        <v>2161</v>
      </c>
      <c r="G1318" s="208"/>
      <c r="H1318" s="211">
        <v>0.33</v>
      </c>
      <c r="I1318" s="212"/>
      <c r="J1318" s="208"/>
      <c r="K1318" s="208"/>
      <c r="L1318" s="213"/>
      <c r="M1318" s="214"/>
      <c r="N1318" s="215"/>
      <c r="O1318" s="215"/>
      <c r="P1318" s="215"/>
      <c r="Q1318" s="215"/>
      <c r="R1318" s="215"/>
      <c r="S1318" s="215"/>
      <c r="T1318" s="216"/>
      <c r="AT1318" s="217" t="s">
        <v>332</v>
      </c>
      <c r="AU1318" s="217" t="s">
        <v>86</v>
      </c>
      <c r="AV1318" s="13" t="s">
        <v>86</v>
      </c>
      <c r="AW1318" s="13" t="s">
        <v>37</v>
      </c>
      <c r="AX1318" s="13" t="s">
        <v>76</v>
      </c>
      <c r="AY1318" s="217" t="s">
        <v>311</v>
      </c>
    </row>
    <row r="1319" spans="1:65" s="13" customFormat="1" x14ac:dyDescent="0.2">
      <c r="B1319" s="207"/>
      <c r="C1319" s="208"/>
      <c r="D1319" s="203" t="s">
        <v>332</v>
      </c>
      <c r="E1319" s="209" t="s">
        <v>21</v>
      </c>
      <c r="F1319" s="210" t="s">
        <v>2162</v>
      </c>
      <c r="G1319" s="208"/>
      <c r="H1319" s="211">
        <v>0.24</v>
      </c>
      <c r="I1319" s="212"/>
      <c r="J1319" s="208"/>
      <c r="K1319" s="208"/>
      <c r="L1319" s="213"/>
      <c r="M1319" s="214"/>
      <c r="N1319" s="215"/>
      <c r="O1319" s="215"/>
      <c r="P1319" s="215"/>
      <c r="Q1319" s="215"/>
      <c r="R1319" s="215"/>
      <c r="S1319" s="215"/>
      <c r="T1319" s="216"/>
      <c r="AT1319" s="217" t="s">
        <v>332</v>
      </c>
      <c r="AU1319" s="217" t="s">
        <v>86</v>
      </c>
      <c r="AV1319" s="13" t="s">
        <v>86</v>
      </c>
      <c r="AW1319" s="13" t="s">
        <v>37</v>
      </c>
      <c r="AX1319" s="13" t="s">
        <v>76</v>
      </c>
      <c r="AY1319" s="217" t="s">
        <v>311</v>
      </c>
    </row>
    <row r="1320" spans="1:65" s="13" customFormat="1" x14ac:dyDescent="0.2">
      <c r="B1320" s="207"/>
      <c r="C1320" s="208"/>
      <c r="D1320" s="203" t="s">
        <v>332</v>
      </c>
      <c r="E1320" s="209" t="s">
        <v>21</v>
      </c>
      <c r="F1320" s="210" t="s">
        <v>2163</v>
      </c>
      <c r="G1320" s="208"/>
      <c r="H1320" s="211">
        <v>0.27</v>
      </c>
      <c r="I1320" s="212"/>
      <c r="J1320" s="208"/>
      <c r="K1320" s="208"/>
      <c r="L1320" s="213"/>
      <c r="M1320" s="214"/>
      <c r="N1320" s="215"/>
      <c r="O1320" s="215"/>
      <c r="P1320" s="215"/>
      <c r="Q1320" s="215"/>
      <c r="R1320" s="215"/>
      <c r="S1320" s="215"/>
      <c r="T1320" s="216"/>
      <c r="AT1320" s="217" t="s">
        <v>332</v>
      </c>
      <c r="AU1320" s="217" t="s">
        <v>86</v>
      </c>
      <c r="AV1320" s="13" t="s">
        <v>86</v>
      </c>
      <c r="AW1320" s="13" t="s">
        <v>37</v>
      </c>
      <c r="AX1320" s="13" t="s">
        <v>76</v>
      </c>
      <c r="AY1320" s="217" t="s">
        <v>311</v>
      </c>
    </row>
    <row r="1321" spans="1:65" s="13" customFormat="1" x14ac:dyDescent="0.2">
      <c r="B1321" s="207"/>
      <c r="C1321" s="208"/>
      <c r="D1321" s="203" t="s">
        <v>332</v>
      </c>
      <c r="E1321" s="209" t="s">
        <v>21</v>
      </c>
      <c r="F1321" s="210" t="s">
        <v>2164</v>
      </c>
      <c r="G1321" s="208"/>
      <c r="H1321" s="211">
        <v>0.24</v>
      </c>
      <c r="I1321" s="212"/>
      <c r="J1321" s="208"/>
      <c r="K1321" s="208"/>
      <c r="L1321" s="213"/>
      <c r="M1321" s="214"/>
      <c r="N1321" s="215"/>
      <c r="O1321" s="215"/>
      <c r="P1321" s="215"/>
      <c r="Q1321" s="215"/>
      <c r="R1321" s="215"/>
      <c r="S1321" s="215"/>
      <c r="T1321" s="216"/>
      <c r="AT1321" s="217" t="s">
        <v>332</v>
      </c>
      <c r="AU1321" s="217" t="s">
        <v>86</v>
      </c>
      <c r="AV1321" s="13" t="s">
        <v>86</v>
      </c>
      <c r="AW1321" s="13" t="s">
        <v>37</v>
      </c>
      <c r="AX1321" s="13" t="s">
        <v>76</v>
      </c>
      <c r="AY1321" s="217" t="s">
        <v>311</v>
      </c>
    </row>
    <row r="1322" spans="1:65" s="13" customFormat="1" x14ac:dyDescent="0.2">
      <c r="B1322" s="207"/>
      <c r="C1322" s="208"/>
      <c r="D1322" s="203" t="s">
        <v>332</v>
      </c>
      <c r="E1322" s="209" t="s">
        <v>21</v>
      </c>
      <c r="F1322" s="210" t="s">
        <v>2165</v>
      </c>
      <c r="G1322" s="208"/>
      <c r="H1322" s="211">
        <v>0.33</v>
      </c>
      <c r="I1322" s="212"/>
      <c r="J1322" s="208"/>
      <c r="K1322" s="208"/>
      <c r="L1322" s="213"/>
      <c r="M1322" s="214"/>
      <c r="N1322" s="215"/>
      <c r="O1322" s="215"/>
      <c r="P1322" s="215"/>
      <c r="Q1322" s="215"/>
      <c r="R1322" s="215"/>
      <c r="S1322" s="215"/>
      <c r="T1322" s="216"/>
      <c r="AT1322" s="217" t="s">
        <v>332</v>
      </c>
      <c r="AU1322" s="217" t="s">
        <v>86</v>
      </c>
      <c r="AV1322" s="13" t="s">
        <v>86</v>
      </c>
      <c r="AW1322" s="13" t="s">
        <v>37</v>
      </c>
      <c r="AX1322" s="13" t="s">
        <v>76</v>
      </c>
      <c r="AY1322" s="217" t="s">
        <v>311</v>
      </c>
    </row>
    <row r="1323" spans="1:65" s="13" customFormat="1" x14ac:dyDescent="0.2">
      <c r="B1323" s="207"/>
      <c r="C1323" s="208"/>
      <c r="D1323" s="203" t="s">
        <v>332</v>
      </c>
      <c r="E1323" s="209" t="s">
        <v>21</v>
      </c>
      <c r="F1323" s="210" t="s">
        <v>2166</v>
      </c>
      <c r="G1323" s="208"/>
      <c r="H1323" s="211">
        <v>0.33</v>
      </c>
      <c r="I1323" s="212"/>
      <c r="J1323" s="208"/>
      <c r="K1323" s="208"/>
      <c r="L1323" s="213"/>
      <c r="M1323" s="214"/>
      <c r="N1323" s="215"/>
      <c r="O1323" s="215"/>
      <c r="P1323" s="215"/>
      <c r="Q1323" s="215"/>
      <c r="R1323" s="215"/>
      <c r="S1323" s="215"/>
      <c r="T1323" s="216"/>
      <c r="AT1323" s="217" t="s">
        <v>332</v>
      </c>
      <c r="AU1323" s="217" t="s">
        <v>86</v>
      </c>
      <c r="AV1323" s="13" t="s">
        <v>86</v>
      </c>
      <c r="AW1323" s="13" t="s">
        <v>37</v>
      </c>
      <c r="AX1323" s="13" t="s">
        <v>76</v>
      </c>
      <c r="AY1323" s="217" t="s">
        <v>311</v>
      </c>
    </row>
    <row r="1324" spans="1:65" s="13" customFormat="1" x14ac:dyDescent="0.2">
      <c r="B1324" s="207"/>
      <c r="C1324" s="208"/>
      <c r="D1324" s="203" t="s">
        <v>332</v>
      </c>
      <c r="E1324" s="209" t="s">
        <v>21</v>
      </c>
      <c r="F1324" s="210" t="s">
        <v>2167</v>
      </c>
      <c r="G1324" s="208"/>
      <c r="H1324" s="211">
        <v>0.24</v>
      </c>
      <c r="I1324" s="212"/>
      <c r="J1324" s="208"/>
      <c r="K1324" s="208"/>
      <c r="L1324" s="213"/>
      <c r="M1324" s="214"/>
      <c r="N1324" s="215"/>
      <c r="O1324" s="215"/>
      <c r="P1324" s="215"/>
      <c r="Q1324" s="215"/>
      <c r="R1324" s="215"/>
      <c r="S1324" s="215"/>
      <c r="T1324" s="216"/>
      <c r="AT1324" s="217" t="s">
        <v>332</v>
      </c>
      <c r="AU1324" s="217" t="s">
        <v>86</v>
      </c>
      <c r="AV1324" s="13" t="s">
        <v>86</v>
      </c>
      <c r="AW1324" s="13" t="s">
        <v>37</v>
      </c>
      <c r="AX1324" s="13" t="s">
        <v>76</v>
      </c>
      <c r="AY1324" s="217" t="s">
        <v>311</v>
      </c>
    </row>
    <row r="1325" spans="1:65" s="15" customFormat="1" x14ac:dyDescent="0.2">
      <c r="B1325" s="228"/>
      <c r="C1325" s="229"/>
      <c r="D1325" s="203" t="s">
        <v>332</v>
      </c>
      <c r="E1325" s="230" t="s">
        <v>21</v>
      </c>
      <c r="F1325" s="231" t="s">
        <v>347</v>
      </c>
      <c r="G1325" s="229"/>
      <c r="H1325" s="232">
        <v>11.04</v>
      </c>
      <c r="I1325" s="233"/>
      <c r="J1325" s="229"/>
      <c r="K1325" s="229"/>
      <c r="L1325" s="234"/>
      <c r="M1325" s="235"/>
      <c r="N1325" s="236"/>
      <c r="O1325" s="236"/>
      <c r="P1325" s="236"/>
      <c r="Q1325" s="236"/>
      <c r="R1325" s="236"/>
      <c r="S1325" s="236"/>
      <c r="T1325" s="237"/>
      <c r="AT1325" s="238" t="s">
        <v>332</v>
      </c>
      <c r="AU1325" s="238" t="s">
        <v>86</v>
      </c>
      <c r="AV1325" s="15" t="s">
        <v>318</v>
      </c>
      <c r="AW1325" s="15" t="s">
        <v>37</v>
      </c>
      <c r="AX1325" s="15" t="s">
        <v>84</v>
      </c>
      <c r="AY1325" s="238" t="s">
        <v>311</v>
      </c>
    </row>
    <row r="1326" spans="1:65" s="2" customFormat="1" ht="24" customHeight="1" x14ac:dyDescent="0.2">
      <c r="A1326" s="35"/>
      <c r="B1326" s="36"/>
      <c r="C1326" s="239" t="s">
        <v>2168</v>
      </c>
      <c r="D1326" s="239" t="s">
        <v>432</v>
      </c>
      <c r="E1326" s="240" t="s">
        <v>2169</v>
      </c>
      <c r="F1326" s="241" t="s">
        <v>2170</v>
      </c>
      <c r="G1326" s="242" t="s">
        <v>123</v>
      </c>
      <c r="H1326" s="243">
        <v>12.144</v>
      </c>
      <c r="I1326" s="244"/>
      <c r="J1326" s="245">
        <f>ROUND(I1326*H1326,2)</f>
        <v>0</v>
      </c>
      <c r="K1326" s="241" t="s">
        <v>21</v>
      </c>
      <c r="L1326" s="246"/>
      <c r="M1326" s="247" t="s">
        <v>21</v>
      </c>
      <c r="N1326" s="248" t="s">
        <v>47</v>
      </c>
      <c r="O1326" s="65"/>
      <c r="P1326" s="199">
        <f>O1326*H1326</f>
        <v>0</v>
      </c>
      <c r="Q1326" s="199">
        <v>1.8500000000000001E-3</v>
      </c>
      <c r="R1326" s="199">
        <f>Q1326*H1326</f>
        <v>2.2466400000000001E-2</v>
      </c>
      <c r="S1326" s="199">
        <v>0</v>
      </c>
      <c r="T1326" s="200">
        <f>S1326*H1326</f>
        <v>0</v>
      </c>
      <c r="U1326" s="35"/>
      <c r="V1326" s="35"/>
      <c r="W1326" s="35"/>
      <c r="X1326" s="35"/>
      <c r="Y1326" s="35"/>
      <c r="Z1326" s="35"/>
      <c r="AA1326" s="35"/>
      <c r="AB1326" s="35"/>
      <c r="AC1326" s="35"/>
      <c r="AD1326" s="35"/>
      <c r="AE1326" s="35"/>
      <c r="AR1326" s="201" t="s">
        <v>523</v>
      </c>
      <c r="AT1326" s="201" t="s">
        <v>432</v>
      </c>
      <c r="AU1326" s="201" t="s">
        <v>86</v>
      </c>
      <c r="AY1326" s="18" t="s">
        <v>311</v>
      </c>
      <c r="BE1326" s="202">
        <f>IF(N1326="základní",J1326,0)</f>
        <v>0</v>
      </c>
      <c r="BF1326" s="202">
        <f>IF(N1326="snížená",J1326,0)</f>
        <v>0</v>
      </c>
      <c r="BG1326" s="202">
        <f>IF(N1326="zákl. přenesená",J1326,0)</f>
        <v>0</v>
      </c>
      <c r="BH1326" s="202">
        <f>IF(N1326="sníž. přenesená",J1326,0)</f>
        <v>0</v>
      </c>
      <c r="BI1326" s="202">
        <f>IF(N1326="nulová",J1326,0)</f>
        <v>0</v>
      </c>
      <c r="BJ1326" s="18" t="s">
        <v>84</v>
      </c>
      <c r="BK1326" s="202">
        <f>ROUND(I1326*H1326,2)</f>
        <v>0</v>
      </c>
      <c r="BL1326" s="18" t="s">
        <v>420</v>
      </c>
      <c r="BM1326" s="201" t="s">
        <v>2171</v>
      </c>
    </row>
    <row r="1327" spans="1:65" s="2" customFormat="1" ht="19.5" x14ac:dyDescent="0.2">
      <c r="A1327" s="35"/>
      <c r="B1327" s="36"/>
      <c r="C1327" s="37"/>
      <c r="D1327" s="203" t="s">
        <v>519</v>
      </c>
      <c r="E1327" s="37"/>
      <c r="F1327" s="204" t="s">
        <v>2172</v>
      </c>
      <c r="G1327" s="37"/>
      <c r="H1327" s="37"/>
      <c r="I1327" s="110"/>
      <c r="J1327" s="37"/>
      <c r="K1327" s="37"/>
      <c r="L1327" s="40"/>
      <c r="M1327" s="205"/>
      <c r="N1327" s="206"/>
      <c r="O1327" s="65"/>
      <c r="P1327" s="65"/>
      <c r="Q1327" s="65"/>
      <c r="R1327" s="65"/>
      <c r="S1327" s="65"/>
      <c r="T1327" s="66"/>
      <c r="U1327" s="35"/>
      <c r="V1327" s="35"/>
      <c r="W1327" s="35"/>
      <c r="X1327" s="35"/>
      <c r="Y1327" s="35"/>
      <c r="Z1327" s="35"/>
      <c r="AA1327" s="35"/>
      <c r="AB1327" s="35"/>
      <c r="AC1327" s="35"/>
      <c r="AD1327" s="35"/>
      <c r="AE1327" s="35"/>
      <c r="AT1327" s="18" t="s">
        <v>519</v>
      </c>
      <c r="AU1327" s="18" t="s">
        <v>86</v>
      </c>
    </row>
    <row r="1328" spans="1:65" s="13" customFormat="1" x14ac:dyDescent="0.2">
      <c r="B1328" s="207"/>
      <c r="C1328" s="208"/>
      <c r="D1328" s="203" t="s">
        <v>332</v>
      </c>
      <c r="E1328" s="208"/>
      <c r="F1328" s="210" t="s">
        <v>2173</v>
      </c>
      <c r="G1328" s="208"/>
      <c r="H1328" s="211">
        <v>12.144</v>
      </c>
      <c r="I1328" s="212"/>
      <c r="J1328" s="208"/>
      <c r="K1328" s="208"/>
      <c r="L1328" s="213"/>
      <c r="M1328" s="214"/>
      <c r="N1328" s="215"/>
      <c r="O1328" s="215"/>
      <c r="P1328" s="215"/>
      <c r="Q1328" s="215"/>
      <c r="R1328" s="215"/>
      <c r="S1328" s="215"/>
      <c r="T1328" s="216"/>
      <c r="AT1328" s="217" t="s">
        <v>332</v>
      </c>
      <c r="AU1328" s="217" t="s">
        <v>86</v>
      </c>
      <c r="AV1328" s="13" t="s">
        <v>86</v>
      </c>
      <c r="AW1328" s="13" t="s">
        <v>4</v>
      </c>
      <c r="AX1328" s="13" t="s">
        <v>84</v>
      </c>
      <c r="AY1328" s="217" t="s">
        <v>311</v>
      </c>
    </row>
    <row r="1329" spans="1:65" s="2" customFormat="1" ht="16.5" customHeight="1" x14ac:dyDescent="0.2">
      <c r="A1329" s="35"/>
      <c r="B1329" s="36"/>
      <c r="C1329" s="190" t="s">
        <v>2174</v>
      </c>
      <c r="D1329" s="190" t="s">
        <v>313</v>
      </c>
      <c r="E1329" s="191" t="s">
        <v>2175</v>
      </c>
      <c r="F1329" s="192" t="s">
        <v>2176</v>
      </c>
      <c r="G1329" s="193" t="s">
        <v>2003</v>
      </c>
      <c r="H1329" s="194">
        <v>1</v>
      </c>
      <c r="I1329" s="195"/>
      <c r="J1329" s="196">
        <f>ROUND(I1329*H1329,2)</f>
        <v>0</v>
      </c>
      <c r="K1329" s="192" t="s">
        <v>724</v>
      </c>
      <c r="L1329" s="40"/>
      <c r="M1329" s="197" t="s">
        <v>21</v>
      </c>
      <c r="N1329" s="198" t="s">
        <v>47</v>
      </c>
      <c r="O1329" s="65"/>
      <c r="P1329" s="199">
        <f>O1329*H1329</f>
        <v>0</v>
      </c>
      <c r="Q1329" s="199">
        <v>2.5000000000000001E-2</v>
      </c>
      <c r="R1329" s="199">
        <f>Q1329*H1329</f>
        <v>2.5000000000000001E-2</v>
      </c>
      <c r="S1329" s="199">
        <v>0</v>
      </c>
      <c r="T1329" s="200">
        <f>S1329*H1329</f>
        <v>0</v>
      </c>
      <c r="U1329" s="35"/>
      <c r="V1329" s="35"/>
      <c r="W1329" s="35"/>
      <c r="X1329" s="35"/>
      <c r="Y1329" s="35"/>
      <c r="Z1329" s="35"/>
      <c r="AA1329" s="35"/>
      <c r="AB1329" s="35"/>
      <c r="AC1329" s="35"/>
      <c r="AD1329" s="35"/>
      <c r="AE1329" s="35"/>
      <c r="AR1329" s="201" t="s">
        <v>420</v>
      </c>
      <c r="AT1329" s="201" t="s">
        <v>313</v>
      </c>
      <c r="AU1329" s="201" t="s">
        <v>86</v>
      </c>
      <c r="AY1329" s="18" t="s">
        <v>311</v>
      </c>
      <c r="BE1329" s="202">
        <f>IF(N1329="základní",J1329,0)</f>
        <v>0</v>
      </c>
      <c r="BF1329" s="202">
        <f>IF(N1329="snížená",J1329,0)</f>
        <v>0</v>
      </c>
      <c r="BG1329" s="202">
        <f>IF(N1329="zákl. přenesená",J1329,0)</f>
        <v>0</v>
      </c>
      <c r="BH1329" s="202">
        <f>IF(N1329="sníž. přenesená",J1329,0)</f>
        <v>0</v>
      </c>
      <c r="BI1329" s="202">
        <f>IF(N1329="nulová",J1329,0)</f>
        <v>0</v>
      </c>
      <c r="BJ1329" s="18" t="s">
        <v>84</v>
      </c>
      <c r="BK1329" s="202">
        <f>ROUND(I1329*H1329,2)</f>
        <v>0</v>
      </c>
      <c r="BL1329" s="18" t="s">
        <v>420</v>
      </c>
      <c r="BM1329" s="201" t="s">
        <v>2177</v>
      </c>
    </row>
    <row r="1330" spans="1:65" s="2" customFormat="1" ht="19.5" x14ac:dyDescent="0.2">
      <c r="A1330" s="35"/>
      <c r="B1330" s="36"/>
      <c r="C1330" s="37"/>
      <c r="D1330" s="203" t="s">
        <v>519</v>
      </c>
      <c r="E1330" s="37"/>
      <c r="F1330" s="204" t="s">
        <v>2178</v>
      </c>
      <c r="G1330" s="37"/>
      <c r="H1330" s="37"/>
      <c r="I1330" s="110"/>
      <c r="J1330" s="37"/>
      <c r="K1330" s="37"/>
      <c r="L1330" s="40"/>
      <c r="M1330" s="205"/>
      <c r="N1330" s="206"/>
      <c r="O1330" s="65"/>
      <c r="P1330" s="65"/>
      <c r="Q1330" s="65"/>
      <c r="R1330" s="65"/>
      <c r="S1330" s="65"/>
      <c r="T1330" s="66"/>
      <c r="U1330" s="35"/>
      <c r="V1330" s="35"/>
      <c r="W1330" s="35"/>
      <c r="X1330" s="35"/>
      <c r="Y1330" s="35"/>
      <c r="Z1330" s="35"/>
      <c r="AA1330" s="35"/>
      <c r="AB1330" s="35"/>
      <c r="AC1330" s="35"/>
      <c r="AD1330" s="35"/>
      <c r="AE1330" s="35"/>
      <c r="AT1330" s="18" t="s">
        <v>519</v>
      </c>
      <c r="AU1330" s="18" t="s">
        <v>86</v>
      </c>
    </row>
    <row r="1331" spans="1:65" s="2" customFormat="1" ht="24" customHeight="1" x14ac:dyDescent="0.2">
      <c r="A1331" s="35"/>
      <c r="B1331" s="36"/>
      <c r="C1331" s="190" t="s">
        <v>2179</v>
      </c>
      <c r="D1331" s="190" t="s">
        <v>313</v>
      </c>
      <c r="E1331" s="191" t="s">
        <v>2180</v>
      </c>
      <c r="F1331" s="192" t="s">
        <v>2181</v>
      </c>
      <c r="G1331" s="193" t="s">
        <v>123</v>
      </c>
      <c r="H1331" s="194">
        <v>1.071</v>
      </c>
      <c r="I1331" s="195"/>
      <c r="J1331" s="196">
        <f>ROUND(I1331*H1331,2)</f>
        <v>0</v>
      </c>
      <c r="K1331" s="192" t="s">
        <v>544</v>
      </c>
      <c r="L1331" s="40"/>
      <c r="M1331" s="197" t="s">
        <v>21</v>
      </c>
      <c r="N1331" s="198" t="s">
        <v>47</v>
      </c>
      <c r="O1331" s="65"/>
      <c r="P1331" s="199">
        <f>O1331*H1331</f>
        <v>0</v>
      </c>
      <c r="Q1331" s="199">
        <v>1.874E-2</v>
      </c>
      <c r="R1331" s="199">
        <f>Q1331*H1331</f>
        <v>2.0070539999999998E-2</v>
      </c>
      <c r="S1331" s="199">
        <v>0</v>
      </c>
      <c r="T1331" s="200">
        <f>S1331*H1331</f>
        <v>0</v>
      </c>
      <c r="U1331" s="35"/>
      <c r="V1331" s="35"/>
      <c r="W1331" s="35"/>
      <c r="X1331" s="35"/>
      <c r="Y1331" s="35"/>
      <c r="Z1331" s="35"/>
      <c r="AA1331" s="35"/>
      <c r="AB1331" s="35"/>
      <c r="AC1331" s="35"/>
      <c r="AD1331" s="35"/>
      <c r="AE1331" s="35"/>
      <c r="AR1331" s="201" t="s">
        <v>420</v>
      </c>
      <c r="AT1331" s="201" t="s">
        <v>313</v>
      </c>
      <c r="AU1331" s="201" t="s">
        <v>86</v>
      </c>
      <c r="AY1331" s="18" t="s">
        <v>311</v>
      </c>
      <c r="BE1331" s="202">
        <f>IF(N1331="základní",J1331,0)</f>
        <v>0</v>
      </c>
      <c r="BF1331" s="202">
        <f>IF(N1331="snížená",J1331,0)</f>
        <v>0</v>
      </c>
      <c r="BG1331" s="202">
        <f>IF(N1331="zákl. přenesená",J1331,0)</f>
        <v>0</v>
      </c>
      <c r="BH1331" s="202">
        <f>IF(N1331="sníž. přenesená",J1331,0)</f>
        <v>0</v>
      </c>
      <c r="BI1331" s="202">
        <f>IF(N1331="nulová",J1331,0)</f>
        <v>0</v>
      </c>
      <c r="BJ1331" s="18" t="s">
        <v>84</v>
      </c>
      <c r="BK1331" s="202">
        <f>ROUND(I1331*H1331,2)</f>
        <v>0</v>
      </c>
      <c r="BL1331" s="18" t="s">
        <v>420</v>
      </c>
      <c r="BM1331" s="201" t="s">
        <v>2182</v>
      </c>
    </row>
    <row r="1332" spans="1:65" s="2" customFormat="1" ht="48.75" x14ac:dyDescent="0.2">
      <c r="A1332" s="35"/>
      <c r="B1332" s="36"/>
      <c r="C1332" s="37"/>
      <c r="D1332" s="203" t="s">
        <v>320</v>
      </c>
      <c r="E1332" s="37"/>
      <c r="F1332" s="204" t="s">
        <v>2183</v>
      </c>
      <c r="G1332" s="37"/>
      <c r="H1332" s="37"/>
      <c r="I1332" s="110"/>
      <c r="J1332" s="37"/>
      <c r="K1332" s="37"/>
      <c r="L1332" s="40"/>
      <c r="M1332" s="205"/>
      <c r="N1332" s="206"/>
      <c r="O1332" s="65"/>
      <c r="P1332" s="65"/>
      <c r="Q1332" s="65"/>
      <c r="R1332" s="65"/>
      <c r="S1332" s="65"/>
      <c r="T1332" s="66"/>
      <c r="U1332" s="35"/>
      <c r="V1332" s="35"/>
      <c r="W1332" s="35"/>
      <c r="X1332" s="35"/>
      <c r="Y1332" s="35"/>
      <c r="Z1332" s="35"/>
      <c r="AA1332" s="35"/>
      <c r="AB1332" s="35"/>
      <c r="AC1332" s="35"/>
      <c r="AD1332" s="35"/>
      <c r="AE1332" s="35"/>
      <c r="AT1332" s="18" t="s">
        <v>320</v>
      </c>
      <c r="AU1332" s="18" t="s">
        <v>86</v>
      </c>
    </row>
    <row r="1333" spans="1:65" s="14" customFormat="1" x14ac:dyDescent="0.2">
      <c r="B1333" s="218"/>
      <c r="C1333" s="219"/>
      <c r="D1333" s="203" t="s">
        <v>332</v>
      </c>
      <c r="E1333" s="220" t="s">
        <v>21</v>
      </c>
      <c r="F1333" s="221" t="s">
        <v>2184</v>
      </c>
      <c r="G1333" s="219"/>
      <c r="H1333" s="220" t="s">
        <v>21</v>
      </c>
      <c r="I1333" s="222"/>
      <c r="J1333" s="219"/>
      <c r="K1333" s="219"/>
      <c r="L1333" s="223"/>
      <c r="M1333" s="224"/>
      <c r="N1333" s="225"/>
      <c r="O1333" s="225"/>
      <c r="P1333" s="225"/>
      <c r="Q1333" s="225"/>
      <c r="R1333" s="225"/>
      <c r="S1333" s="225"/>
      <c r="T1333" s="226"/>
      <c r="AT1333" s="227" t="s">
        <v>332</v>
      </c>
      <c r="AU1333" s="227" t="s">
        <v>86</v>
      </c>
      <c r="AV1333" s="14" t="s">
        <v>84</v>
      </c>
      <c r="AW1333" s="14" t="s">
        <v>37</v>
      </c>
      <c r="AX1333" s="14" t="s">
        <v>76</v>
      </c>
      <c r="AY1333" s="227" t="s">
        <v>311</v>
      </c>
    </row>
    <row r="1334" spans="1:65" s="13" customFormat="1" x14ac:dyDescent="0.2">
      <c r="B1334" s="207"/>
      <c r="C1334" s="208"/>
      <c r="D1334" s="203" t="s">
        <v>332</v>
      </c>
      <c r="E1334" s="209" t="s">
        <v>21</v>
      </c>
      <c r="F1334" s="210" t="s">
        <v>2185</v>
      </c>
      <c r="G1334" s="208"/>
      <c r="H1334" s="211">
        <v>1.071</v>
      </c>
      <c r="I1334" s="212"/>
      <c r="J1334" s="208"/>
      <c r="K1334" s="208"/>
      <c r="L1334" s="213"/>
      <c r="M1334" s="214"/>
      <c r="N1334" s="215"/>
      <c r="O1334" s="215"/>
      <c r="P1334" s="215"/>
      <c r="Q1334" s="215"/>
      <c r="R1334" s="215"/>
      <c r="S1334" s="215"/>
      <c r="T1334" s="216"/>
      <c r="AT1334" s="217" t="s">
        <v>332</v>
      </c>
      <c r="AU1334" s="217" t="s">
        <v>86</v>
      </c>
      <c r="AV1334" s="13" t="s">
        <v>86</v>
      </c>
      <c r="AW1334" s="13" t="s">
        <v>37</v>
      </c>
      <c r="AX1334" s="13" t="s">
        <v>84</v>
      </c>
      <c r="AY1334" s="217" t="s">
        <v>311</v>
      </c>
    </row>
    <row r="1335" spans="1:65" s="2" customFormat="1" ht="24" customHeight="1" x14ac:dyDescent="0.2">
      <c r="A1335" s="35"/>
      <c r="B1335" s="36"/>
      <c r="C1335" s="190" t="s">
        <v>2186</v>
      </c>
      <c r="D1335" s="190" t="s">
        <v>313</v>
      </c>
      <c r="E1335" s="191" t="s">
        <v>2187</v>
      </c>
      <c r="F1335" s="192" t="s">
        <v>2188</v>
      </c>
      <c r="G1335" s="193" t="s">
        <v>316</v>
      </c>
      <c r="H1335" s="194">
        <v>1</v>
      </c>
      <c r="I1335" s="195"/>
      <c r="J1335" s="196">
        <f>ROUND(I1335*H1335,2)</f>
        <v>0</v>
      </c>
      <c r="K1335" s="192" t="s">
        <v>544</v>
      </c>
      <c r="L1335" s="40"/>
      <c r="M1335" s="197" t="s">
        <v>21</v>
      </c>
      <c r="N1335" s="198" t="s">
        <v>47</v>
      </c>
      <c r="O1335" s="65"/>
      <c r="P1335" s="199">
        <f>O1335*H1335</f>
        <v>0</v>
      </c>
      <c r="Q1335" s="199">
        <v>2.8369999999999999E-2</v>
      </c>
      <c r="R1335" s="199">
        <f>Q1335*H1335</f>
        <v>2.8369999999999999E-2</v>
      </c>
      <c r="S1335" s="199">
        <v>0</v>
      </c>
      <c r="T1335" s="200">
        <f>S1335*H1335</f>
        <v>0</v>
      </c>
      <c r="U1335" s="35"/>
      <c r="V1335" s="35"/>
      <c r="W1335" s="35"/>
      <c r="X1335" s="35"/>
      <c r="Y1335" s="35"/>
      <c r="Z1335" s="35"/>
      <c r="AA1335" s="35"/>
      <c r="AB1335" s="35"/>
      <c r="AC1335" s="35"/>
      <c r="AD1335" s="35"/>
      <c r="AE1335" s="35"/>
      <c r="AR1335" s="201" t="s">
        <v>420</v>
      </c>
      <c r="AT1335" s="201" t="s">
        <v>313</v>
      </c>
      <c r="AU1335" s="201" t="s">
        <v>86</v>
      </c>
      <c r="AY1335" s="18" t="s">
        <v>311</v>
      </c>
      <c r="BE1335" s="202">
        <f>IF(N1335="základní",J1335,0)</f>
        <v>0</v>
      </c>
      <c r="BF1335" s="202">
        <f>IF(N1335="snížená",J1335,0)</f>
        <v>0</v>
      </c>
      <c r="BG1335" s="202">
        <f>IF(N1335="zákl. přenesená",J1335,0)</f>
        <v>0</v>
      </c>
      <c r="BH1335" s="202">
        <f>IF(N1335="sníž. přenesená",J1335,0)</f>
        <v>0</v>
      </c>
      <c r="BI1335" s="202">
        <f>IF(N1335="nulová",J1335,0)</f>
        <v>0</v>
      </c>
      <c r="BJ1335" s="18" t="s">
        <v>84</v>
      </c>
      <c r="BK1335" s="202">
        <f>ROUND(I1335*H1335,2)</f>
        <v>0</v>
      </c>
      <c r="BL1335" s="18" t="s">
        <v>420</v>
      </c>
      <c r="BM1335" s="201" t="s">
        <v>2189</v>
      </c>
    </row>
    <row r="1336" spans="1:65" s="2" customFormat="1" ht="48.75" x14ac:dyDescent="0.2">
      <c r="A1336" s="35"/>
      <c r="B1336" s="36"/>
      <c r="C1336" s="37"/>
      <c r="D1336" s="203" t="s">
        <v>320</v>
      </c>
      <c r="E1336" s="37"/>
      <c r="F1336" s="204" t="s">
        <v>2183</v>
      </c>
      <c r="G1336" s="37"/>
      <c r="H1336" s="37"/>
      <c r="I1336" s="110"/>
      <c r="J1336" s="37"/>
      <c r="K1336" s="37"/>
      <c r="L1336" s="40"/>
      <c r="M1336" s="205"/>
      <c r="N1336" s="206"/>
      <c r="O1336" s="65"/>
      <c r="P1336" s="65"/>
      <c r="Q1336" s="65"/>
      <c r="R1336" s="65"/>
      <c r="S1336" s="65"/>
      <c r="T1336" s="66"/>
      <c r="U1336" s="35"/>
      <c r="V1336" s="35"/>
      <c r="W1336" s="35"/>
      <c r="X1336" s="35"/>
      <c r="Y1336" s="35"/>
      <c r="Z1336" s="35"/>
      <c r="AA1336" s="35"/>
      <c r="AB1336" s="35"/>
      <c r="AC1336" s="35"/>
      <c r="AD1336" s="35"/>
      <c r="AE1336" s="35"/>
      <c r="AT1336" s="18" t="s">
        <v>320</v>
      </c>
      <c r="AU1336" s="18" t="s">
        <v>86</v>
      </c>
    </row>
    <row r="1337" spans="1:65" s="2" customFormat="1" ht="24" customHeight="1" x14ac:dyDescent="0.2">
      <c r="A1337" s="35"/>
      <c r="B1337" s="36"/>
      <c r="C1337" s="190" t="s">
        <v>2190</v>
      </c>
      <c r="D1337" s="190" t="s">
        <v>313</v>
      </c>
      <c r="E1337" s="191" t="s">
        <v>2191</v>
      </c>
      <c r="F1337" s="192" t="s">
        <v>2192</v>
      </c>
      <c r="G1337" s="193" t="s">
        <v>2123</v>
      </c>
      <c r="H1337" s="194">
        <v>1</v>
      </c>
      <c r="I1337" s="195"/>
      <c r="J1337" s="196">
        <f>ROUND(I1337*H1337,2)</f>
        <v>0</v>
      </c>
      <c r="K1337" s="192" t="s">
        <v>21</v>
      </c>
      <c r="L1337" s="40"/>
      <c r="M1337" s="249" t="s">
        <v>21</v>
      </c>
      <c r="N1337" s="250" t="s">
        <v>47</v>
      </c>
      <c r="O1337" s="251"/>
      <c r="P1337" s="252">
        <f>O1337*H1337</f>
        <v>0</v>
      </c>
      <c r="Q1337" s="252">
        <v>0</v>
      </c>
      <c r="R1337" s="252">
        <f>Q1337*H1337</f>
        <v>0</v>
      </c>
      <c r="S1337" s="252">
        <v>0</v>
      </c>
      <c r="T1337" s="253">
        <f>S1337*H1337</f>
        <v>0</v>
      </c>
      <c r="U1337" s="35"/>
      <c r="V1337" s="35"/>
      <c r="W1337" s="35"/>
      <c r="X1337" s="35"/>
      <c r="Y1337" s="35"/>
      <c r="Z1337" s="35"/>
      <c r="AA1337" s="35"/>
      <c r="AB1337" s="35"/>
      <c r="AC1337" s="35"/>
      <c r="AD1337" s="35"/>
      <c r="AE1337" s="35"/>
      <c r="AR1337" s="201" t="s">
        <v>420</v>
      </c>
      <c r="AT1337" s="201" t="s">
        <v>313</v>
      </c>
      <c r="AU1337" s="201" t="s">
        <v>86</v>
      </c>
      <c r="AY1337" s="18" t="s">
        <v>311</v>
      </c>
      <c r="BE1337" s="202">
        <f>IF(N1337="základní",J1337,0)</f>
        <v>0</v>
      </c>
      <c r="BF1337" s="202">
        <f>IF(N1337="snížená",J1337,0)</f>
        <v>0</v>
      </c>
      <c r="BG1337" s="202">
        <f>IF(N1337="zákl. přenesená",J1337,0)</f>
        <v>0</v>
      </c>
      <c r="BH1337" s="202">
        <f>IF(N1337="sníž. přenesená",J1337,0)</f>
        <v>0</v>
      </c>
      <c r="BI1337" s="202">
        <f>IF(N1337="nulová",J1337,0)</f>
        <v>0</v>
      </c>
      <c r="BJ1337" s="18" t="s">
        <v>84</v>
      </c>
      <c r="BK1337" s="202">
        <f>ROUND(I1337*H1337,2)</f>
        <v>0</v>
      </c>
      <c r="BL1337" s="18" t="s">
        <v>420</v>
      </c>
      <c r="BM1337" s="201" t="s">
        <v>2193</v>
      </c>
    </row>
    <row r="1338" spans="1:65" s="2" customFormat="1" ht="6.95" customHeight="1" x14ac:dyDescent="0.2">
      <c r="A1338" s="35"/>
      <c r="B1338" s="48"/>
      <c r="C1338" s="49"/>
      <c r="D1338" s="49"/>
      <c r="E1338" s="49"/>
      <c r="F1338" s="49"/>
      <c r="G1338" s="49"/>
      <c r="H1338" s="49"/>
      <c r="I1338" s="139"/>
      <c r="J1338" s="49"/>
      <c r="K1338" s="49"/>
      <c r="L1338" s="40"/>
      <c r="M1338" s="35"/>
      <c r="O1338" s="35"/>
      <c r="P1338" s="35"/>
      <c r="Q1338" s="35"/>
      <c r="R1338" s="35"/>
      <c r="S1338" s="35"/>
      <c r="T1338" s="35"/>
      <c r="U1338" s="35"/>
      <c r="V1338" s="35"/>
      <c r="W1338" s="35"/>
      <c r="X1338" s="35"/>
      <c r="Y1338" s="35"/>
      <c r="Z1338" s="35"/>
      <c r="AA1338" s="35"/>
      <c r="AB1338" s="35"/>
      <c r="AC1338" s="35"/>
      <c r="AD1338" s="35"/>
      <c r="AE1338" s="35"/>
    </row>
  </sheetData>
  <sheetProtection algorithmName="SHA-512" hashValue="q4TrYMDFhRM5ERj4tKXdtK2goVUfaTlzBw5gN/5JXWAlD2aC6Eio8FZVSoDsSlNU9r7kVy1SvI9SGAJk5y7+IA==" saltValue="G8vRkUc2TiClzBd5V1nPdt5lmG2rx23i5T+LE6XBEafeXN44vb9nhObqNwwdv2w8GhLHkqh6e9q6o6uNN0KuPQ==" spinCount="100000" sheet="1" objects="1" scenarios="1" formatColumns="0" formatRows="0" autoFilter="0"/>
  <autoFilter ref="C147:K1337" xr:uid="{00000000-0009-0000-0000-000001000000}"/>
  <mergeCells count="9">
    <mergeCell ref="E50:H50"/>
    <mergeCell ref="E138:H138"/>
    <mergeCell ref="E140:H140"/>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F1D5-92C3-4349-A14A-7265DA7E02CC}">
  <sheetPr>
    <pageSetUpPr fitToPage="1"/>
  </sheetPr>
  <dimension ref="A1:D349"/>
  <sheetViews>
    <sheetView showGridLines="0" workbookViewId="0">
      <selection activeCell="B26" sqref="B26"/>
    </sheetView>
  </sheetViews>
  <sheetFormatPr defaultColWidth="10.6640625" defaultRowHeight="12" customHeight="1" x14ac:dyDescent="0.2"/>
  <cols>
    <col min="1" max="1" width="18" style="301" customWidth="1"/>
    <col min="2" max="2" width="64.1640625" style="301" customWidth="1"/>
    <col min="3" max="3" width="8.5" style="301" customWidth="1"/>
    <col min="4" max="4" width="14.5" style="301" customWidth="1"/>
    <col min="5" max="256" width="10.6640625" style="301"/>
    <col min="257" max="257" width="18" style="301" customWidth="1"/>
    <col min="258" max="258" width="64.1640625" style="301" customWidth="1"/>
    <col min="259" max="259" width="8.5" style="301" customWidth="1"/>
    <col min="260" max="260" width="14.5" style="301" customWidth="1"/>
    <col min="261" max="512" width="10.6640625" style="301"/>
    <col min="513" max="513" width="18" style="301" customWidth="1"/>
    <col min="514" max="514" width="64.1640625" style="301" customWidth="1"/>
    <col min="515" max="515" width="8.5" style="301" customWidth="1"/>
    <col min="516" max="516" width="14.5" style="301" customWidth="1"/>
    <col min="517" max="768" width="10.6640625" style="301"/>
    <col min="769" max="769" width="18" style="301" customWidth="1"/>
    <col min="770" max="770" width="64.1640625" style="301" customWidth="1"/>
    <col min="771" max="771" width="8.5" style="301" customWidth="1"/>
    <col min="772" max="772" width="14.5" style="301" customWidth="1"/>
    <col min="773" max="1024" width="10.6640625" style="301"/>
    <col min="1025" max="1025" width="18" style="301" customWidth="1"/>
    <col min="1026" max="1026" width="64.1640625" style="301" customWidth="1"/>
    <col min="1027" max="1027" width="8.5" style="301" customWidth="1"/>
    <col min="1028" max="1028" width="14.5" style="301" customWidth="1"/>
    <col min="1029" max="1280" width="10.6640625" style="301"/>
    <col min="1281" max="1281" width="18" style="301" customWidth="1"/>
    <col min="1282" max="1282" width="64.1640625" style="301" customWidth="1"/>
    <col min="1283" max="1283" width="8.5" style="301" customWidth="1"/>
    <col min="1284" max="1284" width="14.5" style="301" customWidth="1"/>
    <col min="1285" max="1536" width="10.6640625" style="301"/>
    <col min="1537" max="1537" width="18" style="301" customWidth="1"/>
    <col min="1538" max="1538" width="64.1640625" style="301" customWidth="1"/>
    <col min="1539" max="1539" width="8.5" style="301" customWidth="1"/>
    <col min="1540" max="1540" width="14.5" style="301" customWidth="1"/>
    <col min="1541" max="1792" width="10.6640625" style="301"/>
    <col min="1793" max="1793" width="18" style="301" customWidth="1"/>
    <col min="1794" max="1794" width="64.1640625" style="301" customWidth="1"/>
    <col min="1795" max="1795" width="8.5" style="301" customWidth="1"/>
    <col min="1796" max="1796" width="14.5" style="301" customWidth="1"/>
    <col min="1797" max="2048" width="10.6640625" style="301"/>
    <col min="2049" max="2049" width="18" style="301" customWidth="1"/>
    <col min="2050" max="2050" width="64.1640625" style="301" customWidth="1"/>
    <col min="2051" max="2051" width="8.5" style="301" customWidth="1"/>
    <col min="2052" max="2052" width="14.5" style="301" customWidth="1"/>
    <col min="2053" max="2304" width="10.6640625" style="301"/>
    <col min="2305" max="2305" width="18" style="301" customWidth="1"/>
    <col min="2306" max="2306" width="64.1640625" style="301" customWidth="1"/>
    <col min="2307" max="2307" width="8.5" style="301" customWidth="1"/>
    <col min="2308" max="2308" width="14.5" style="301" customWidth="1"/>
    <col min="2309" max="2560" width="10.6640625" style="301"/>
    <col min="2561" max="2561" width="18" style="301" customWidth="1"/>
    <col min="2562" max="2562" width="64.1640625" style="301" customWidth="1"/>
    <col min="2563" max="2563" width="8.5" style="301" customWidth="1"/>
    <col min="2564" max="2564" width="14.5" style="301" customWidth="1"/>
    <col min="2565" max="2816" width="10.6640625" style="301"/>
    <col min="2817" max="2817" width="18" style="301" customWidth="1"/>
    <col min="2818" max="2818" width="64.1640625" style="301" customWidth="1"/>
    <col min="2819" max="2819" width="8.5" style="301" customWidth="1"/>
    <col min="2820" max="2820" width="14.5" style="301" customWidth="1"/>
    <col min="2821" max="3072" width="10.6640625" style="301"/>
    <col min="3073" max="3073" width="18" style="301" customWidth="1"/>
    <col min="3074" max="3074" width="64.1640625" style="301" customWidth="1"/>
    <col min="3075" max="3075" width="8.5" style="301" customWidth="1"/>
    <col min="3076" max="3076" width="14.5" style="301" customWidth="1"/>
    <col min="3077" max="3328" width="10.6640625" style="301"/>
    <col min="3329" max="3329" width="18" style="301" customWidth="1"/>
    <col min="3330" max="3330" width="64.1640625" style="301" customWidth="1"/>
    <col min="3331" max="3331" width="8.5" style="301" customWidth="1"/>
    <col min="3332" max="3332" width="14.5" style="301" customWidth="1"/>
    <col min="3333" max="3584" width="10.6640625" style="301"/>
    <col min="3585" max="3585" width="18" style="301" customWidth="1"/>
    <col min="3586" max="3586" width="64.1640625" style="301" customWidth="1"/>
    <col min="3587" max="3587" width="8.5" style="301" customWidth="1"/>
    <col min="3588" max="3588" width="14.5" style="301" customWidth="1"/>
    <col min="3589" max="3840" width="10.6640625" style="301"/>
    <col min="3841" max="3841" width="18" style="301" customWidth="1"/>
    <col min="3842" max="3842" width="64.1640625" style="301" customWidth="1"/>
    <col min="3843" max="3843" width="8.5" style="301" customWidth="1"/>
    <col min="3844" max="3844" width="14.5" style="301" customWidth="1"/>
    <col min="3845" max="4096" width="10.6640625" style="301"/>
    <col min="4097" max="4097" width="18" style="301" customWidth="1"/>
    <col min="4098" max="4098" width="64.1640625" style="301" customWidth="1"/>
    <col min="4099" max="4099" width="8.5" style="301" customWidth="1"/>
    <col min="4100" max="4100" width="14.5" style="301" customWidth="1"/>
    <col min="4101" max="4352" width="10.6640625" style="301"/>
    <col min="4353" max="4353" width="18" style="301" customWidth="1"/>
    <col min="4354" max="4354" width="64.1640625" style="301" customWidth="1"/>
    <col min="4355" max="4355" width="8.5" style="301" customWidth="1"/>
    <col min="4356" max="4356" width="14.5" style="301" customWidth="1"/>
    <col min="4357" max="4608" width="10.6640625" style="301"/>
    <col min="4609" max="4609" width="18" style="301" customWidth="1"/>
    <col min="4610" max="4610" width="64.1640625" style="301" customWidth="1"/>
    <col min="4611" max="4611" width="8.5" style="301" customWidth="1"/>
    <col min="4612" max="4612" width="14.5" style="301" customWidth="1"/>
    <col min="4613" max="4864" width="10.6640625" style="301"/>
    <col min="4865" max="4865" width="18" style="301" customWidth="1"/>
    <col min="4866" max="4866" width="64.1640625" style="301" customWidth="1"/>
    <col min="4867" max="4867" width="8.5" style="301" customWidth="1"/>
    <col min="4868" max="4868" width="14.5" style="301" customWidth="1"/>
    <col min="4869" max="5120" width="10.6640625" style="301"/>
    <col min="5121" max="5121" width="18" style="301" customWidth="1"/>
    <col min="5122" max="5122" width="64.1640625" style="301" customWidth="1"/>
    <col min="5123" max="5123" width="8.5" style="301" customWidth="1"/>
    <col min="5124" max="5124" width="14.5" style="301" customWidth="1"/>
    <col min="5125" max="5376" width="10.6640625" style="301"/>
    <col min="5377" max="5377" width="18" style="301" customWidth="1"/>
    <col min="5378" max="5378" width="64.1640625" style="301" customWidth="1"/>
    <col min="5379" max="5379" width="8.5" style="301" customWidth="1"/>
    <col min="5380" max="5380" width="14.5" style="301" customWidth="1"/>
    <col min="5381" max="5632" width="10.6640625" style="301"/>
    <col min="5633" max="5633" width="18" style="301" customWidth="1"/>
    <col min="5634" max="5634" width="64.1640625" style="301" customWidth="1"/>
    <col min="5635" max="5635" width="8.5" style="301" customWidth="1"/>
    <col min="5636" max="5636" width="14.5" style="301" customWidth="1"/>
    <col min="5637" max="5888" width="10.6640625" style="301"/>
    <col min="5889" max="5889" width="18" style="301" customWidth="1"/>
    <col min="5890" max="5890" width="64.1640625" style="301" customWidth="1"/>
    <col min="5891" max="5891" width="8.5" style="301" customWidth="1"/>
    <col min="5892" max="5892" width="14.5" style="301" customWidth="1"/>
    <col min="5893" max="6144" width="10.6640625" style="301"/>
    <col min="6145" max="6145" width="18" style="301" customWidth="1"/>
    <col min="6146" max="6146" width="64.1640625" style="301" customWidth="1"/>
    <col min="6147" max="6147" width="8.5" style="301" customWidth="1"/>
    <col min="6148" max="6148" width="14.5" style="301" customWidth="1"/>
    <col min="6149" max="6400" width="10.6640625" style="301"/>
    <col min="6401" max="6401" width="18" style="301" customWidth="1"/>
    <col min="6402" max="6402" width="64.1640625" style="301" customWidth="1"/>
    <col min="6403" max="6403" width="8.5" style="301" customWidth="1"/>
    <col min="6404" max="6404" width="14.5" style="301" customWidth="1"/>
    <col min="6405" max="6656" width="10.6640625" style="301"/>
    <col min="6657" max="6657" width="18" style="301" customWidth="1"/>
    <col min="6658" max="6658" width="64.1640625" style="301" customWidth="1"/>
    <col min="6659" max="6659" width="8.5" style="301" customWidth="1"/>
    <col min="6660" max="6660" width="14.5" style="301" customWidth="1"/>
    <col min="6661" max="6912" width="10.6640625" style="301"/>
    <col min="6913" max="6913" width="18" style="301" customWidth="1"/>
    <col min="6914" max="6914" width="64.1640625" style="301" customWidth="1"/>
    <col min="6915" max="6915" width="8.5" style="301" customWidth="1"/>
    <col min="6916" max="6916" width="14.5" style="301" customWidth="1"/>
    <col min="6917" max="7168" width="10.6640625" style="301"/>
    <col min="7169" max="7169" width="18" style="301" customWidth="1"/>
    <col min="7170" max="7170" width="64.1640625" style="301" customWidth="1"/>
    <col min="7171" max="7171" width="8.5" style="301" customWidth="1"/>
    <col min="7172" max="7172" width="14.5" style="301" customWidth="1"/>
    <col min="7173" max="7424" width="10.6640625" style="301"/>
    <col min="7425" max="7425" width="18" style="301" customWidth="1"/>
    <col min="7426" max="7426" width="64.1640625" style="301" customWidth="1"/>
    <col min="7427" max="7427" width="8.5" style="301" customWidth="1"/>
    <col min="7428" max="7428" width="14.5" style="301" customWidth="1"/>
    <col min="7429" max="7680" width="10.6640625" style="301"/>
    <col min="7681" max="7681" width="18" style="301" customWidth="1"/>
    <col min="7682" max="7682" width="64.1640625" style="301" customWidth="1"/>
    <col min="7683" max="7683" width="8.5" style="301" customWidth="1"/>
    <col min="7684" max="7684" width="14.5" style="301" customWidth="1"/>
    <col min="7685" max="7936" width="10.6640625" style="301"/>
    <col min="7937" max="7937" width="18" style="301" customWidth="1"/>
    <col min="7938" max="7938" width="64.1640625" style="301" customWidth="1"/>
    <col min="7939" max="7939" width="8.5" style="301" customWidth="1"/>
    <col min="7940" max="7940" width="14.5" style="301" customWidth="1"/>
    <col min="7941" max="8192" width="10.6640625" style="301"/>
    <col min="8193" max="8193" width="18" style="301" customWidth="1"/>
    <col min="8194" max="8194" width="64.1640625" style="301" customWidth="1"/>
    <col min="8195" max="8195" width="8.5" style="301" customWidth="1"/>
    <col min="8196" max="8196" width="14.5" style="301" customWidth="1"/>
    <col min="8197" max="8448" width="10.6640625" style="301"/>
    <col min="8449" max="8449" width="18" style="301" customWidth="1"/>
    <col min="8450" max="8450" width="64.1640625" style="301" customWidth="1"/>
    <col min="8451" max="8451" width="8.5" style="301" customWidth="1"/>
    <col min="8452" max="8452" width="14.5" style="301" customWidth="1"/>
    <col min="8453" max="8704" width="10.6640625" style="301"/>
    <col min="8705" max="8705" width="18" style="301" customWidth="1"/>
    <col min="8706" max="8706" width="64.1640625" style="301" customWidth="1"/>
    <col min="8707" max="8707" width="8.5" style="301" customWidth="1"/>
    <col min="8708" max="8708" width="14.5" style="301" customWidth="1"/>
    <col min="8709" max="8960" width="10.6640625" style="301"/>
    <col min="8961" max="8961" width="18" style="301" customWidth="1"/>
    <col min="8962" max="8962" width="64.1640625" style="301" customWidth="1"/>
    <col min="8963" max="8963" width="8.5" style="301" customWidth="1"/>
    <col min="8964" max="8964" width="14.5" style="301" customWidth="1"/>
    <col min="8965" max="9216" width="10.6640625" style="301"/>
    <col min="9217" max="9217" width="18" style="301" customWidth="1"/>
    <col min="9218" max="9218" width="64.1640625" style="301" customWidth="1"/>
    <col min="9219" max="9219" width="8.5" style="301" customWidth="1"/>
    <col min="9220" max="9220" width="14.5" style="301" customWidth="1"/>
    <col min="9221" max="9472" width="10.6640625" style="301"/>
    <col min="9473" max="9473" width="18" style="301" customWidth="1"/>
    <col min="9474" max="9474" width="64.1640625" style="301" customWidth="1"/>
    <col min="9475" max="9475" width="8.5" style="301" customWidth="1"/>
    <col min="9476" max="9476" width="14.5" style="301" customWidth="1"/>
    <col min="9477" max="9728" width="10.6640625" style="301"/>
    <col min="9729" max="9729" width="18" style="301" customWidth="1"/>
    <col min="9730" max="9730" width="64.1640625" style="301" customWidth="1"/>
    <col min="9731" max="9731" width="8.5" style="301" customWidth="1"/>
    <col min="9732" max="9732" width="14.5" style="301" customWidth="1"/>
    <col min="9733" max="9984" width="10.6640625" style="301"/>
    <col min="9985" max="9985" width="18" style="301" customWidth="1"/>
    <col min="9986" max="9986" width="64.1640625" style="301" customWidth="1"/>
    <col min="9987" max="9987" width="8.5" style="301" customWidth="1"/>
    <col min="9988" max="9988" width="14.5" style="301" customWidth="1"/>
    <col min="9989" max="10240" width="10.6640625" style="301"/>
    <col min="10241" max="10241" width="18" style="301" customWidth="1"/>
    <col min="10242" max="10242" width="64.1640625" style="301" customWidth="1"/>
    <col min="10243" max="10243" width="8.5" style="301" customWidth="1"/>
    <col min="10244" max="10244" width="14.5" style="301" customWidth="1"/>
    <col min="10245" max="10496" width="10.6640625" style="301"/>
    <col min="10497" max="10497" width="18" style="301" customWidth="1"/>
    <col min="10498" max="10498" width="64.1640625" style="301" customWidth="1"/>
    <col min="10499" max="10499" width="8.5" style="301" customWidth="1"/>
    <col min="10500" max="10500" width="14.5" style="301" customWidth="1"/>
    <col min="10501" max="10752" width="10.6640625" style="301"/>
    <col min="10753" max="10753" width="18" style="301" customWidth="1"/>
    <col min="10754" max="10754" width="64.1640625" style="301" customWidth="1"/>
    <col min="10755" max="10755" width="8.5" style="301" customWidth="1"/>
    <col min="10756" max="10756" width="14.5" style="301" customWidth="1"/>
    <col min="10757" max="11008" width="10.6640625" style="301"/>
    <col min="11009" max="11009" width="18" style="301" customWidth="1"/>
    <col min="11010" max="11010" width="64.1640625" style="301" customWidth="1"/>
    <col min="11011" max="11011" width="8.5" style="301" customWidth="1"/>
    <col min="11012" max="11012" width="14.5" style="301" customWidth="1"/>
    <col min="11013" max="11264" width="10.6640625" style="301"/>
    <col min="11265" max="11265" width="18" style="301" customWidth="1"/>
    <col min="11266" max="11266" width="64.1640625" style="301" customWidth="1"/>
    <col min="11267" max="11267" width="8.5" style="301" customWidth="1"/>
    <col min="11268" max="11268" width="14.5" style="301" customWidth="1"/>
    <col min="11269" max="11520" width="10.6640625" style="301"/>
    <col min="11521" max="11521" width="18" style="301" customWidth="1"/>
    <col min="11522" max="11522" width="64.1640625" style="301" customWidth="1"/>
    <col min="11523" max="11523" width="8.5" style="301" customWidth="1"/>
    <col min="11524" max="11524" width="14.5" style="301" customWidth="1"/>
    <col min="11525" max="11776" width="10.6640625" style="301"/>
    <col min="11777" max="11777" width="18" style="301" customWidth="1"/>
    <col min="11778" max="11778" width="64.1640625" style="301" customWidth="1"/>
    <col min="11779" max="11779" width="8.5" style="301" customWidth="1"/>
    <col min="11780" max="11780" width="14.5" style="301" customWidth="1"/>
    <col min="11781" max="12032" width="10.6640625" style="301"/>
    <col min="12033" max="12033" width="18" style="301" customWidth="1"/>
    <col min="12034" max="12034" width="64.1640625" style="301" customWidth="1"/>
    <col min="12035" max="12035" width="8.5" style="301" customWidth="1"/>
    <col min="12036" max="12036" width="14.5" style="301" customWidth="1"/>
    <col min="12037" max="12288" width="10.6640625" style="301"/>
    <col min="12289" max="12289" width="18" style="301" customWidth="1"/>
    <col min="12290" max="12290" width="64.1640625" style="301" customWidth="1"/>
    <col min="12291" max="12291" width="8.5" style="301" customWidth="1"/>
    <col min="12292" max="12292" width="14.5" style="301" customWidth="1"/>
    <col min="12293" max="12544" width="10.6640625" style="301"/>
    <col min="12545" max="12545" width="18" style="301" customWidth="1"/>
    <col min="12546" max="12546" width="64.1640625" style="301" customWidth="1"/>
    <col min="12547" max="12547" width="8.5" style="301" customWidth="1"/>
    <col min="12548" max="12548" width="14.5" style="301" customWidth="1"/>
    <col min="12549" max="12800" width="10.6640625" style="301"/>
    <col min="12801" max="12801" width="18" style="301" customWidth="1"/>
    <col min="12802" max="12802" width="64.1640625" style="301" customWidth="1"/>
    <col min="12803" max="12803" width="8.5" style="301" customWidth="1"/>
    <col min="12804" max="12804" width="14.5" style="301" customWidth="1"/>
    <col min="12805" max="13056" width="10.6640625" style="301"/>
    <col min="13057" max="13057" width="18" style="301" customWidth="1"/>
    <col min="13058" max="13058" width="64.1640625" style="301" customWidth="1"/>
    <col min="13059" max="13059" width="8.5" style="301" customWidth="1"/>
    <col min="13060" max="13060" width="14.5" style="301" customWidth="1"/>
    <col min="13061" max="13312" width="10.6640625" style="301"/>
    <col min="13313" max="13313" width="18" style="301" customWidth="1"/>
    <col min="13314" max="13314" width="64.1640625" style="301" customWidth="1"/>
    <col min="13315" max="13315" width="8.5" style="301" customWidth="1"/>
    <col min="13316" max="13316" width="14.5" style="301" customWidth="1"/>
    <col min="13317" max="13568" width="10.6640625" style="301"/>
    <col min="13569" max="13569" width="18" style="301" customWidth="1"/>
    <col min="13570" max="13570" width="64.1640625" style="301" customWidth="1"/>
    <col min="13571" max="13571" width="8.5" style="301" customWidth="1"/>
    <col min="13572" max="13572" width="14.5" style="301" customWidth="1"/>
    <col min="13573" max="13824" width="10.6640625" style="301"/>
    <col min="13825" max="13825" width="18" style="301" customWidth="1"/>
    <col min="13826" max="13826" width="64.1640625" style="301" customWidth="1"/>
    <col min="13827" max="13827" width="8.5" style="301" customWidth="1"/>
    <col min="13828" max="13828" width="14.5" style="301" customWidth="1"/>
    <col min="13829" max="14080" width="10.6640625" style="301"/>
    <col min="14081" max="14081" width="18" style="301" customWidth="1"/>
    <col min="14082" max="14082" width="64.1640625" style="301" customWidth="1"/>
    <col min="14083" max="14083" width="8.5" style="301" customWidth="1"/>
    <col min="14084" max="14084" width="14.5" style="301" customWidth="1"/>
    <col min="14085" max="14336" width="10.6640625" style="301"/>
    <col min="14337" max="14337" width="18" style="301" customWidth="1"/>
    <col min="14338" max="14338" width="64.1640625" style="301" customWidth="1"/>
    <col min="14339" max="14339" width="8.5" style="301" customWidth="1"/>
    <col min="14340" max="14340" width="14.5" style="301" customWidth="1"/>
    <col min="14341" max="14592" width="10.6640625" style="301"/>
    <col min="14593" max="14593" width="18" style="301" customWidth="1"/>
    <col min="14594" max="14594" width="64.1640625" style="301" customWidth="1"/>
    <col min="14595" max="14595" width="8.5" style="301" customWidth="1"/>
    <col min="14596" max="14596" width="14.5" style="301" customWidth="1"/>
    <col min="14597" max="14848" width="10.6640625" style="301"/>
    <col min="14849" max="14849" width="18" style="301" customWidth="1"/>
    <col min="14850" max="14850" width="64.1640625" style="301" customWidth="1"/>
    <col min="14851" max="14851" width="8.5" style="301" customWidth="1"/>
    <col min="14852" max="14852" width="14.5" style="301" customWidth="1"/>
    <col min="14853" max="15104" width="10.6640625" style="301"/>
    <col min="15105" max="15105" width="18" style="301" customWidth="1"/>
    <col min="15106" max="15106" width="64.1640625" style="301" customWidth="1"/>
    <col min="15107" max="15107" width="8.5" style="301" customWidth="1"/>
    <col min="15108" max="15108" width="14.5" style="301" customWidth="1"/>
    <col min="15109" max="15360" width="10.6640625" style="301"/>
    <col min="15361" max="15361" width="18" style="301" customWidth="1"/>
    <col min="15362" max="15362" width="64.1640625" style="301" customWidth="1"/>
    <col min="15363" max="15363" width="8.5" style="301" customWidth="1"/>
    <col min="15364" max="15364" width="14.5" style="301" customWidth="1"/>
    <col min="15365" max="15616" width="10.6640625" style="301"/>
    <col min="15617" max="15617" width="18" style="301" customWidth="1"/>
    <col min="15618" max="15618" width="64.1640625" style="301" customWidth="1"/>
    <col min="15619" max="15619" width="8.5" style="301" customWidth="1"/>
    <col min="15620" max="15620" width="14.5" style="301" customWidth="1"/>
    <col min="15621" max="15872" width="10.6640625" style="301"/>
    <col min="15873" max="15873" width="18" style="301" customWidth="1"/>
    <col min="15874" max="15874" width="64.1640625" style="301" customWidth="1"/>
    <col min="15875" max="15875" width="8.5" style="301" customWidth="1"/>
    <col min="15876" max="15876" width="14.5" style="301" customWidth="1"/>
    <col min="15877" max="16128" width="10.6640625" style="301"/>
    <col min="16129" max="16129" width="18" style="301" customWidth="1"/>
    <col min="16130" max="16130" width="64.1640625" style="301" customWidth="1"/>
    <col min="16131" max="16131" width="8.5" style="301" customWidth="1"/>
    <col min="16132" max="16132" width="14.5" style="301" customWidth="1"/>
    <col min="16133" max="16384" width="10.6640625" style="301"/>
  </cols>
  <sheetData>
    <row r="1" spans="1:4" ht="27.75" customHeight="1" x14ac:dyDescent="0.2">
      <c r="A1" s="443" t="s">
        <v>4814</v>
      </c>
      <c r="B1" s="443"/>
      <c r="C1" s="443"/>
      <c r="D1" s="443"/>
    </row>
    <row r="2" spans="1:4" ht="15" customHeight="1" x14ac:dyDescent="0.2">
      <c r="A2" s="302" t="s">
        <v>4815</v>
      </c>
      <c r="B2" s="303"/>
      <c r="C2" s="303"/>
      <c r="D2" s="303"/>
    </row>
    <row r="3" spans="1:4" ht="12.75" customHeight="1" x14ac:dyDescent="0.2">
      <c r="A3" s="304" t="s">
        <v>4816</v>
      </c>
      <c r="B3" s="303"/>
      <c r="C3" s="303"/>
      <c r="D3" s="303"/>
    </row>
    <row r="4" spans="1:4" ht="13.5" customHeight="1" x14ac:dyDescent="0.2">
      <c r="A4" s="303"/>
      <c r="B4" s="303"/>
      <c r="C4" s="303"/>
      <c r="D4" s="303"/>
    </row>
    <row r="5" spans="1:4" ht="24" customHeight="1" x14ac:dyDescent="0.2">
      <c r="A5" s="305" t="s">
        <v>57</v>
      </c>
      <c r="B5" s="305" t="s">
        <v>58</v>
      </c>
      <c r="C5" s="305" t="s">
        <v>298</v>
      </c>
      <c r="D5" s="305" t="s">
        <v>4817</v>
      </c>
    </row>
    <row r="6" spans="1:4" ht="12.75" hidden="1" customHeight="1" x14ac:dyDescent="0.2">
      <c r="A6" s="305" t="s">
        <v>84</v>
      </c>
      <c r="B6" s="305" t="s">
        <v>86</v>
      </c>
      <c r="C6" s="305" t="s">
        <v>125</v>
      </c>
      <c r="D6" s="305" t="s">
        <v>318</v>
      </c>
    </row>
    <row r="7" spans="1:4" ht="4.5" customHeight="1" x14ac:dyDescent="0.2">
      <c r="A7" s="303"/>
      <c r="B7" s="303"/>
      <c r="C7" s="303"/>
      <c r="D7" s="303"/>
    </row>
    <row r="8" spans="1:4" ht="14.25" customHeight="1" x14ac:dyDescent="0.2">
      <c r="A8" s="306" t="s">
        <v>4818</v>
      </c>
      <c r="B8" s="306" t="s">
        <v>4819</v>
      </c>
      <c r="C8" s="306"/>
      <c r="D8" s="307"/>
    </row>
    <row r="9" spans="1:4" ht="13.5" customHeight="1" x14ac:dyDescent="0.2">
      <c r="A9" s="308" t="s">
        <v>156</v>
      </c>
      <c r="B9" s="308" t="s">
        <v>4820</v>
      </c>
      <c r="C9" s="308" t="s">
        <v>123</v>
      </c>
      <c r="D9" s="309">
        <v>78.971999999999994</v>
      </c>
    </row>
    <row r="10" spans="1:4" ht="12" customHeight="1" x14ac:dyDescent="0.2">
      <c r="A10" s="310"/>
      <c r="B10" s="310" t="s">
        <v>4821</v>
      </c>
      <c r="C10" s="310"/>
      <c r="D10" s="311">
        <v>0</v>
      </c>
    </row>
    <row r="11" spans="1:4" ht="12" customHeight="1" x14ac:dyDescent="0.2">
      <c r="A11" s="310"/>
      <c r="B11" s="310" t="s">
        <v>4822</v>
      </c>
      <c r="C11" s="310"/>
      <c r="D11" s="311">
        <v>0</v>
      </c>
    </row>
    <row r="12" spans="1:4" ht="21" customHeight="1" x14ac:dyDescent="0.2">
      <c r="A12" s="310"/>
      <c r="B12" s="310" t="s">
        <v>4823</v>
      </c>
      <c r="C12" s="310"/>
      <c r="D12" s="311">
        <v>78.971999999999994</v>
      </c>
    </row>
    <row r="13" spans="1:4" ht="15.75" customHeight="1" x14ac:dyDescent="0.2">
      <c r="A13" s="312" t="s">
        <v>4824</v>
      </c>
      <c r="B13" s="312"/>
      <c r="C13" s="312"/>
      <c r="D13" s="313"/>
    </row>
    <row r="14" spans="1:4" ht="12" customHeight="1" x14ac:dyDescent="0.2">
      <c r="A14" s="314" t="s">
        <v>1019</v>
      </c>
      <c r="B14" s="314" t="s">
        <v>4825</v>
      </c>
      <c r="C14" s="314" t="s">
        <v>123</v>
      </c>
      <c r="D14" s="315">
        <v>78.971999999999994</v>
      </c>
    </row>
    <row r="15" spans="1:4" ht="12" customHeight="1" x14ac:dyDescent="0.2">
      <c r="A15" s="314" t="s">
        <v>1011</v>
      </c>
      <c r="B15" s="314" t="s">
        <v>4826</v>
      </c>
      <c r="C15" s="314" t="s">
        <v>123</v>
      </c>
      <c r="D15" s="315">
        <v>78.971999999999994</v>
      </c>
    </row>
    <row r="16" spans="1:4" ht="21" customHeight="1" x14ac:dyDescent="0.2">
      <c r="A16" s="314" t="s">
        <v>1015</v>
      </c>
      <c r="B16" s="314" t="s">
        <v>4827</v>
      </c>
      <c r="C16" s="314" t="s">
        <v>123</v>
      </c>
      <c r="D16" s="315">
        <v>90.817999999999998</v>
      </c>
    </row>
    <row r="17" spans="1:4" ht="13.5" customHeight="1" x14ac:dyDescent="0.2">
      <c r="A17" s="308" t="s">
        <v>159</v>
      </c>
      <c r="B17" s="308" t="s">
        <v>4828</v>
      </c>
      <c r="C17" s="308" t="s">
        <v>123</v>
      </c>
      <c r="D17" s="309">
        <v>2.8090000000000002</v>
      </c>
    </row>
    <row r="18" spans="1:4" ht="12" customHeight="1" x14ac:dyDescent="0.2">
      <c r="A18" s="310"/>
      <c r="B18" s="310" t="s">
        <v>4829</v>
      </c>
      <c r="C18" s="310"/>
      <c r="D18" s="311">
        <v>0</v>
      </c>
    </row>
    <row r="19" spans="1:4" ht="12" customHeight="1" x14ac:dyDescent="0.2">
      <c r="A19" s="310"/>
      <c r="B19" s="310" t="s">
        <v>4830</v>
      </c>
      <c r="C19" s="310"/>
      <c r="D19" s="311">
        <v>0</v>
      </c>
    </row>
    <row r="20" spans="1:4" ht="12" customHeight="1" x14ac:dyDescent="0.2">
      <c r="A20" s="310"/>
      <c r="B20" s="310" t="s">
        <v>4831</v>
      </c>
      <c r="C20" s="310"/>
      <c r="D20" s="311">
        <v>2.8090000000000002</v>
      </c>
    </row>
    <row r="21" spans="1:4" ht="15.75" customHeight="1" x14ac:dyDescent="0.2">
      <c r="A21" s="312" t="s">
        <v>4824</v>
      </c>
      <c r="B21" s="312"/>
      <c r="C21" s="312"/>
      <c r="D21" s="313"/>
    </row>
    <row r="22" spans="1:4" ht="12" customHeight="1" x14ac:dyDescent="0.2">
      <c r="A22" s="314" t="s">
        <v>1040</v>
      </c>
      <c r="B22" s="314" t="s">
        <v>4832</v>
      </c>
      <c r="C22" s="314" t="s">
        <v>123</v>
      </c>
      <c r="D22" s="315">
        <v>2.8090000000000002</v>
      </c>
    </row>
    <row r="23" spans="1:4" ht="21" customHeight="1" x14ac:dyDescent="0.2">
      <c r="A23" s="314" t="s">
        <v>1025</v>
      </c>
      <c r="B23" s="314" t="s">
        <v>4833</v>
      </c>
      <c r="C23" s="314" t="s">
        <v>123</v>
      </c>
      <c r="D23" s="315">
        <v>2.8090000000000002</v>
      </c>
    </row>
    <row r="24" spans="1:4" ht="12" customHeight="1" x14ac:dyDescent="0.2">
      <c r="A24" s="314" t="s">
        <v>1035</v>
      </c>
      <c r="B24" s="314" t="s">
        <v>4834</v>
      </c>
      <c r="C24" s="314" t="s">
        <v>123</v>
      </c>
      <c r="D24" s="315">
        <v>2.8090000000000002</v>
      </c>
    </row>
    <row r="25" spans="1:4" ht="21" customHeight="1" x14ac:dyDescent="0.2">
      <c r="A25" s="314" t="s">
        <v>1030</v>
      </c>
      <c r="B25" s="314" t="s">
        <v>4835</v>
      </c>
      <c r="C25" s="314" t="s">
        <v>123</v>
      </c>
      <c r="D25" s="315">
        <v>3.09</v>
      </c>
    </row>
    <row r="26" spans="1:4" ht="13.5" customHeight="1" x14ac:dyDescent="0.2">
      <c r="A26" s="308" t="s">
        <v>162</v>
      </c>
      <c r="B26" s="308" t="s">
        <v>4836</v>
      </c>
      <c r="C26" s="308" t="s">
        <v>123</v>
      </c>
      <c r="D26" s="309">
        <v>24.998000000000001</v>
      </c>
    </row>
    <row r="27" spans="1:4" ht="12" customHeight="1" x14ac:dyDescent="0.2">
      <c r="A27" s="310"/>
      <c r="B27" s="310" t="s">
        <v>4821</v>
      </c>
      <c r="C27" s="310"/>
      <c r="D27" s="311">
        <v>0</v>
      </c>
    </row>
    <row r="28" spans="1:4" ht="12" customHeight="1" x14ac:dyDescent="0.2">
      <c r="A28" s="310"/>
      <c r="B28" s="310" t="s">
        <v>4837</v>
      </c>
      <c r="C28" s="310"/>
      <c r="D28" s="311">
        <v>0</v>
      </c>
    </row>
    <row r="29" spans="1:4" ht="21" customHeight="1" x14ac:dyDescent="0.2">
      <c r="A29" s="310"/>
      <c r="B29" s="310" t="s">
        <v>4838</v>
      </c>
      <c r="C29" s="310"/>
      <c r="D29" s="311">
        <v>24.998000000000001</v>
      </c>
    </row>
    <row r="30" spans="1:4" ht="15.75" customHeight="1" x14ac:dyDescent="0.2">
      <c r="A30" s="312" t="s">
        <v>4824</v>
      </c>
      <c r="B30" s="312"/>
      <c r="C30" s="312"/>
      <c r="D30" s="313"/>
    </row>
    <row r="31" spans="1:4" ht="12" customHeight="1" x14ac:dyDescent="0.2">
      <c r="A31" s="314" t="s">
        <v>1055</v>
      </c>
      <c r="B31" s="314" t="s">
        <v>4839</v>
      </c>
      <c r="C31" s="314" t="s">
        <v>209</v>
      </c>
      <c r="D31" s="315">
        <v>2</v>
      </c>
    </row>
    <row r="32" spans="1:4" ht="12" customHeight="1" x14ac:dyDescent="0.2">
      <c r="A32" s="314" t="s">
        <v>1061</v>
      </c>
      <c r="B32" s="314" t="s">
        <v>4840</v>
      </c>
      <c r="C32" s="314" t="s">
        <v>209</v>
      </c>
      <c r="D32" s="315">
        <v>2</v>
      </c>
    </row>
    <row r="33" spans="1:4" ht="21" customHeight="1" x14ac:dyDescent="0.2">
      <c r="A33" s="314" t="s">
        <v>1066</v>
      </c>
      <c r="B33" s="314" t="s">
        <v>4841</v>
      </c>
      <c r="C33" s="314" t="s">
        <v>209</v>
      </c>
      <c r="D33" s="315">
        <v>2</v>
      </c>
    </row>
    <row r="34" spans="1:4" ht="12" customHeight="1" x14ac:dyDescent="0.2">
      <c r="A34" s="314" t="s">
        <v>1070</v>
      </c>
      <c r="B34" s="314" t="s">
        <v>4842</v>
      </c>
      <c r="C34" s="314" t="s">
        <v>416</v>
      </c>
      <c r="D34" s="315">
        <v>5.2999999999999999E-2</v>
      </c>
    </row>
    <row r="35" spans="1:4" ht="12" customHeight="1" x14ac:dyDescent="0.2">
      <c r="A35" s="314" t="s">
        <v>1077</v>
      </c>
      <c r="B35" s="314" t="s">
        <v>4843</v>
      </c>
      <c r="C35" s="314" t="s">
        <v>123</v>
      </c>
      <c r="D35" s="315">
        <v>24.998000000000001</v>
      </c>
    </row>
    <row r="36" spans="1:4" ht="12" customHeight="1" x14ac:dyDescent="0.2">
      <c r="A36" s="314" t="s">
        <v>1040</v>
      </c>
      <c r="B36" s="314" t="s">
        <v>4832</v>
      </c>
      <c r="C36" s="314" t="s">
        <v>123</v>
      </c>
      <c r="D36" s="315">
        <v>24.998000000000001</v>
      </c>
    </row>
    <row r="37" spans="1:4" ht="21" customHeight="1" x14ac:dyDescent="0.2">
      <c r="A37" s="314" t="s">
        <v>1025</v>
      </c>
      <c r="B37" s="314" t="s">
        <v>4833</v>
      </c>
      <c r="C37" s="314" t="s">
        <v>123</v>
      </c>
      <c r="D37" s="315">
        <v>24.998000000000001</v>
      </c>
    </row>
    <row r="38" spans="1:4" ht="12" customHeight="1" x14ac:dyDescent="0.2">
      <c r="A38" s="314" t="s">
        <v>1035</v>
      </c>
      <c r="B38" s="314" t="s">
        <v>4834</v>
      </c>
      <c r="C38" s="314" t="s">
        <v>123</v>
      </c>
      <c r="D38" s="315">
        <v>24.998000000000001</v>
      </c>
    </row>
    <row r="39" spans="1:4" ht="21" customHeight="1" x14ac:dyDescent="0.2">
      <c r="A39" s="314" t="s">
        <v>1030</v>
      </c>
      <c r="B39" s="314" t="s">
        <v>4835</v>
      </c>
      <c r="C39" s="314" t="s">
        <v>123</v>
      </c>
      <c r="D39" s="315">
        <v>27.498000000000001</v>
      </c>
    </row>
    <row r="40" spans="1:4" ht="12" customHeight="1" x14ac:dyDescent="0.2">
      <c r="A40" s="314" t="s">
        <v>1082</v>
      </c>
      <c r="B40" s="314" t="s">
        <v>4844</v>
      </c>
      <c r="C40" s="314" t="s">
        <v>123</v>
      </c>
      <c r="D40" s="315">
        <v>24.998000000000001</v>
      </c>
    </row>
    <row r="41" spans="1:4" ht="13.5" customHeight="1" x14ac:dyDescent="0.2">
      <c r="A41" s="308" t="s">
        <v>165</v>
      </c>
      <c r="B41" s="308" t="s">
        <v>4845</v>
      </c>
      <c r="C41" s="308" t="s">
        <v>123</v>
      </c>
      <c r="D41" s="309">
        <v>64.076999999999998</v>
      </c>
    </row>
    <row r="42" spans="1:4" ht="12" customHeight="1" x14ac:dyDescent="0.2">
      <c r="A42" s="310"/>
      <c r="B42" s="310" t="s">
        <v>4821</v>
      </c>
      <c r="C42" s="310"/>
      <c r="D42" s="311">
        <v>0</v>
      </c>
    </row>
    <row r="43" spans="1:4" ht="12" customHeight="1" x14ac:dyDescent="0.2">
      <c r="A43" s="310"/>
      <c r="B43" s="310" t="s">
        <v>4846</v>
      </c>
      <c r="C43" s="310"/>
      <c r="D43" s="311">
        <v>0</v>
      </c>
    </row>
    <row r="44" spans="1:4" ht="12" customHeight="1" x14ac:dyDescent="0.2">
      <c r="A44" s="310"/>
      <c r="B44" s="310" t="s">
        <v>4847</v>
      </c>
      <c r="C44" s="310"/>
      <c r="D44" s="311">
        <v>64.076999999999998</v>
      </c>
    </row>
    <row r="45" spans="1:4" ht="15.75" customHeight="1" x14ac:dyDescent="0.2">
      <c r="A45" s="312" t="s">
        <v>4824</v>
      </c>
      <c r="B45" s="312"/>
      <c r="C45" s="312"/>
      <c r="D45" s="313"/>
    </row>
    <row r="46" spans="1:4" ht="12" customHeight="1" x14ac:dyDescent="0.2">
      <c r="A46" s="314" t="s">
        <v>1055</v>
      </c>
      <c r="B46" s="314" t="s">
        <v>4839</v>
      </c>
      <c r="C46" s="314" t="s">
        <v>209</v>
      </c>
      <c r="D46" s="315">
        <v>5.1260000000000003</v>
      </c>
    </row>
    <row r="47" spans="1:4" ht="12" customHeight="1" x14ac:dyDescent="0.2">
      <c r="A47" s="314" t="s">
        <v>1061</v>
      </c>
      <c r="B47" s="314" t="s">
        <v>4840</v>
      </c>
      <c r="C47" s="314" t="s">
        <v>209</v>
      </c>
      <c r="D47" s="315">
        <v>5.1260000000000003</v>
      </c>
    </row>
    <row r="48" spans="1:4" ht="21" customHeight="1" x14ac:dyDescent="0.2">
      <c r="A48" s="314" t="s">
        <v>1066</v>
      </c>
      <c r="B48" s="314" t="s">
        <v>4841</v>
      </c>
      <c r="C48" s="314" t="s">
        <v>209</v>
      </c>
      <c r="D48" s="315">
        <v>5.1260000000000003</v>
      </c>
    </row>
    <row r="49" spans="1:4" ht="12" customHeight="1" x14ac:dyDescent="0.2">
      <c r="A49" s="314" t="s">
        <v>1070</v>
      </c>
      <c r="B49" s="314" t="s">
        <v>4842</v>
      </c>
      <c r="C49" s="314" t="s">
        <v>416</v>
      </c>
      <c r="D49" s="315">
        <v>0.13500000000000001</v>
      </c>
    </row>
    <row r="50" spans="1:4" ht="12" customHeight="1" x14ac:dyDescent="0.2">
      <c r="A50" s="314" t="s">
        <v>1077</v>
      </c>
      <c r="B50" s="314" t="s">
        <v>4843</v>
      </c>
      <c r="C50" s="314" t="s">
        <v>123</v>
      </c>
      <c r="D50" s="315">
        <v>64.076999999999998</v>
      </c>
    </row>
    <row r="51" spans="1:4" ht="12" customHeight="1" x14ac:dyDescent="0.2">
      <c r="A51" s="314" t="s">
        <v>1094</v>
      </c>
      <c r="B51" s="314" t="s">
        <v>4848</v>
      </c>
      <c r="C51" s="314" t="s">
        <v>123</v>
      </c>
      <c r="D51" s="315">
        <v>64.076999999999998</v>
      </c>
    </row>
    <row r="52" spans="1:4" ht="12" customHeight="1" x14ac:dyDescent="0.2">
      <c r="A52" s="314" t="s">
        <v>1011</v>
      </c>
      <c r="B52" s="314" t="s">
        <v>4826</v>
      </c>
      <c r="C52" s="314" t="s">
        <v>123</v>
      </c>
      <c r="D52" s="315">
        <v>64.076999999999998</v>
      </c>
    </row>
    <row r="53" spans="1:4" ht="21" customHeight="1" x14ac:dyDescent="0.2">
      <c r="A53" s="314" t="s">
        <v>1090</v>
      </c>
      <c r="B53" s="314" t="s">
        <v>4827</v>
      </c>
      <c r="C53" s="314" t="s">
        <v>123</v>
      </c>
      <c r="D53" s="315">
        <v>73.688999999999993</v>
      </c>
    </row>
    <row r="54" spans="1:4" ht="12" customHeight="1" x14ac:dyDescent="0.2">
      <c r="A54" s="314" t="s">
        <v>1082</v>
      </c>
      <c r="B54" s="314" t="s">
        <v>4844</v>
      </c>
      <c r="C54" s="314" t="s">
        <v>123</v>
      </c>
      <c r="D54" s="315">
        <v>64.076999999999998</v>
      </c>
    </row>
    <row r="55" spans="1:4" ht="13.5" customHeight="1" x14ac:dyDescent="0.2">
      <c r="A55" s="308" t="s">
        <v>168</v>
      </c>
      <c r="B55" s="308" t="s">
        <v>4849</v>
      </c>
      <c r="C55" s="308" t="s">
        <v>123</v>
      </c>
      <c r="D55" s="309">
        <v>73.045000000000002</v>
      </c>
    </row>
    <row r="56" spans="1:4" ht="12" customHeight="1" x14ac:dyDescent="0.2">
      <c r="A56" s="310"/>
      <c r="B56" s="310" t="s">
        <v>4850</v>
      </c>
      <c r="C56" s="310"/>
      <c r="D56" s="311">
        <v>0</v>
      </c>
    </row>
    <row r="57" spans="1:4" ht="12" customHeight="1" x14ac:dyDescent="0.2">
      <c r="A57" s="310"/>
      <c r="B57" s="310" t="s">
        <v>4851</v>
      </c>
      <c r="C57" s="310"/>
      <c r="D57" s="311">
        <v>0</v>
      </c>
    </row>
    <row r="58" spans="1:4" ht="21" customHeight="1" x14ac:dyDescent="0.2">
      <c r="A58" s="310"/>
      <c r="B58" s="310" t="s">
        <v>4852</v>
      </c>
      <c r="C58" s="310"/>
      <c r="D58" s="311">
        <v>73.045000000000002</v>
      </c>
    </row>
    <row r="59" spans="1:4" ht="15.75" customHeight="1" x14ac:dyDescent="0.2">
      <c r="A59" s="312" t="s">
        <v>4824</v>
      </c>
      <c r="B59" s="312"/>
      <c r="C59" s="312"/>
      <c r="D59" s="313"/>
    </row>
    <row r="60" spans="1:4" ht="12" customHeight="1" x14ac:dyDescent="0.2">
      <c r="A60" s="314" t="s">
        <v>1119</v>
      </c>
      <c r="B60" s="314" t="s">
        <v>4853</v>
      </c>
      <c r="C60" s="314" t="s">
        <v>123</v>
      </c>
      <c r="D60" s="315">
        <v>73.045000000000002</v>
      </c>
    </row>
    <row r="61" spans="1:4" ht="12" customHeight="1" x14ac:dyDescent="0.2">
      <c r="A61" s="314" t="s">
        <v>1011</v>
      </c>
      <c r="B61" s="314" t="s">
        <v>4826</v>
      </c>
      <c r="C61" s="314" t="s">
        <v>123</v>
      </c>
      <c r="D61" s="315">
        <v>73.045000000000002</v>
      </c>
    </row>
    <row r="62" spans="1:4" ht="21" customHeight="1" x14ac:dyDescent="0.2">
      <c r="A62" s="314" t="s">
        <v>1115</v>
      </c>
      <c r="B62" s="314" t="s">
        <v>4827</v>
      </c>
      <c r="C62" s="314" t="s">
        <v>123</v>
      </c>
      <c r="D62" s="315">
        <v>84.001999999999995</v>
      </c>
    </row>
    <row r="63" spans="1:4" ht="13.5" customHeight="1" x14ac:dyDescent="0.2">
      <c r="A63" s="308" t="s">
        <v>171</v>
      </c>
      <c r="B63" s="308" t="s">
        <v>4854</v>
      </c>
      <c r="C63" s="308" t="s">
        <v>123</v>
      </c>
      <c r="D63" s="309">
        <v>19.530999999999999</v>
      </c>
    </row>
    <row r="64" spans="1:4" ht="12" customHeight="1" x14ac:dyDescent="0.2">
      <c r="A64" s="310"/>
      <c r="B64" s="310" t="s">
        <v>4821</v>
      </c>
      <c r="C64" s="310"/>
      <c r="D64" s="311">
        <v>0</v>
      </c>
    </row>
    <row r="65" spans="1:4" ht="12" customHeight="1" x14ac:dyDescent="0.2">
      <c r="A65" s="310"/>
      <c r="B65" s="310" t="s">
        <v>4855</v>
      </c>
      <c r="C65" s="310"/>
      <c r="D65" s="311">
        <v>0</v>
      </c>
    </row>
    <row r="66" spans="1:4" ht="12" customHeight="1" x14ac:dyDescent="0.2">
      <c r="A66" s="310"/>
      <c r="B66" s="310" t="s">
        <v>4856</v>
      </c>
      <c r="C66" s="310"/>
      <c r="D66" s="311">
        <v>19.530999999999999</v>
      </c>
    </row>
    <row r="67" spans="1:4" ht="15.75" customHeight="1" x14ac:dyDescent="0.2">
      <c r="A67" s="312" t="s">
        <v>4824</v>
      </c>
      <c r="B67" s="312"/>
      <c r="C67" s="312"/>
      <c r="D67" s="313"/>
    </row>
    <row r="68" spans="1:4" ht="12" customHeight="1" x14ac:dyDescent="0.2">
      <c r="A68" s="314" t="s">
        <v>1094</v>
      </c>
      <c r="B68" s="314" t="s">
        <v>4848</v>
      </c>
      <c r="C68" s="314" t="s">
        <v>123</v>
      </c>
      <c r="D68" s="315">
        <v>19.530999999999999</v>
      </c>
    </row>
    <row r="69" spans="1:4" ht="12" customHeight="1" x14ac:dyDescent="0.2">
      <c r="A69" s="314" t="s">
        <v>1011</v>
      </c>
      <c r="B69" s="314" t="s">
        <v>4826</v>
      </c>
      <c r="C69" s="314" t="s">
        <v>123</v>
      </c>
      <c r="D69" s="315">
        <v>19.530999999999999</v>
      </c>
    </row>
    <row r="70" spans="1:4" ht="21" customHeight="1" x14ac:dyDescent="0.2">
      <c r="A70" s="314" t="s">
        <v>920</v>
      </c>
      <c r="B70" s="314" t="s">
        <v>4827</v>
      </c>
      <c r="C70" s="314" t="s">
        <v>123</v>
      </c>
      <c r="D70" s="315">
        <v>22.460999999999999</v>
      </c>
    </row>
    <row r="71" spans="1:4" ht="13.5" customHeight="1" x14ac:dyDescent="0.2">
      <c r="A71" s="308" t="s">
        <v>121</v>
      </c>
      <c r="B71" s="308" t="s">
        <v>4857</v>
      </c>
      <c r="C71" s="308" t="s">
        <v>123</v>
      </c>
      <c r="D71" s="309">
        <v>97.44</v>
      </c>
    </row>
    <row r="72" spans="1:4" ht="12" customHeight="1" x14ac:dyDescent="0.2">
      <c r="A72" s="310"/>
      <c r="B72" s="310" t="s">
        <v>4858</v>
      </c>
      <c r="C72" s="310"/>
      <c r="D72" s="311">
        <v>0</v>
      </c>
    </row>
    <row r="73" spans="1:4" ht="12" customHeight="1" x14ac:dyDescent="0.2">
      <c r="A73" s="310"/>
      <c r="B73" s="310" t="s">
        <v>4859</v>
      </c>
      <c r="C73" s="310"/>
      <c r="D73" s="311">
        <v>0</v>
      </c>
    </row>
    <row r="74" spans="1:4" ht="21" customHeight="1" x14ac:dyDescent="0.2">
      <c r="A74" s="310"/>
      <c r="B74" s="310" t="s">
        <v>4860</v>
      </c>
      <c r="C74" s="310"/>
      <c r="D74" s="311">
        <v>97.44</v>
      </c>
    </row>
    <row r="75" spans="1:4" ht="15.75" customHeight="1" x14ac:dyDescent="0.2">
      <c r="A75" s="312" t="s">
        <v>4824</v>
      </c>
      <c r="B75" s="312"/>
      <c r="C75" s="312"/>
      <c r="D75" s="313"/>
    </row>
    <row r="76" spans="1:4" ht="12" customHeight="1" x14ac:dyDescent="0.2">
      <c r="A76" s="314" t="s">
        <v>904</v>
      </c>
      <c r="B76" s="314" t="s">
        <v>4861</v>
      </c>
      <c r="C76" s="314" t="s">
        <v>123</v>
      </c>
      <c r="D76" s="315">
        <v>97.44</v>
      </c>
    </row>
    <row r="77" spans="1:4" ht="21" customHeight="1" x14ac:dyDescent="0.2">
      <c r="A77" s="314" t="s">
        <v>650</v>
      </c>
      <c r="B77" s="314" t="s">
        <v>4862</v>
      </c>
      <c r="C77" s="314" t="s">
        <v>209</v>
      </c>
      <c r="D77" s="315">
        <v>0.48199999999999998</v>
      </c>
    </row>
    <row r="78" spans="1:4" ht="12" customHeight="1" x14ac:dyDescent="0.2">
      <c r="A78" s="314" t="s">
        <v>960</v>
      </c>
      <c r="B78" s="314" t="s">
        <v>4863</v>
      </c>
      <c r="C78" s="314" t="s">
        <v>123</v>
      </c>
      <c r="D78" s="315">
        <v>97.44</v>
      </c>
    </row>
    <row r="79" spans="1:4" ht="13.5" customHeight="1" x14ac:dyDescent="0.2">
      <c r="A79" s="308" t="s">
        <v>126</v>
      </c>
      <c r="B79" s="308" t="s">
        <v>4864</v>
      </c>
      <c r="C79" s="308" t="s">
        <v>123</v>
      </c>
      <c r="D79" s="309">
        <v>72.554000000000002</v>
      </c>
    </row>
    <row r="80" spans="1:4" ht="12" customHeight="1" x14ac:dyDescent="0.2">
      <c r="A80" s="310"/>
      <c r="B80" s="310" t="s">
        <v>4865</v>
      </c>
      <c r="C80" s="310"/>
      <c r="D80" s="311">
        <v>0</v>
      </c>
    </row>
    <row r="81" spans="1:4" ht="12" customHeight="1" x14ac:dyDescent="0.2">
      <c r="A81" s="310"/>
      <c r="B81" s="310" t="s">
        <v>4851</v>
      </c>
      <c r="C81" s="310"/>
      <c r="D81" s="311">
        <v>0</v>
      </c>
    </row>
    <row r="82" spans="1:4" ht="12" customHeight="1" x14ac:dyDescent="0.2">
      <c r="A82" s="310"/>
      <c r="B82" s="310" t="s">
        <v>4866</v>
      </c>
      <c r="C82" s="310"/>
      <c r="D82" s="311">
        <v>72.554000000000002</v>
      </c>
    </row>
    <row r="83" spans="1:4" ht="15.75" customHeight="1" x14ac:dyDescent="0.2">
      <c r="A83" s="312" t="s">
        <v>4824</v>
      </c>
      <c r="B83" s="312"/>
      <c r="C83" s="312"/>
      <c r="D83" s="313"/>
    </row>
    <row r="84" spans="1:4" ht="12" customHeight="1" x14ac:dyDescent="0.2">
      <c r="A84" s="314" t="s">
        <v>970</v>
      </c>
      <c r="B84" s="314" t="s">
        <v>4867</v>
      </c>
      <c r="C84" s="314" t="s">
        <v>123</v>
      </c>
      <c r="D84" s="315">
        <v>72.554000000000002</v>
      </c>
    </row>
    <row r="85" spans="1:4" ht="12" customHeight="1" x14ac:dyDescent="0.2">
      <c r="A85" s="314" t="s">
        <v>960</v>
      </c>
      <c r="B85" s="314" t="s">
        <v>4863</v>
      </c>
      <c r="C85" s="314" t="s">
        <v>123</v>
      </c>
      <c r="D85" s="315">
        <v>72.554000000000002</v>
      </c>
    </row>
    <row r="86" spans="1:4" ht="13.5" customHeight="1" x14ac:dyDescent="0.2">
      <c r="A86" s="308" t="s">
        <v>130</v>
      </c>
      <c r="B86" s="308" t="s">
        <v>4868</v>
      </c>
      <c r="C86" s="308" t="s">
        <v>123</v>
      </c>
      <c r="D86" s="309">
        <v>17.984999999999999</v>
      </c>
    </row>
    <row r="87" spans="1:4" ht="12" customHeight="1" x14ac:dyDescent="0.2">
      <c r="A87" s="310"/>
      <c r="B87" s="310" t="s">
        <v>4869</v>
      </c>
      <c r="C87" s="310"/>
      <c r="D87" s="311">
        <v>0</v>
      </c>
    </row>
    <row r="88" spans="1:4" ht="12" customHeight="1" x14ac:dyDescent="0.2">
      <c r="A88" s="310"/>
      <c r="B88" s="310" t="s">
        <v>4870</v>
      </c>
      <c r="C88" s="310"/>
      <c r="D88" s="311">
        <v>0</v>
      </c>
    </row>
    <row r="89" spans="1:4" ht="21" customHeight="1" x14ac:dyDescent="0.2">
      <c r="A89" s="310"/>
      <c r="B89" s="310" t="s">
        <v>4871</v>
      </c>
      <c r="C89" s="310"/>
      <c r="D89" s="311">
        <v>17.984999999999999</v>
      </c>
    </row>
    <row r="90" spans="1:4" ht="15.75" customHeight="1" x14ac:dyDescent="0.2">
      <c r="A90" s="312" t="s">
        <v>4824</v>
      </c>
      <c r="B90" s="312"/>
      <c r="C90" s="312"/>
      <c r="D90" s="313"/>
    </row>
    <row r="91" spans="1:4" ht="12" customHeight="1" x14ac:dyDescent="0.2">
      <c r="A91" s="314" t="s">
        <v>970</v>
      </c>
      <c r="B91" s="314" t="s">
        <v>4867</v>
      </c>
      <c r="C91" s="314" t="s">
        <v>123</v>
      </c>
      <c r="D91" s="315">
        <v>17.984999999999999</v>
      </c>
    </row>
    <row r="92" spans="1:4" ht="21" customHeight="1" x14ac:dyDescent="0.2">
      <c r="A92" s="314" t="s">
        <v>650</v>
      </c>
      <c r="B92" s="314" t="s">
        <v>4862</v>
      </c>
      <c r="C92" s="314" t="s">
        <v>209</v>
      </c>
      <c r="D92" s="315">
        <v>1.4390000000000001</v>
      </c>
    </row>
    <row r="93" spans="1:4" ht="12" customHeight="1" x14ac:dyDescent="0.2">
      <c r="A93" s="314" t="s">
        <v>960</v>
      </c>
      <c r="B93" s="314" t="s">
        <v>4863</v>
      </c>
      <c r="C93" s="314" t="s">
        <v>123</v>
      </c>
      <c r="D93" s="315">
        <v>17.984999999999999</v>
      </c>
    </row>
    <row r="94" spans="1:4" ht="21" customHeight="1" x14ac:dyDescent="0.2">
      <c r="A94" s="314" t="s">
        <v>985</v>
      </c>
      <c r="B94" s="314" t="s">
        <v>4872</v>
      </c>
      <c r="C94" s="314" t="s">
        <v>209</v>
      </c>
      <c r="D94" s="315">
        <v>1.4390000000000001</v>
      </c>
    </row>
    <row r="95" spans="1:4" ht="13.5" customHeight="1" x14ac:dyDescent="0.2">
      <c r="A95" s="308" t="s">
        <v>133</v>
      </c>
      <c r="B95" s="308" t="s">
        <v>4873</v>
      </c>
      <c r="C95" s="308" t="s">
        <v>123</v>
      </c>
      <c r="D95" s="309">
        <v>69.105000000000004</v>
      </c>
    </row>
    <row r="96" spans="1:4" ht="12" customHeight="1" x14ac:dyDescent="0.2">
      <c r="A96" s="310"/>
      <c r="B96" s="310" t="s">
        <v>4869</v>
      </c>
      <c r="C96" s="310"/>
      <c r="D96" s="311">
        <v>0</v>
      </c>
    </row>
    <row r="97" spans="1:4" ht="12" customHeight="1" x14ac:dyDescent="0.2">
      <c r="A97" s="310"/>
      <c r="B97" s="310" t="s">
        <v>4874</v>
      </c>
      <c r="C97" s="310"/>
      <c r="D97" s="311">
        <v>0</v>
      </c>
    </row>
    <row r="98" spans="1:4" ht="12" customHeight="1" x14ac:dyDescent="0.2">
      <c r="A98" s="310"/>
      <c r="B98" s="310" t="s">
        <v>4875</v>
      </c>
      <c r="C98" s="310"/>
      <c r="D98" s="311">
        <v>69.105000000000004</v>
      </c>
    </row>
    <row r="99" spans="1:4" ht="15.75" customHeight="1" x14ac:dyDescent="0.2">
      <c r="A99" s="312" t="s">
        <v>4824</v>
      </c>
      <c r="B99" s="312"/>
      <c r="C99" s="312"/>
      <c r="D99" s="313"/>
    </row>
    <row r="100" spans="1:4" ht="12" customHeight="1" x14ac:dyDescent="0.2">
      <c r="A100" s="314" t="s">
        <v>904</v>
      </c>
      <c r="B100" s="314" t="s">
        <v>4861</v>
      </c>
      <c r="C100" s="314" t="s">
        <v>123</v>
      </c>
      <c r="D100" s="315">
        <v>69.105000000000004</v>
      </c>
    </row>
    <row r="101" spans="1:4" ht="21" customHeight="1" x14ac:dyDescent="0.2">
      <c r="A101" s="314" t="s">
        <v>650</v>
      </c>
      <c r="B101" s="314" t="s">
        <v>4862</v>
      </c>
      <c r="C101" s="314" t="s">
        <v>209</v>
      </c>
      <c r="D101" s="315">
        <v>6.2190000000000003</v>
      </c>
    </row>
    <row r="102" spans="1:4" ht="12" customHeight="1" x14ac:dyDescent="0.2">
      <c r="A102" s="314" t="s">
        <v>960</v>
      </c>
      <c r="B102" s="314" t="s">
        <v>4863</v>
      </c>
      <c r="C102" s="314" t="s">
        <v>123</v>
      </c>
      <c r="D102" s="315">
        <v>69.105000000000004</v>
      </c>
    </row>
    <row r="103" spans="1:4" ht="21" customHeight="1" x14ac:dyDescent="0.2">
      <c r="A103" s="314" t="s">
        <v>985</v>
      </c>
      <c r="B103" s="314" t="s">
        <v>4872</v>
      </c>
      <c r="C103" s="314" t="s">
        <v>209</v>
      </c>
      <c r="D103" s="315">
        <v>6.2190000000000003</v>
      </c>
    </row>
    <row r="104" spans="1:4" ht="13.5" customHeight="1" x14ac:dyDescent="0.2">
      <c r="A104" s="308" t="s">
        <v>136</v>
      </c>
      <c r="B104" s="308" t="s">
        <v>4876</v>
      </c>
      <c r="C104" s="308" t="s">
        <v>123</v>
      </c>
      <c r="D104" s="309">
        <v>3.306</v>
      </c>
    </row>
    <row r="105" spans="1:4" ht="12" customHeight="1" x14ac:dyDescent="0.2">
      <c r="A105" s="310"/>
      <c r="B105" s="310" t="s">
        <v>4877</v>
      </c>
      <c r="C105" s="310"/>
      <c r="D105" s="311">
        <v>0</v>
      </c>
    </row>
    <row r="106" spans="1:4" ht="12" customHeight="1" x14ac:dyDescent="0.2">
      <c r="A106" s="310"/>
      <c r="B106" s="310" t="s">
        <v>4878</v>
      </c>
      <c r="C106" s="310"/>
      <c r="D106" s="311">
        <v>0</v>
      </c>
    </row>
    <row r="107" spans="1:4" ht="12" customHeight="1" x14ac:dyDescent="0.2">
      <c r="A107" s="310"/>
      <c r="B107" s="310" t="s">
        <v>4879</v>
      </c>
      <c r="C107" s="310"/>
      <c r="D107" s="311">
        <v>3.306</v>
      </c>
    </row>
    <row r="108" spans="1:4" ht="15.75" customHeight="1" x14ac:dyDescent="0.2">
      <c r="A108" s="312" t="s">
        <v>4824</v>
      </c>
      <c r="B108" s="312"/>
      <c r="C108" s="312"/>
      <c r="D108" s="313"/>
    </row>
    <row r="109" spans="1:4" ht="12" customHeight="1" x14ac:dyDescent="0.2">
      <c r="A109" s="314" t="s">
        <v>904</v>
      </c>
      <c r="B109" s="314" t="s">
        <v>4861</v>
      </c>
      <c r="C109" s="314" t="s">
        <v>123</v>
      </c>
      <c r="D109" s="315">
        <v>3.306</v>
      </c>
    </row>
    <row r="110" spans="1:4" ht="21" customHeight="1" x14ac:dyDescent="0.2">
      <c r="A110" s="314" t="s">
        <v>650</v>
      </c>
      <c r="B110" s="314" t="s">
        <v>4862</v>
      </c>
      <c r="C110" s="314" t="s">
        <v>209</v>
      </c>
      <c r="D110" s="315">
        <v>0.05</v>
      </c>
    </row>
    <row r="111" spans="1:4" ht="12" customHeight="1" x14ac:dyDescent="0.2">
      <c r="A111" s="314" t="s">
        <v>960</v>
      </c>
      <c r="B111" s="314" t="s">
        <v>4863</v>
      </c>
      <c r="C111" s="314" t="s">
        <v>123</v>
      </c>
      <c r="D111" s="315">
        <v>3.306</v>
      </c>
    </row>
    <row r="112" spans="1:4" ht="13.5" customHeight="1" x14ac:dyDescent="0.2">
      <c r="A112" s="308" t="s">
        <v>214</v>
      </c>
      <c r="B112" s="308" t="s">
        <v>4880</v>
      </c>
      <c r="C112" s="308" t="s">
        <v>209</v>
      </c>
      <c r="D112" s="309">
        <v>3.6539999999999999</v>
      </c>
    </row>
    <row r="113" spans="1:4" ht="12" customHeight="1" x14ac:dyDescent="0.2">
      <c r="A113" s="310"/>
      <c r="B113" s="310" t="s">
        <v>4881</v>
      </c>
      <c r="C113" s="310"/>
      <c r="D113" s="311">
        <v>3.0670000000000002</v>
      </c>
    </row>
    <row r="114" spans="1:4" ht="12" customHeight="1" x14ac:dyDescent="0.2">
      <c r="A114" s="310"/>
      <c r="B114" s="310" t="s">
        <v>4882</v>
      </c>
      <c r="C114" s="310"/>
      <c r="D114" s="311">
        <v>0.58699999999999997</v>
      </c>
    </row>
    <row r="115" spans="1:4" ht="12" customHeight="1" x14ac:dyDescent="0.2">
      <c r="A115" s="310"/>
      <c r="B115" s="310" t="s">
        <v>4883</v>
      </c>
      <c r="C115" s="310"/>
      <c r="D115" s="311">
        <v>3.6539999999999999</v>
      </c>
    </row>
    <row r="116" spans="1:4" ht="15.75" customHeight="1" x14ac:dyDescent="0.2">
      <c r="A116" s="312" t="s">
        <v>4824</v>
      </c>
      <c r="B116" s="312"/>
      <c r="C116" s="312"/>
      <c r="D116" s="313"/>
    </row>
    <row r="117" spans="1:4" ht="12" customHeight="1" x14ac:dyDescent="0.2">
      <c r="A117" s="314" t="s">
        <v>400</v>
      </c>
      <c r="B117" s="314" t="s">
        <v>4884</v>
      </c>
      <c r="C117" s="314" t="s">
        <v>209</v>
      </c>
      <c r="D117" s="315">
        <v>35.127000000000002</v>
      </c>
    </row>
    <row r="118" spans="1:4" ht="21" customHeight="1" x14ac:dyDescent="0.2">
      <c r="A118" s="314" t="s">
        <v>405</v>
      </c>
      <c r="B118" s="314" t="s">
        <v>4885</v>
      </c>
      <c r="C118" s="314" t="s">
        <v>209</v>
      </c>
      <c r="D118" s="315">
        <v>632.28599999999994</v>
      </c>
    </row>
    <row r="119" spans="1:4" ht="12" customHeight="1" x14ac:dyDescent="0.2">
      <c r="A119" s="314" t="s">
        <v>410</v>
      </c>
      <c r="B119" s="314" t="s">
        <v>4886</v>
      </c>
      <c r="C119" s="314" t="s">
        <v>209</v>
      </c>
      <c r="D119" s="315">
        <v>35.127000000000002</v>
      </c>
    </row>
    <row r="120" spans="1:4" ht="12" customHeight="1" x14ac:dyDescent="0.2">
      <c r="A120" s="314" t="s">
        <v>414</v>
      </c>
      <c r="B120" s="314" t="s">
        <v>4887</v>
      </c>
      <c r="C120" s="314" t="s">
        <v>416</v>
      </c>
      <c r="D120" s="315">
        <v>70.254000000000005</v>
      </c>
    </row>
    <row r="121" spans="1:4" ht="13.5" customHeight="1" x14ac:dyDescent="0.2">
      <c r="A121" s="308" t="s">
        <v>207</v>
      </c>
      <c r="B121" s="308" t="s">
        <v>4888</v>
      </c>
      <c r="C121" s="308" t="s">
        <v>209</v>
      </c>
      <c r="D121" s="309">
        <v>31.305</v>
      </c>
    </row>
    <row r="122" spans="1:4" ht="12" customHeight="1" x14ac:dyDescent="0.2">
      <c r="A122" s="310"/>
      <c r="B122" s="310" t="s">
        <v>4889</v>
      </c>
      <c r="C122" s="310"/>
      <c r="D122" s="311">
        <v>0</v>
      </c>
    </row>
    <row r="123" spans="1:4" ht="12" customHeight="1" x14ac:dyDescent="0.2">
      <c r="A123" s="310"/>
      <c r="B123" s="310" t="s">
        <v>4890</v>
      </c>
      <c r="C123" s="310"/>
      <c r="D123" s="311">
        <v>32.616</v>
      </c>
    </row>
    <row r="124" spans="1:4" ht="12" customHeight="1" x14ac:dyDescent="0.2">
      <c r="A124" s="310"/>
      <c r="B124" s="310" t="s">
        <v>4891</v>
      </c>
      <c r="C124" s="310"/>
      <c r="D124" s="311">
        <v>1.911</v>
      </c>
    </row>
    <row r="125" spans="1:4" ht="12" customHeight="1" x14ac:dyDescent="0.2">
      <c r="A125" s="310"/>
      <c r="B125" s="310" t="s">
        <v>4892</v>
      </c>
      <c r="C125" s="310"/>
      <c r="D125" s="311">
        <v>0</v>
      </c>
    </row>
    <row r="126" spans="1:4" ht="12" customHeight="1" x14ac:dyDescent="0.2">
      <c r="A126" s="310"/>
      <c r="B126" s="310" t="s">
        <v>4893</v>
      </c>
      <c r="C126" s="310"/>
      <c r="D126" s="311">
        <v>0.97799999999999998</v>
      </c>
    </row>
    <row r="127" spans="1:4" ht="12" customHeight="1" x14ac:dyDescent="0.2">
      <c r="A127" s="310"/>
      <c r="B127" s="310" t="s">
        <v>4894</v>
      </c>
      <c r="C127" s="310"/>
      <c r="D127" s="311">
        <v>-4.2</v>
      </c>
    </row>
    <row r="128" spans="1:4" ht="12" customHeight="1" x14ac:dyDescent="0.2">
      <c r="A128" s="310"/>
      <c r="B128" s="310" t="s">
        <v>4883</v>
      </c>
      <c r="C128" s="310"/>
      <c r="D128" s="311">
        <v>31.305</v>
      </c>
    </row>
    <row r="129" spans="1:4" ht="15.75" customHeight="1" x14ac:dyDescent="0.2">
      <c r="A129" s="312" t="s">
        <v>4824</v>
      </c>
      <c r="B129" s="312"/>
      <c r="C129" s="312"/>
      <c r="D129" s="313"/>
    </row>
    <row r="130" spans="1:4" ht="12" customHeight="1" x14ac:dyDescent="0.2">
      <c r="A130" s="314" t="s">
        <v>400</v>
      </c>
      <c r="B130" s="314" t="s">
        <v>4884</v>
      </c>
      <c r="C130" s="314" t="s">
        <v>209</v>
      </c>
      <c r="D130" s="315">
        <v>35.127000000000002</v>
      </c>
    </row>
    <row r="131" spans="1:4" ht="21" customHeight="1" x14ac:dyDescent="0.2">
      <c r="A131" s="314" t="s">
        <v>405</v>
      </c>
      <c r="B131" s="314" t="s">
        <v>4885</v>
      </c>
      <c r="C131" s="314" t="s">
        <v>209</v>
      </c>
      <c r="D131" s="315">
        <v>632.28599999999994</v>
      </c>
    </row>
    <row r="132" spans="1:4" ht="12" customHeight="1" x14ac:dyDescent="0.2">
      <c r="A132" s="314" t="s">
        <v>410</v>
      </c>
      <c r="B132" s="314" t="s">
        <v>4886</v>
      </c>
      <c r="C132" s="314" t="s">
        <v>209</v>
      </c>
      <c r="D132" s="315">
        <v>35.127000000000002</v>
      </c>
    </row>
    <row r="133" spans="1:4" ht="12" customHeight="1" x14ac:dyDescent="0.2">
      <c r="A133" s="314" t="s">
        <v>414</v>
      </c>
      <c r="B133" s="314" t="s">
        <v>4887</v>
      </c>
      <c r="C133" s="314" t="s">
        <v>416</v>
      </c>
      <c r="D133" s="315">
        <v>70.254000000000005</v>
      </c>
    </row>
    <row r="134" spans="1:4" ht="13.5" customHeight="1" x14ac:dyDescent="0.2">
      <c r="A134" s="308" t="s">
        <v>192</v>
      </c>
      <c r="B134" s="308" t="s">
        <v>4895</v>
      </c>
      <c r="C134" s="308" t="s">
        <v>123</v>
      </c>
      <c r="D134" s="309">
        <v>112.733</v>
      </c>
    </row>
    <row r="135" spans="1:4" ht="12" customHeight="1" x14ac:dyDescent="0.2">
      <c r="A135" s="310"/>
      <c r="B135" s="310" t="s">
        <v>4896</v>
      </c>
      <c r="C135" s="310"/>
      <c r="D135" s="311">
        <v>0</v>
      </c>
    </row>
    <row r="136" spans="1:4" ht="21" customHeight="1" x14ac:dyDescent="0.2">
      <c r="A136" s="310"/>
      <c r="B136" s="310" t="s">
        <v>4897</v>
      </c>
      <c r="C136" s="310"/>
      <c r="D136" s="311">
        <v>112.733</v>
      </c>
    </row>
    <row r="137" spans="1:4" ht="15.75" customHeight="1" x14ac:dyDescent="0.2">
      <c r="A137" s="312" t="s">
        <v>4824</v>
      </c>
      <c r="B137" s="312"/>
      <c r="C137" s="312"/>
      <c r="D137" s="313"/>
    </row>
    <row r="138" spans="1:4" ht="12" customHeight="1" x14ac:dyDescent="0.2">
      <c r="A138" s="314" t="s">
        <v>1242</v>
      </c>
      <c r="B138" s="314" t="s">
        <v>4898</v>
      </c>
      <c r="C138" s="314" t="s">
        <v>123</v>
      </c>
      <c r="D138" s="315">
        <v>28.183</v>
      </c>
    </row>
    <row r="139" spans="1:4" ht="21" customHeight="1" x14ac:dyDescent="0.2">
      <c r="A139" s="314" t="s">
        <v>1236</v>
      </c>
      <c r="B139" s="314" t="s">
        <v>4899</v>
      </c>
      <c r="C139" s="314" t="s">
        <v>123</v>
      </c>
      <c r="D139" s="315">
        <v>56.366999999999997</v>
      </c>
    </row>
    <row r="140" spans="1:4" ht="12" customHeight="1" x14ac:dyDescent="0.2">
      <c r="A140" s="314" t="s">
        <v>1230</v>
      </c>
      <c r="B140" s="314" t="s">
        <v>4900</v>
      </c>
      <c r="C140" s="314" t="s">
        <v>123</v>
      </c>
      <c r="D140" s="315">
        <v>56.366999999999997</v>
      </c>
    </row>
    <row r="141" spans="1:4" ht="12" customHeight="1" x14ac:dyDescent="0.2">
      <c r="A141" s="314" t="s">
        <v>1223</v>
      </c>
      <c r="B141" s="314" t="s">
        <v>4901</v>
      </c>
      <c r="C141" s="314" t="s">
        <v>123</v>
      </c>
      <c r="D141" s="315">
        <v>28.183</v>
      </c>
    </row>
    <row r="142" spans="1:4" ht="12" customHeight="1" x14ac:dyDescent="0.2">
      <c r="A142" s="314" t="s">
        <v>1246</v>
      </c>
      <c r="B142" s="314" t="s">
        <v>4902</v>
      </c>
      <c r="C142" s="314" t="s">
        <v>123</v>
      </c>
      <c r="D142" s="315">
        <v>22.547000000000001</v>
      </c>
    </row>
    <row r="143" spans="1:4" ht="13.5" customHeight="1" x14ac:dyDescent="0.2">
      <c r="A143" s="308" t="s">
        <v>195</v>
      </c>
      <c r="B143" s="308" t="s">
        <v>4903</v>
      </c>
      <c r="C143" s="308" t="s">
        <v>123</v>
      </c>
      <c r="D143" s="309">
        <v>254.31100000000001</v>
      </c>
    </row>
    <row r="144" spans="1:4" ht="12" customHeight="1" x14ac:dyDescent="0.2">
      <c r="A144" s="310"/>
      <c r="B144" s="310" t="s">
        <v>4904</v>
      </c>
      <c r="C144" s="310"/>
      <c r="D144" s="311">
        <v>0</v>
      </c>
    </row>
    <row r="145" spans="1:4" ht="21" customHeight="1" x14ac:dyDescent="0.2">
      <c r="A145" s="310"/>
      <c r="B145" s="310" t="s">
        <v>4905</v>
      </c>
      <c r="C145" s="310"/>
      <c r="D145" s="311">
        <v>254.31100000000001</v>
      </c>
    </row>
    <row r="146" spans="1:4" ht="15.75" customHeight="1" x14ac:dyDescent="0.2">
      <c r="A146" s="312" t="s">
        <v>4824</v>
      </c>
      <c r="B146" s="312"/>
      <c r="C146" s="312"/>
      <c r="D146" s="313"/>
    </row>
    <row r="147" spans="1:4" ht="12" customHeight="1" x14ac:dyDescent="0.2">
      <c r="A147" s="314" t="s">
        <v>1242</v>
      </c>
      <c r="B147" s="314" t="s">
        <v>4898</v>
      </c>
      <c r="C147" s="314" t="s">
        <v>123</v>
      </c>
      <c r="D147" s="315">
        <v>63.578000000000003</v>
      </c>
    </row>
    <row r="148" spans="1:4" ht="21" customHeight="1" x14ac:dyDescent="0.2">
      <c r="A148" s="314" t="s">
        <v>1236</v>
      </c>
      <c r="B148" s="314" t="s">
        <v>4899</v>
      </c>
      <c r="C148" s="314" t="s">
        <v>123</v>
      </c>
      <c r="D148" s="315">
        <v>63.578000000000003</v>
      </c>
    </row>
    <row r="149" spans="1:4" ht="12" customHeight="1" x14ac:dyDescent="0.2">
      <c r="A149" s="314" t="s">
        <v>1230</v>
      </c>
      <c r="B149" s="314" t="s">
        <v>4900</v>
      </c>
      <c r="C149" s="314" t="s">
        <v>123</v>
      </c>
      <c r="D149" s="315">
        <v>63.578000000000003</v>
      </c>
    </row>
    <row r="150" spans="1:4" ht="12" customHeight="1" x14ac:dyDescent="0.2">
      <c r="A150" s="314" t="s">
        <v>1223</v>
      </c>
      <c r="B150" s="314" t="s">
        <v>4901</v>
      </c>
      <c r="C150" s="314" t="s">
        <v>123</v>
      </c>
      <c r="D150" s="315">
        <v>63.578000000000003</v>
      </c>
    </row>
    <row r="151" spans="1:4" ht="12" customHeight="1" x14ac:dyDescent="0.2">
      <c r="A151" s="314" t="s">
        <v>1246</v>
      </c>
      <c r="B151" s="314" t="s">
        <v>4902</v>
      </c>
      <c r="C151" s="314" t="s">
        <v>123</v>
      </c>
      <c r="D151" s="315">
        <v>50.862000000000002</v>
      </c>
    </row>
    <row r="152" spans="1:4" ht="13.5" customHeight="1" x14ac:dyDescent="0.2">
      <c r="A152" s="308" t="s">
        <v>198</v>
      </c>
      <c r="B152" s="308" t="s">
        <v>4906</v>
      </c>
      <c r="C152" s="308" t="s">
        <v>123</v>
      </c>
      <c r="D152" s="309">
        <v>5.67</v>
      </c>
    </row>
    <row r="153" spans="1:4" ht="12" customHeight="1" x14ac:dyDescent="0.2">
      <c r="A153" s="310"/>
      <c r="B153" s="310" t="s">
        <v>4907</v>
      </c>
      <c r="C153" s="310"/>
      <c r="D153" s="311">
        <v>0</v>
      </c>
    </row>
    <row r="154" spans="1:4" ht="12" customHeight="1" x14ac:dyDescent="0.2">
      <c r="A154" s="310"/>
      <c r="B154" s="310" t="s">
        <v>4908</v>
      </c>
      <c r="C154" s="310"/>
      <c r="D154" s="311">
        <v>5.67</v>
      </c>
    </row>
    <row r="155" spans="1:4" ht="15.75" customHeight="1" x14ac:dyDescent="0.2">
      <c r="A155" s="312" t="s">
        <v>4824</v>
      </c>
      <c r="B155" s="312"/>
      <c r="C155" s="312"/>
      <c r="D155" s="313"/>
    </row>
    <row r="156" spans="1:4" ht="12" customHeight="1" x14ac:dyDescent="0.2">
      <c r="A156" s="314" t="s">
        <v>1269</v>
      </c>
      <c r="B156" s="314" t="s">
        <v>4909</v>
      </c>
      <c r="C156" s="314" t="s">
        <v>123</v>
      </c>
      <c r="D156" s="315">
        <v>5.67</v>
      </c>
    </row>
    <row r="157" spans="1:4" ht="21" customHeight="1" x14ac:dyDescent="0.2">
      <c r="A157" s="314" t="s">
        <v>1212</v>
      </c>
      <c r="B157" s="314" t="s">
        <v>4910</v>
      </c>
      <c r="C157" s="314" t="s">
        <v>123</v>
      </c>
      <c r="D157" s="315">
        <v>5.67</v>
      </c>
    </row>
    <row r="158" spans="1:4" ht="13.5" customHeight="1" x14ac:dyDescent="0.2">
      <c r="A158" s="308" t="s">
        <v>174</v>
      </c>
      <c r="B158" s="308" t="s">
        <v>4911</v>
      </c>
      <c r="C158" s="308" t="s">
        <v>123</v>
      </c>
      <c r="D158" s="309">
        <v>580.78499999999997</v>
      </c>
    </row>
    <row r="159" spans="1:4" ht="12" customHeight="1" x14ac:dyDescent="0.2">
      <c r="A159" s="310"/>
      <c r="B159" s="310" t="s">
        <v>4912</v>
      </c>
      <c r="C159" s="310"/>
      <c r="D159" s="311">
        <v>0</v>
      </c>
    </row>
    <row r="160" spans="1:4" ht="12" customHeight="1" x14ac:dyDescent="0.2">
      <c r="A160" s="310"/>
      <c r="B160" s="310" t="s">
        <v>4913</v>
      </c>
      <c r="C160" s="310"/>
      <c r="D160" s="311">
        <v>0</v>
      </c>
    </row>
    <row r="161" spans="1:4" ht="12" customHeight="1" x14ac:dyDescent="0.2">
      <c r="A161" s="310"/>
      <c r="B161" s="310" t="s">
        <v>4914</v>
      </c>
      <c r="C161" s="310"/>
      <c r="D161" s="311">
        <v>0</v>
      </c>
    </row>
    <row r="162" spans="1:4" ht="21" customHeight="1" x14ac:dyDescent="0.2">
      <c r="A162" s="310"/>
      <c r="B162" s="310" t="s">
        <v>4915</v>
      </c>
      <c r="C162" s="310"/>
      <c r="D162" s="311">
        <v>194.196</v>
      </c>
    </row>
    <row r="163" spans="1:4" ht="12" customHeight="1" x14ac:dyDescent="0.2">
      <c r="A163" s="310"/>
      <c r="B163" s="310" t="s">
        <v>4916</v>
      </c>
      <c r="C163" s="310"/>
      <c r="D163" s="311">
        <v>94.001999999999995</v>
      </c>
    </row>
    <row r="164" spans="1:4" ht="12" customHeight="1" x14ac:dyDescent="0.2">
      <c r="A164" s="310"/>
      <c r="B164" s="310" t="s">
        <v>4917</v>
      </c>
      <c r="C164" s="310"/>
      <c r="D164" s="311">
        <v>0</v>
      </c>
    </row>
    <row r="165" spans="1:4" ht="12" customHeight="1" x14ac:dyDescent="0.2">
      <c r="A165" s="310"/>
      <c r="B165" s="310" t="s">
        <v>4918</v>
      </c>
      <c r="C165" s="310"/>
      <c r="D165" s="311">
        <v>4.9589999999999996</v>
      </c>
    </row>
    <row r="166" spans="1:4" ht="12" customHeight="1" x14ac:dyDescent="0.2">
      <c r="A166" s="310"/>
      <c r="B166" s="310" t="s">
        <v>4919</v>
      </c>
      <c r="C166" s="310"/>
      <c r="D166" s="311">
        <v>0</v>
      </c>
    </row>
    <row r="167" spans="1:4" ht="12" customHeight="1" x14ac:dyDescent="0.2">
      <c r="A167" s="310"/>
      <c r="B167" s="310" t="s">
        <v>4920</v>
      </c>
      <c r="C167" s="310"/>
      <c r="D167" s="311">
        <v>-8.6679999999999993</v>
      </c>
    </row>
    <row r="168" spans="1:4" ht="12" customHeight="1" x14ac:dyDescent="0.2">
      <c r="A168" s="310"/>
      <c r="B168" s="310" t="s">
        <v>4921</v>
      </c>
      <c r="C168" s="310"/>
      <c r="D168" s="311">
        <v>-29.981999999999999</v>
      </c>
    </row>
    <row r="169" spans="1:4" ht="12" customHeight="1" x14ac:dyDescent="0.2">
      <c r="A169" s="310"/>
      <c r="B169" s="310" t="s">
        <v>4922</v>
      </c>
      <c r="C169" s="310"/>
      <c r="D169" s="311">
        <v>-27.869</v>
      </c>
    </row>
    <row r="170" spans="1:4" ht="12" customHeight="1" x14ac:dyDescent="0.2">
      <c r="A170" s="310"/>
      <c r="B170" s="310" t="s">
        <v>4923</v>
      </c>
      <c r="C170" s="310"/>
      <c r="D170" s="311">
        <v>226.63800000000001</v>
      </c>
    </row>
    <row r="171" spans="1:4" ht="30" customHeight="1" x14ac:dyDescent="0.2">
      <c r="A171" s="310"/>
      <c r="B171" s="310" t="s">
        <v>4924</v>
      </c>
      <c r="C171" s="310"/>
      <c r="D171" s="311">
        <v>49.695999999999998</v>
      </c>
    </row>
    <row r="172" spans="1:4" ht="30" customHeight="1" x14ac:dyDescent="0.2">
      <c r="A172" s="310"/>
      <c r="B172" s="310" t="s">
        <v>4925</v>
      </c>
      <c r="C172" s="310"/>
      <c r="D172" s="311">
        <v>52.164999999999999</v>
      </c>
    </row>
    <row r="173" spans="1:4" ht="12" customHeight="1" x14ac:dyDescent="0.2">
      <c r="A173" s="310"/>
      <c r="B173" s="310" t="s">
        <v>4926</v>
      </c>
      <c r="C173" s="310"/>
      <c r="D173" s="311">
        <v>8.9280000000000008</v>
      </c>
    </row>
    <row r="174" spans="1:4" ht="12" customHeight="1" x14ac:dyDescent="0.2">
      <c r="A174" s="310"/>
      <c r="B174" s="310" t="s">
        <v>4927</v>
      </c>
      <c r="C174" s="310"/>
      <c r="D174" s="311">
        <v>5.5890000000000004</v>
      </c>
    </row>
    <row r="175" spans="1:4" ht="12" customHeight="1" x14ac:dyDescent="0.2">
      <c r="A175" s="310"/>
      <c r="B175" s="310" t="s">
        <v>4928</v>
      </c>
      <c r="C175" s="310"/>
      <c r="D175" s="311">
        <v>22.879000000000001</v>
      </c>
    </row>
    <row r="176" spans="1:4" ht="12" customHeight="1" x14ac:dyDescent="0.2">
      <c r="A176" s="310"/>
      <c r="B176" s="310" t="s">
        <v>4929</v>
      </c>
      <c r="C176" s="310"/>
      <c r="D176" s="311">
        <v>38.606999999999999</v>
      </c>
    </row>
    <row r="177" spans="1:4" ht="30" customHeight="1" x14ac:dyDescent="0.2">
      <c r="A177" s="310"/>
      <c r="B177" s="310" t="s">
        <v>4930</v>
      </c>
      <c r="C177" s="310"/>
      <c r="D177" s="311">
        <v>163.69399999999999</v>
      </c>
    </row>
    <row r="178" spans="1:4" ht="12" customHeight="1" x14ac:dyDescent="0.2">
      <c r="A178" s="310"/>
      <c r="B178" s="310" t="s">
        <v>4931</v>
      </c>
      <c r="C178" s="310"/>
      <c r="D178" s="311">
        <v>12.589</v>
      </c>
    </row>
    <row r="179" spans="1:4" ht="12" customHeight="1" x14ac:dyDescent="0.2">
      <c r="A179" s="310"/>
      <c r="B179" s="310" t="s">
        <v>4883</v>
      </c>
      <c r="C179" s="310"/>
      <c r="D179" s="311">
        <v>580.78499999999997</v>
      </c>
    </row>
    <row r="180" spans="1:4" ht="15.75" customHeight="1" x14ac:dyDescent="0.2">
      <c r="A180" s="312" t="s">
        <v>4824</v>
      </c>
      <c r="B180" s="312"/>
      <c r="C180" s="312"/>
      <c r="D180" s="313"/>
    </row>
    <row r="181" spans="1:4" ht="12" customHeight="1" x14ac:dyDescent="0.2">
      <c r="A181" s="314" t="s">
        <v>1435</v>
      </c>
      <c r="B181" s="314" t="s">
        <v>4932</v>
      </c>
      <c r="C181" s="314" t="s">
        <v>123</v>
      </c>
      <c r="D181" s="315">
        <v>580.78499999999997</v>
      </c>
    </row>
    <row r="182" spans="1:4" ht="12" customHeight="1" x14ac:dyDescent="0.2">
      <c r="A182" s="314" t="s">
        <v>1446</v>
      </c>
      <c r="B182" s="314" t="s">
        <v>4933</v>
      </c>
      <c r="C182" s="314" t="s">
        <v>123</v>
      </c>
      <c r="D182" s="315">
        <v>580.78499999999997</v>
      </c>
    </row>
    <row r="183" spans="1:4" ht="12" customHeight="1" x14ac:dyDescent="0.2">
      <c r="A183" s="314" t="s">
        <v>1439</v>
      </c>
      <c r="B183" s="314" t="s">
        <v>4934</v>
      </c>
      <c r="C183" s="314" t="s">
        <v>123</v>
      </c>
      <c r="D183" s="315">
        <v>290.39299999999997</v>
      </c>
    </row>
    <row r="184" spans="1:4" ht="12" customHeight="1" x14ac:dyDescent="0.2">
      <c r="A184" s="314" t="s">
        <v>1451</v>
      </c>
      <c r="B184" s="314" t="s">
        <v>4935</v>
      </c>
      <c r="C184" s="314" t="s">
        <v>123</v>
      </c>
      <c r="D184" s="315">
        <v>580.78499999999997</v>
      </c>
    </row>
    <row r="185" spans="1:4" ht="21" customHeight="1" x14ac:dyDescent="0.2">
      <c r="A185" s="314" t="s">
        <v>1455</v>
      </c>
      <c r="B185" s="314" t="s">
        <v>4936</v>
      </c>
      <c r="C185" s="314" t="s">
        <v>123</v>
      </c>
      <c r="D185" s="315">
        <v>580.78499999999997</v>
      </c>
    </row>
    <row r="186" spans="1:4" ht="12" customHeight="1" x14ac:dyDescent="0.2">
      <c r="A186" s="314" t="s">
        <v>1431</v>
      </c>
      <c r="B186" s="314" t="s">
        <v>4937</v>
      </c>
      <c r="C186" s="314" t="s">
        <v>123</v>
      </c>
      <c r="D186" s="315">
        <v>580.78499999999997</v>
      </c>
    </row>
    <row r="187" spans="1:4" ht="13.5" customHeight="1" x14ac:dyDescent="0.2">
      <c r="A187" s="308" t="s">
        <v>177</v>
      </c>
      <c r="B187" s="308" t="s">
        <v>4938</v>
      </c>
      <c r="C187" s="308" t="s">
        <v>123</v>
      </c>
      <c r="D187" s="309">
        <v>126.858</v>
      </c>
    </row>
    <row r="188" spans="1:4" ht="12" customHeight="1" x14ac:dyDescent="0.2">
      <c r="A188" s="310"/>
      <c r="B188" s="310" t="s">
        <v>4912</v>
      </c>
      <c r="C188" s="310"/>
      <c r="D188" s="311">
        <v>0</v>
      </c>
    </row>
    <row r="189" spans="1:4" ht="12" customHeight="1" x14ac:dyDescent="0.2">
      <c r="A189" s="310"/>
      <c r="B189" s="310" t="s">
        <v>4939</v>
      </c>
      <c r="C189" s="310"/>
      <c r="D189" s="311">
        <v>2.738</v>
      </c>
    </row>
    <row r="190" spans="1:4" ht="12" customHeight="1" x14ac:dyDescent="0.2">
      <c r="A190" s="310"/>
      <c r="B190" s="310" t="s">
        <v>4940</v>
      </c>
      <c r="C190" s="310"/>
      <c r="D190" s="311">
        <v>17.352</v>
      </c>
    </row>
    <row r="191" spans="1:4" ht="30" customHeight="1" x14ac:dyDescent="0.2">
      <c r="A191" s="310"/>
      <c r="B191" s="310" t="s">
        <v>4941</v>
      </c>
      <c r="C191" s="310"/>
      <c r="D191" s="311">
        <v>54.220999999999997</v>
      </c>
    </row>
    <row r="192" spans="1:4" ht="12" customHeight="1" x14ac:dyDescent="0.2">
      <c r="A192" s="310"/>
      <c r="B192" s="310" t="s">
        <v>4942</v>
      </c>
      <c r="C192" s="310"/>
      <c r="D192" s="311">
        <v>3.0649999999999999</v>
      </c>
    </row>
    <row r="193" spans="1:4" ht="12" customHeight="1" x14ac:dyDescent="0.2">
      <c r="A193" s="310"/>
      <c r="B193" s="310" t="s">
        <v>4943</v>
      </c>
      <c r="C193" s="310"/>
      <c r="D193" s="311">
        <v>2.4900000000000002</v>
      </c>
    </row>
    <row r="194" spans="1:4" ht="12" customHeight="1" x14ac:dyDescent="0.2">
      <c r="A194" s="310"/>
      <c r="B194" s="310" t="s">
        <v>4944</v>
      </c>
      <c r="C194" s="310"/>
      <c r="D194" s="311">
        <v>1.7789999999999999</v>
      </c>
    </row>
    <row r="195" spans="1:4" ht="12" customHeight="1" x14ac:dyDescent="0.2">
      <c r="A195" s="310"/>
      <c r="B195" s="310" t="s">
        <v>4945</v>
      </c>
      <c r="C195" s="310"/>
      <c r="D195" s="311">
        <v>5.2850000000000001</v>
      </c>
    </row>
    <row r="196" spans="1:4" ht="12" customHeight="1" x14ac:dyDescent="0.2">
      <c r="A196" s="310"/>
      <c r="B196" s="310" t="s">
        <v>4946</v>
      </c>
      <c r="C196" s="310"/>
      <c r="D196" s="311">
        <v>22.690999999999999</v>
      </c>
    </row>
    <row r="197" spans="1:4" ht="12" customHeight="1" x14ac:dyDescent="0.2">
      <c r="A197" s="310"/>
      <c r="B197" s="310" t="s">
        <v>4947</v>
      </c>
      <c r="C197" s="310"/>
      <c r="D197" s="311">
        <v>9.9469999999999992</v>
      </c>
    </row>
    <row r="198" spans="1:4" ht="12" customHeight="1" x14ac:dyDescent="0.2">
      <c r="A198" s="310"/>
      <c r="B198" s="310" t="s">
        <v>4948</v>
      </c>
      <c r="C198" s="310"/>
      <c r="D198" s="311">
        <v>7.29</v>
      </c>
    </row>
    <row r="199" spans="1:4" ht="12" customHeight="1" x14ac:dyDescent="0.2">
      <c r="A199" s="310"/>
      <c r="B199" s="310" t="s">
        <v>4883</v>
      </c>
      <c r="C199" s="310"/>
      <c r="D199" s="311">
        <v>126.858</v>
      </c>
    </row>
    <row r="200" spans="1:4" ht="15.75" customHeight="1" x14ac:dyDescent="0.2">
      <c r="A200" s="312" t="s">
        <v>4824</v>
      </c>
      <c r="B200" s="312"/>
      <c r="C200" s="312"/>
      <c r="D200" s="313"/>
    </row>
    <row r="201" spans="1:4" ht="12" customHeight="1" x14ac:dyDescent="0.2">
      <c r="A201" s="314" t="s">
        <v>1435</v>
      </c>
      <c r="B201" s="314" t="s">
        <v>4932</v>
      </c>
      <c r="C201" s="314" t="s">
        <v>123</v>
      </c>
      <c r="D201" s="315">
        <v>126.858</v>
      </c>
    </row>
    <row r="202" spans="1:4" ht="12" customHeight="1" x14ac:dyDescent="0.2">
      <c r="A202" s="314" t="s">
        <v>1446</v>
      </c>
      <c r="B202" s="314" t="s">
        <v>4933</v>
      </c>
      <c r="C202" s="314" t="s">
        <v>123</v>
      </c>
      <c r="D202" s="315">
        <v>126.858</v>
      </c>
    </row>
    <row r="203" spans="1:4" ht="12" customHeight="1" x14ac:dyDescent="0.2">
      <c r="A203" s="314" t="s">
        <v>1451</v>
      </c>
      <c r="B203" s="314" t="s">
        <v>4935</v>
      </c>
      <c r="C203" s="314" t="s">
        <v>123</v>
      </c>
      <c r="D203" s="315">
        <v>126.858</v>
      </c>
    </row>
    <row r="204" spans="1:4" ht="21" customHeight="1" x14ac:dyDescent="0.2">
      <c r="A204" s="314" t="s">
        <v>1455</v>
      </c>
      <c r="B204" s="314" t="s">
        <v>4936</v>
      </c>
      <c r="C204" s="314" t="s">
        <v>123</v>
      </c>
      <c r="D204" s="315">
        <v>126.858</v>
      </c>
    </row>
    <row r="205" spans="1:4" ht="13.5" customHeight="1" x14ac:dyDescent="0.2">
      <c r="A205" s="308" t="s">
        <v>180</v>
      </c>
      <c r="B205" s="308" t="s">
        <v>4949</v>
      </c>
      <c r="C205" s="308" t="s">
        <v>123</v>
      </c>
      <c r="D205" s="309">
        <v>35.645000000000003</v>
      </c>
    </row>
    <row r="206" spans="1:4" ht="12" customHeight="1" x14ac:dyDescent="0.2">
      <c r="A206" s="310"/>
      <c r="B206" s="310" t="s">
        <v>4821</v>
      </c>
      <c r="C206" s="310"/>
      <c r="D206" s="311">
        <v>0</v>
      </c>
    </row>
    <row r="207" spans="1:4" ht="12" customHeight="1" x14ac:dyDescent="0.2">
      <c r="A207" s="310"/>
      <c r="B207" s="310" t="s">
        <v>4950</v>
      </c>
      <c r="C207" s="310"/>
      <c r="D207" s="311">
        <v>0</v>
      </c>
    </row>
    <row r="208" spans="1:4" ht="12" customHeight="1" x14ac:dyDescent="0.2">
      <c r="A208" s="310"/>
      <c r="B208" s="310" t="s">
        <v>4951</v>
      </c>
      <c r="C208" s="310"/>
      <c r="D208" s="311">
        <v>35.645000000000003</v>
      </c>
    </row>
    <row r="209" spans="1:4" ht="15.75" customHeight="1" x14ac:dyDescent="0.2">
      <c r="A209" s="312" t="s">
        <v>4824</v>
      </c>
      <c r="B209" s="312"/>
      <c r="C209" s="312"/>
      <c r="D209" s="313"/>
    </row>
    <row r="210" spans="1:4" ht="12" customHeight="1" x14ac:dyDescent="0.2">
      <c r="A210" s="314" t="s">
        <v>1471</v>
      </c>
      <c r="B210" s="314" t="s">
        <v>4952</v>
      </c>
      <c r="C210" s="314" t="s">
        <v>123</v>
      </c>
      <c r="D210" s="315">
        <v>35.645000000000003</v>
      </c>
    </row>
    <row r="211" spans="1:4" ht="12" customHeight="1" x14ac:dyDescent="0.2">
      <c r="A211" s="314" t="s">
        <v>1475</v>
      </c>
      <c r="B211" s="314" t="s">
        <v>4953</v>
      </c>
      <c r="C211" s="314" t="s">
        <v>123</v>
      </c>
      <c r="D211" s="315">
        <v>35.645000000000003</v>
      </c>
    </row>
    <row r="212" spans="1:4" ht="12" customHeight="1" x14ac:dyDescent="0.2">
      <c r="A212" s="314" t="s">
        <v>1451</v>
      </c>
      <c r="B212" s="314" t="s">
        <v>4935</v>
      </c>
      <c r="C212" s="314" t="s">
        <v>123</v>
      </c>
      <c r="D212" s="315">
        <v>37.704999999999998</v>
      </c>
    </row>
    <row r="213" spans="1:4" ht="21" customHeight="1" x14ac:dyDescent="0.2">
      <c r="A213" s="314" t="s">
        <v>1455</v>
      </c>
      <c r="B213" s="314" t="s">
        <v>4936</v>
      </c>
      <c r="C213" s="314" t="s">
        <v>123</v>
      </c>
      <c r="D213" s="315">
        <v>37.704999999999998</v>
      </c>
    </row>
    <row r="214" spans="1:4" ht="13.5" customHeight="1" x14ac:dyDescent="0.2">
      <c r="A214" s="308" t="s">
        <v>201</v>
      </c>
      <c r="B214" s="308" t="s">
        <v>4954</v>
      </c>
      <c r="C214" s="308" t="s">
        <v>123</v>
      </c>
      <c r="D214" s="309">
        <v>3.1219999999999999</v>
      </c>
    </row>
    <row r="215" spans="1:4" ht="12" customHeight="1" x14ac:dyDescent="0.2">
      <c r="A215" s="310"/>
      <c r="B215" s="310" t="s">
        <v>4955</v>
      </c>
      <c r="C215" s="310"/>
      <c r="D215" s="311">
        <v>3.1219999999999999</v>
      </c>
    </row>
    <row r="216" spans="1:4" ht="15.75" customHeight="1" x14ac:dyDescent="0.2">
      <c r="A216" s="312" t="s">
        <v>4824</v>
      </c>
      <c r="B216" s="312"/>
      <c r="C216" s="312"/>
      <c r="D216" s="313"/>
    </row>
    <row r="217" spans="1:4" ht="12" customHeight="1" x14ac:dyDescent="0.2">
      <c r="A217" s="314" t="s">
        <v>1489</v>
      </c>
      <c r="B217" s="314" t="s">
        <v>4934</v>
      </c>
      <c r="C217" s="314" t="s">
        <v>123</v>
      </c>
      <c r="D217" s="315">
        <v>3.1219999999999999</v>
      </c>
    </row>
    <row r="218" spans="1:4" ht="12" customHeight="1" x14ac:dyDescent="0.2">
      <c r="A218" s="314" t="s">
        <v>1485</v>
      </c>
      <c r="B218" s="314" t="s">
        <v>4956</v>
      </c>
      <c r="C218" s="314" t="s">
        <v>123</v>
      </c>
      <c r="D218" s="315">
        <v>3.1219999999999999</v>
      </c>
    </row>
    <row r="219" spans="1:4" ht="12" customHeight="1" x14ac:dyDescent="0.2">
      <c r="A219" s="314" t="s">
        <v>1494</v>
      </c>
      <c r="B219" s="314" t="s">
        <v>4957</v>
      </c>
      <c r="C219" s="314" t="s">
        <v>123</v>
      </c>
      <c r="D219" s="315">
        <v>3.1219999999999999</v>
      </c>
    </row>
    <row r="220" spans="1:4" ht="13.5" customHeight="1" x14ac:dyDescent="0.2">
      <c r="A220" s="308" t="s">
        <v>204</v>
      </c>
      <c r="B220" s="308" t="s">
        <v>4958</v>
      </c>
      <c r="C220" s="308" t="s">
        <v>123</v>
      </c>
      <c r="D220" s="309">
        <v>245.61199999999999</v>
      </c>
    </row>
    <row r="221" spans="1:4" ht="12" customHeight="1" x14ac:dyDescent="0.2">
      <c r="A221" s="310"/>
      <c r="B221" s="310" t="s">
        <v>4959</v>
      </c>
      <c r="C221" s="310"/>
      <c r="D221" s="311">
        <v>19.309000000000001</v>
      </c>
    </row>
    <row r="222" spans="1:4" ht="12" customHeight="1" x14ac:dyDescent="0.2">
      <c r="A222" s="310"/>
      <c r="B222" s="310" t="s">
        <v>4960</v>
      </c>
      <c r="C222" s="310"/>
      <c r="D222" s="311">
        <v>13.773</v>
      </c>
    </row>
    <row r="223" spans="1:4" ht="12" customHeight="1" x14ac:dyDescent="0.2">
      <c r="A223" s="310"/>
      <c r="B223" s="310" t="s">
        <v>4961</v>
      </c>
      <c r="C223" s="310"/>
      <c r="D223" s="311">
        <v>0</v>
      </c>
    </row>
    <row r="224" spans="1:4" ht="12" customHeight="1" x14ac:dyDescent="0.2">
      <c r="A224" s="310"/>
      <c r="B224" s="310" t="s">
        <v>4962</v>
      </c>
      <c r="C224" s="310"/>
      <c r="D224" s="311">
        <v>34.24</v>
      </c>
    </row>
    <row r="225" spans="1:4" ht="12" customHeight="1" x14ac:dyDescent="0.2">
      <c r="A225" s="310"/>
      <c r="B225" s="310" t="s">
        <v>4963</v>
      </c>
      <c r="C225" s="310"/>
      <c r="D225" s="311">
        <v>63</v>
      </c>
    </row>
    <row r="226" spans="1:4" ht="12" customHeight="1" x14ac:dyDescent="0.2">
      <c r="A226" s="310"/>
      <c r="B226" s="310" t="s">
        <v>4964</v>
      </c>
      <c r="C226" s="310"/>
      <c r="D226" s="311">
        <v>82.79</v>
      </c>
    </row>
    <row r="227" spans="1:4" ht="12" customHeight="1" x14ac:dyDescent="0.2">
      <c r="A227" s="310"/>
      <c r="B227" s="310" t="s">
        <v>4965</v>
      </c>
      <c r="C227" s="310"/>
      <c r="D227" s="311">
        <v>32.5</v>
      </c>
    </row>
    <row r="228" spans="1:4" ht="12" customHeight="1" x14ac:dyDescent="0.2">
      <c r="A228" s="310"/>
      <c r="B228" s="310" t="s">
        <v>4883</v>
      </c>
      <c r="C228" s="310"/>
      <c r="D228" s="311">
        <v>245.61199999999999</v>
      </c>
    </row>
    <row r="229" spans="1:4" ht="15.75" customHeight="1" x14ac:dyDescent="0.2">
      <c r="A229" s="312" t="s">
        <v>4824</v>
      </c>
      <c r="B229" s="312"/>
      <c r="C229" s="312"/>
      <c r="D229" s="313"/>
    </row>
    <row r="230" spans="1:4" ht="21" customHeight="1" x14ac:dyDescent="0.2">
      <c r="A230" s="314" t="s">
        <v>438</v>
      </c>
      <c r="B230" s="314" t="s">
        <v>4966</v>
      </c>
      <c r="C230" s="314" t="s">
        <v>123</v>
      </c>
      <c r="D230" s="315">
        <v>245.61199999999999</v>
      </c>
    </row>
    <row r="231" spans="1:4" ht="12" customHeight="1" x14ac:dyDescent="0.2">
      <c r="A231" s="314" t="s">
        <v>450</v>
      </c>
      <c r="B231" s="314" t="s">
        <v>4967</v>
      </c>
      <c r="C231" s="314" t="s">
        <v>123</v>
      </c>
      <c r="D231" s="315">
        <v>245.61199999999999</v>
      </c>
    </row>
    <row r="232" spans="1:4" ht="21" customHeight="1" x14ac:dyDescent="0.2">
      <c r="A232" s="314" t="s">
        <v>460</v>
      </c>
      <c r="B232" s="314" t="s">
        <v>4968</v>
      </c>
      <c r="C232" s="314" t="s">
        <v>123</v>
      </c>
      <c r="D232" s="315">
        <v>245.61199999999999</v>
      </c>
    </row>
    <row r="233" spans="1:4" ht="12" customHeight="1" x14ac:dyDescent="0.2">
      <c r="A233" s="314" t="s">
        <v>454</v>
      </c>
      <c r="B233" s="314" t="s">
        <v>4969</v>
      </c>
      <c r="C233" s="314" t="s">
        <v>456</v>
      </c>
      <c r="D233" s="315">
        <v>3.6840000000000002</v>
      </c>
    </row>
    <row r="234" spans="1:4" ht="12" customHeight="1" x14ac:dyDescent="0.2">
      <c r="A234" s="314" t="s">
        <v>465</v>
      </c>
      <c r="B234" s="314" t="s">
        <v>4970</v>
      </c>
      <c r="C234" s="314" t="s">
        <v>209</v>
      </c>
      <c r="D234" s="315">
        <v>12.281000000000001</v>
      </c>
    </row>
    <row r="235" spans="1:4" ht="13.5" customHeight="1" x14ac:dyDescent="0.2">
      <c r="A235" s="308" t="s">
        <v>183</v>
      </c>
      <c r="B235" s="308" t="s">
        <v>4971</v>
      </c>
      <c r="C235" s="308" t="s">
        <v>123</v>
      </c>
      <c r="D235" s="309">
        <v>71.933000000000007</v>
      </c>
    </row>
    <row r="236" spans="1:4" ht="12" customHeight="1" x14ac:dyDescent="0.2">
      <c r="A236" s="310"/>
      <c r="B236" s="310" t="s">
        <v>4972</v>
      </c>
      <c r="C236" s="310"/>
      <c r="D236" s="311">
        <v>0</v>
      </c>
    </row>
    <row r="237" spans="1:4" ht="21" customHeight="1" x14ac:dyDescent="0.2">
      <c r="A237" s="310"/>
      <c r="B237" s="310" t="s">
        <v>4973</v>
      </c>
      <c r="C237" s="310"/>
      <c r="D237" s="311">
        <v>57.133000000000003</v>
      </c>
    </row>
    <row r="238" spans="1:4" ht="12" customHeight="1" x14ac:dyDescent="0.2">
      <c r="A238" s="310"/>
      <c r="B238" s="310" t="s">
        <v>4974</v>
      </c>
      <c r="C238" s="310"/>
      <c r="D238" s="311">
        <v>14.8</v>
      </c>
    </row>
    <row r="239" spans="1:4" ht="12" customHeight="1" x14ac:dyDescent="0.2">
      <c r="A239" s="310"/>
      <c r="B239" s="310" t="s">
        <v>4883</v>
      </c>
      <c r="C239" s="310"/>
      <c r="D239" s="311">
        <v>71.933000000000007</v>
      </c>
    </row>
    <row r="240" spans="1:4" ht="15.75" customHeight="1" x14ac:dyDescent="0.2">
      <c r="A240" s="312" t="s">
        <v>4824</v>
      </c>
      <c r="B240" s="312"/>
      <c r="C240" s="312"/>
      <c r="D240" s="313"/>
    </row>
    <row r="241" spans="1:4" ht="12" customHeight="1" x14ac:dyDescent="0.2">
      <c r="A241" s="314" t="s">
        <v>1156</v>
      </c>
      <c r="B241" s="314" t="s">
        <v>4975</v>
      </c>
      <c r="C241" s="314" t="s">
        <v>123</v>
      </c>
      <c r="D241" s="315">
        <v>71.933000000000007</v>
      </c>
    </row>
    <row r="242" spans="1:4" ht="12" customHeight="1" x14ac:dyDescent="0.2">
      <c r="A242" s="314" t="s">
        <v>1148</v>
      </c>
      <c r="B242" s="314" t="s">
        <v>4976</v>
      </c>
      <c r="C242" s="314" t="s">
        <v>123</v>
      </c>
      <c r="D242" s="315">
        <v>71.933000000000007</v>
      </c>
    </row>
    <row r="243" spans="1:4" ht="12" customHeight="1" x14ac:dyDescent="0.2">
      <c r="A243" s="314" t="s">
        <v>1161</v>
      </c>
      <c r="B243" s="314" t="s">
        <v>4977</v>
      </c>
      <c r="C243" s="314" t="s">
        <v>123</v>
      </c>
      <c r="D243" s="315">
        <v>71.933000000000007</v>
      </c>
    </row>
    <row r="244" spans="1:4" ht="12" customHeight="1" x14ac:dyDescent="0.2">
      <c r="A244" s="314" t="s">
        <v>1152</v>
      </c>
      <c r="B244" s="314" t="s">
        <v>4978</v>
      </c>
      <c r="C244" s="314" t="s">
        <v>123</v>
      </c>
      <c r="D244" s="315">
        <v>71.933000000000007</v>
      </c>
    </row>
    <row r="245" spans="1:4" ht="13.5" customHeight="1" x14ac:dyDescent="0.2">
      <c r="A245" s="308" t="s">
        <v>186</v>
      </c>
      <c r="B245" s="308" t="s">
        <v>4979</v>
      </c>
      <c r="C245" s="308" t="s">
        <v>123</v>
      </c>
      <c r="D245" s="309">
        <v>80.72</v>
      </c>
    </row>
    <row r="246" spans="1:4" ht="12" customHeight="1" x14ac:dyDescent="0.2">
      <c r="A246" s="310"/>
      <c r="B246" s="310" t="s">
        <v>4980</v>
      </c>
      <c r="C246" s="310"/>
      <c r="D246" s="311">
        <v>0</v>
      </c>
    </row>
    <row r="247" spans="1:4" ht="21" customHeight="1" x14ac:dyDescent="0.2">
      <c r="A247" s="310"/>
      <c r="B247" s="310" t="s">
        <v>4981</v>
      </c>
      <c r="C247" s="310"/>
      <c r="D247" s="311">
        <v>54.655000000000001</v>
      </c>
    </row>
    <row r="248" spans="1:4" ht="12" customHeight="1" x14ac:dyDescent="0.2">
      <c r="A248" s="310"/>
      <c r="B248" s="310" t="s">
        <v>4982</v>
      </c>
      <c r="C248" s="310"/>
      <c r="D248" s="311">
        <v>26.065000000000001</v>
      </c>
    </row>
    <row r="249" spans="1:4" ht="12" customHeight="1" x14ac:dyDescent="0.2">
      <c r="A249" s="310"/>
      <c r="B249" s="310" t="s">
        <v>4883</v>
      </c>
      <c r="C249" s="310"/>
      <c r="D249" s="311">
        <v>80.72</v>
      </c>
    </row>
    <row r="250" spans="1:4" ht="15.75" customHeight="1" x14ac:dyDescent="0.2">
      <c r="A250" s="312" t="s">
        <v>4824</v>
      </c>
      <c r="B250" s="312"/>
      <c r="C250" s="312"/>
      <c r="D250" s="313"/>
    </row>
    <row r="251" spans="1:4" ht="12" customHeight="1" x14ac:dyDescent="0.2">
      <c r="A251" s="314" t="s">
        <v>1156</v>
      </c>
      <c r="B251" s="314" t="s">
        <v>4975</v>
      </c>
      <c r="C251" s="314" t="s">
        <v>123</v>
      </c>
      <c r="D251" s="315">
        <v>80.72</v>
      </c>
    </row>
    <row r="252" spans="1:4" ht="12" customHeight="1" x14ac:dyDescent="0.2">
      <c r="A252" s="314" t="s">
        <v>1178</v>
      </c>
      <c r="B252" s="314" t="s">
        <v>4983</v>
      </c>
      <c r="C252" s="314" t="s">
        <v>123</v>
      </c>
      <c r="D252" s="315">
        <v>80.72</v>
      </c>
    </row>
    <row r="253" spans="1:4" ht="12" customHeight="1" x14ac:dyDescent="0.2">
      <c r="A253" s="314" t="s">
        <v>1148</v>
      </c>
      <c r="B253" s="314" t="s">
        <v>4976</v>
      </c>
      <c r="C253" s="314" t="s">
        <v>123</v>
      </c>
      <c r="D253" s="315">
        <v>80.72</v>
      </c>
    </row>
    <row r="254" spans="1:4" ht="12" customHeight="1" x14ac:dyDescent="0.2">
      <c r="A254" s="314" t="s">
        <v>1161</v>
      </c>
      <c r="B254" s="314" t="s">
        <v>4977</v>
      </c>
      <c r="C254" s="314" t="s">
        <v>123</v>
      </c>
      <c r="D254" s="315">
        <v>80.72</v>
      </c>
    </row>
    <row r="255" spans="1:4" ht="12" customHeight="1" x14ac:dyDescent="0.2">
      <c r="A255" s="314" t="s">
        <v>1169</v>
      </c>
      <c r="B255" s="314" t="s">
        <v>4984</v>
      </c>
      <c r="C255" s="314" t="s">
        <v>123</v>
      </c>
      <c r="D255" s="315">
        <v>88.792000000000002</v>
      </c>
    </row>
    <row r="256" spans="1:4" ht="13.5" customHeight="1" x14ac:dyDescent="0.2">
      <c r="A256" s="308" t="s">
        <v>189</v>
      </c>
      <c r="B256" s="308" t="s">
        <v>4985</v>
      </c>
      <c r="C256" s="308" t="s">
        <v>123</v>
      </c>
      <c r="D256" s="309">
        <v>111.66200000000001</v>
      </c>
    </row>
    <row r="257" spans="1:4" ht="12" customHeight="1" x14ac:dyDescent="0.2">
      <c r="A257" s="310"/>
      <c r="B257" s="310" t="s">
        <v>4986</v>
      </c>
      <c r="C257" s="310"/>
      <c r="D257" s="311">
        <v>0</v>
      </c>
    </row>
    <row r="258" spans="1:4" ht="12" customHeight="1" x14ac:dyDescent="0.2">
      <c r="A258" s="310"/>
      <c r="B258" s="310" t="s">
        <v>4987</v>
      </c>
      <c r="C258" s="310"/>
      <c r="D258" s="311">
        <v>111.66200000000001</v>
      </c>
    </row>
    <row r="259" spans="1:4" ht="12" customHeight="1" x14ac:dyDescent="0.2">
      <c r="A259" s="310"/>
      <c r="B259" s="310" t="s">
        <v>4883</v>
      </c>
      <c r="C259" s="310"/>
      <c r="D259" s="311">
        <v>111.66200000000001</v>
      </c>
    </row>
    <row r="260" spans="1:4" ht="15.75" customHeight="1" x14ac:dyDescent="0.2">
      <c r="A260" s="312" t="s">
        <v>4824</v>
      </c>
      <c r="B260" s="312"/>
      <c r="C260" s="312"/>
      <c r="D260" s="313"/>
    </row>
    <row r="261" spans="1:4" ht="12" customHeight="1" x14ac:dyDescent="0.2">
      <c r="A261" s="314" t="s">
        <v>1178</v>
      </c>
      <c r="B261" s="314" t="s">
        <v>4983</v>
      </c>
      <c r="C261" s="314" t="s">
        <v>123</v>
      </c>
      <c r="D261" s="315">
        <v>111.66200000000001</v>
      </c>
    </row>
    <row r="262" spans="1:4" ht="12" customHeight="1" x14ac:dyDescent="0.2">
      <c r="A262" s="314" t="s">
        <v>1184</v>
      </c>
      <c r="B262" s="314" t="s">
        <v>4844</v>
      </c>
      <c r="C262" s="314" t="s">
        <v>123</v>
      </c>
      <c r="D262" s="315">
        <v>111.66200000000001</v>
      </c>
    </row>
    <row r="263" spans="1:4" ht="13.5" customHeight="1" x14ac:dyDescent="0.2">
      <c r="A263" s="308" t="s">
        <v>220</v>
      </c>
      <c r="B263" s="308" t="s">
        <v>4988</v>
      </c>
      <c r="C263" s="308" t="s">
        <v>123</v>
      </c>
      <c r="D263" s="309">
        <v>22.9</v>
      </c>
    </row>
    <row r="264" spans="1:4" ht="12" customHeight="1" x14ac:dyDescent="0.2">
      <c r="A264" s="310"/>
      <c r="B264" s="310" t="s">
        <v>4846</v>
      </c>
      <c r="C264" s="310"/>
      <c r="D264" s="311">
        <v>0</v>
      </c>
    </row>
    <row r="265" spans="1:4" ht="12" customHeight="1" x14ac:dyDescent="0.2">
      <c r="A265" s="310"/>
      <c r="B265" s="310" t="s">
        <v>4989</v>
      </c>
      <c r="C265" s="310"/>
      <c r="D265" s="311">
        <v>22.9</v>
      </c>
    </row>
    <row r="266" spans="1:4" ht="15.75" customHeight="1" x14ac:dyDescent="0.2">
      <c r="A266" s="312" t="s">
        <v>4824</v>
      </c>
      <c r="B266" s="312"/>
      <c r="C266" s="312"/>
      <c r="D266" s="313"/>
    </row>
    <row r="267" spans="1:4" ht="12" customHeight="1" x14ac:dyDescent="0.2">
      <c r="A267" s="314" t="s">
        <v>1178</v>
      </c>
      <c r="B267" s="314" t="s">
        <v>4983</v>
      </c>
      <c r="C267" s="314" t="s">
        <v>123</v>
      </c>
      <c r="D267" s="315">
        <v>22.9</v>
      </c>
    </row>
    <row r="268" spans="1:4" ht="12" customHeight="1" x14ac:dyDescent="0.2">
      <c r="A268" s="314" t="s">
        <v>1191</v>
      </c>
      <c r="B268" s="314" t="s">
        <v>4844</v>
      </c>
      <c r="C268" s="314" t="s">
        <v>123</v>
      </c>
      <c r="D268" s="315">
        <v>22.9</v>
      </c>
    </row>
    <row r="269" spans="1:4" ht="13.5" customHeight="1" x14ac:dyDescent="0.2">
      <c r="A269" s="308" t="s">
        <v>217</v>
      </c>
      <c r="B269" s="308" t="s">
        <v>4990</v>
      </c>
      <c r="C269" s="308" t="s">
        <v>209</v>
      </c>
      <c r="D269" s="309">
        <v>140.13999999999999</v>
      </c>
    </row>
    <row r="270" spans="1:4" ht="12" customHeight="1" x14ac:dyDescent="0.2">
      <c r="A270" s="310"/>
      <c r="B270" s="310" t="s">
        <v>4991</v>
      </c>
      <c r="C270" s="310"/>
      <c r="D270" s="311">
        <v>0</v>
      </c>
    </row>
    <row r="271" spans="1:4" ht="12" customHeight="1" x14ac:dyDescent="0.2">
      <c r="A271" s="310"/>
      <c r="B271" s="310" t="s">
        <v>4992</v>
      </c>
      <c r="C271" s="310"/>
      <c r="D271" s="311">
        <v>0</v>
      </c>
    </row>
    <row r="272" spans="1:4" ht="12" customHeight="1" x14ac:dyDescent="0.2">
      <c r="A272" s="310"/>
      <c r="B272" s="310" t="s">
        <v>4993</v>
      </c>
      <c r="C272" s="310"/>
      <c r="D272" s="311">
        <v>34.975999999999999</v>
      </c>
    </row>
    <row r="273" spans="1:4" ht="12" customHeight="1" x14ac:dyDescent="0.2">
      <c r="A273" s="310"/>
      <c r="B273" s="310" t="s">
        <v>4994</v>
      </c>
      <c r="C273" s="310"/>
      <c r="D273" s="311">
        <v>6.48</v>
      </c>
    </row>
    <row r="274" spans="1:4" ht="12" customHeight="1" x14ac:dyDescent="0.2">
      <c r="A274" s="310"/>
      <c r="B274" s="310" t="s">
        <v>4995</v>
      </c>
      <c r="C274" s="310"/>
      <c r="D274" s="311">
        <v>1.7050000000000001</v>
      </c>
    </row>
    <row r="275" spans="1:4" ht="12" customHeight="1" x14ac:dyDescent="0.2">
      <c r="A275" s="310"/>
      <c r="B275" s="310" t="s">
        <v>4996</v>
      </c>
      <c r="C275" s="310"/>
      <c r="D275" s="311">
        <v>13.923</v>
      </c>
    </row>
    <row r="276" spans="1:4" ht="12" customHeight="1" x14ac:dyDescent="0.2">
      <c r="A276" s="310"/>
      <c r="B276" s="310" t="s">
        <v>4997</v>
      </c>
      <c r="C276" s="310"/>
      <c r="D276" s="311">
        <v>0.83199999999999996</v>
      </c>
    </row>
    <row r="277" spans="1:4" ht="12" customHeight="1" x14ac:dyDescent="0.2">
      <c r="A277" s="310"/>
      <c r="B277" s="310" t="s">
        <v>4998</v>
      </c>
      <c r="C277" s="310"/>
      <c r="D277" s="311">
        <v>3.218</v>
      </c>
    </row>
    <row r="278" spans="1:4" ht="12" customHeight="1" x14ac:dyDescent="0.2">
      <c r="A278" s="310"/>
      <c r="B278" s="310" t="s">
        <v>4999</v>
      </c>
      <c r="C278" s="310"/>
      <c r="D278" s="311">
        <v>0</v>
      </c>
    </row>
    <row r="279" spans="1:4" ht="12" customHeight="1" x14ac:dyDescent="0.2">
      <c r="A279" s="310"/>
      <c r="B279" s="310" t="s">
        <v>5000</v>
      </c>
      <c r="C279" s="310"/>
      <c r="D279" s="311">
        <v>34.61</v>
      </c>
    </row>
    <row r="280" spans="1:4" ht="12" customHeight="1" x14ac:dyDescent="0.2">
      <c r="A280" s="310"/>
      <c r="B280" s="310" t="s">
        <v>5001</v>
      </c>
      <c r="C280" s="310"/>
      <c r="D280" s="311">
        <v>9.5000000000000001E-2</v>
      </c>
    </row>
    <row r="281" spans="1:4" ht="12" customHeight="1" x14ac:dyDescent="0.2">
      <c r="A281" s="310"/>
      <c r="B281" s="310" t="s">
        <v>5002</v>
      </c>
      <c r="C281" s="310"/>
      <c r="D281" s="311">
        <v>12.792999999999999</v>
      </c>
    </row>
    <row r="282" spans="1:4" ht="12" customHeight="1" x14ac:dyDescent="0.2">
      <c r="A282" s="310"/>
      <c r="B282" s="310" t="s">
        <v>5003</v>
      </c>
      <c r="C282" s="310"/>
      <c r="D282" s="311">
        <v>2.8730000000000002</v>
      </c>
    </row>
    <row r="283" spans="1:4" ht="12" customHeight="1" x14ac:dyDescent="0.2">
      <c r="A283" s="310"/>
      <c r="B283" s="310" t="s">
        <v>5004</v>
      </c>
      <c r="C283" s="310"/>
      <c r="D283" s="311">
        <v>13.662000000000001</v>
      </c>
    </row>
    <row r="284" spans="1:4" ht="12" customHeight="1" x14ac:dyDescent="0.2">
      <c r="A284" s="310"/>
      <c r="B284" s="310" t="s">
        <v>5005</v>
      </c>
      <c r="C284" s="310"/>
      <c r="D284" s="311">
        <v>5.3849999999999998</v>
      </c>
    </row>
    <row r="285" spans="1:4" ht="12" customHeight="1" x14ac:dyDescent="0.2">
      <c r="A285" s="310"/>
      <c r="B285" s="310" t="s">
        <v>5006</v>
      </c>
      <c r="C285" s="310"/>
      <c r="D285" s="311">
        <v>0</v>
      </c>
    </row>
    <row r="286" spans="1:4" ht="12" customHeight="1" x14ac:dyDescent="0.2">
      <c r="A286" s="310"/>
      <c r="B286" s="310" t="s">
        <v>5007</v>
      </c>
      <c r="C286" s="310"/>
      <c r="D286" s="311">
        <v>3.9060000000000001</v>
      </c>
    </row>
    <row r="287" spans="1:4" ht="12" customHeight="1" x14ac:dyDescent="0.2">
      <c r="A287" s="310"/>
      <c r="B287" s="310" t="s">
        <v>5008</v>
      </c>
      <c r="C287" s="310"/>
      <c r="D287" s="311">
        <v>0</v>
      </c>
    </row>
    <row r="288" spans="1:4" ht="12" customHeight="1" x14ac:dyDescent="0.2">
      <c r="A288" s="310"/>
      <c r="B288" s="310" t="s">
        <v>5009</v>
      </c>
      <c r="C288" s="310"/>
      <c r="D288" s="311">
        <v>5.6820000000000004</v>
      </c>
    </row>
    <row r="289" spans="1:4" ht="12" customHeight="1" x14ac:dyDescent="0.2">
      <c r="A289" s="310"/>
      <c r="B289" s="310" t="s">
        <v>4883</v>
      </c>
      <c r="C289" s="310"/>
      <c r="D289" s="311">
        <v>140.13999999999999</v>
      </c>
    </row>
    <row r="290" spans="1:4" ht="15.75" customHeight="1" x14ac:dyDescent="0.2">
      <c r="A290" s="312" t="s">
        <v>4824</v>
      </c>
      <c r="B290" s="312"/>
      <c r="C290" s="312"/>
      <c r="D290" s="313"/>
    </row>
    <row r="291" spans="1:4" ht="12" customHeight="1" x14ac:dyDescent="0.2">
      <c r="A291" s="314" t="s">
        <v>400</v>
      </c>
      <c r="B291" s="314" t="s">
        <v>4884</v>
      </c>
      <c r="C291" s="314" t="s">
        <v>209</v>
      </c>
      <c r="D291" s="315">
        <v>35.127000000000002</v>
      </c>
    </row>
    <row r="292" spans="1:4" ht="21" customHeight="1" x14ac:dyDescent="0.2">
      <c r="A292" s="314" t="s">
        <v>405</v>
      </c>
      <c r="B292" s="314" t="s">
        <v>4885</v>
      </c>
      <c r="C292" s="314" t="s">
        <v>209</v>
      </c>
      <c r="D292" s="315">
        <v>632.28599999999994</v>
      </c>
    </row>
    <row r="293" spans="1:4" ht="12" customHeight="1" x14ac:dyDescent="0.2">
      <c r="A293" s="314" t="s">
        <v>410</v>
      </c>
      <c r="B293" s="314" t="s">
        <v>4886</v>
      </c>
      <c r="C293" s="314" t="s">
        <v>209</v>
      </c>
      <c r="D293" s="315">
        <v>35.127000000000002</v>
      </c>
    </row>
    <row r="294" spans="1:4" ht="12" customHeight="1" x14ac:dyDescent="0.2">
      <c r="A294" s="314" t="s">
        <v>414</v>
      </c>
      <c r="B294" s="314" t="s">
        <v>4887</v>
      </c>
      <c r="C294" s="314" t="s">
        <v>416</v>
      </c>
      <c r="D294" s="315">
        <v>70.254000000000005</v>
      </c>
    </row>
    <row r="295" spans="1:4" ht="13.5" customHeight="1" x14ac:dyDescent="0.2">
      <c r="A295" s="308" t="s">
        <v>211</v>
      </c>
      <c r="B295" s="308" t="s">
        <v>5010</v>
      </c>
      <c r="C295" s="308" t="s">
        <v>209</v>
      </c>
      <c r="D295" s="309">
        <v>70.054000000000002</v>
      </c>
    </row>
    <row r="296" spans="1:4" ht="12" customHeight="1" x14ac:dyDescent="0.2">
      <c r="A296" s="310"/>
      <c r="B296" s="310" t="s">
        <v>5011</v>
      </c>
      <c r="C296" s="310"/>
      <c r="D296" s="311">
        <v>31.617000000000001</v>
      </c>
    </row>
    <row r="297" spans="1:4" ht="12" customHeight="1" x14ac:dyDescent="0.2">
      <c r="A297" s="310"/>
      <c r="B297" s="310" t="s">
        <v>5012</v>
      </c>
      <c r="C297" s="310"/>
      <c r="D297" s="311">
        <v>0.78</v>
      </c>
    </row>
    <row r="298" spans="1:4" ht="12" customHeight="1" x14ac:dyDescent="0.2">
      <c r="A298" s="310"/>
      <c r="B298" s="310" t="s">
        <v>5013</v>
      </c>
      <c r="C298" s="310"/>
      <c r="D298" s="311">
        <v>4.0090000000000003</v>
      </c>
    </row>
    <row r="299" spans="1:4" ht="12" customHeight="1" x14ac:dyDescent="0.2">
      <c r="A299" s="310"/>
      <c r="B299" s="310" t="s">
        <v>5014</v>
      </c>
      <c r="C299" s="310"/>
      <c r="D299" s="311">
        <v>1.853</v>
      </c>
    </row>
    <row r="300" spans="1:4" ht="12" customHeight="1" x14ac:dyDescent="0.2">
      <c r="A300" s="310"/>
      <c r="B300" s="310" t="s">
        <v>5015</v>
      </c>
      <c r="C300" s="310"/>
      <c r="D300" s="311">
        <v>5.0019999999999998</v>
      </c>
    </row>
    <row r="301" spans="1:4" ht="12" customHeight="1" x14ac:dyDescent="0.2">
      <c r="A301" s="310"/>
      <c r="B301" s="310" t="s">
        <v>5016</v>
      </c>
      <c r="C301" s="310"/>
      <c r="D301" s="311">
        <v>2.0350000000000001</v>
      </c>
    </row>
    <row r="302" spans="1:4" ht="12" customHeight="1" x14ac:dyDescent="0.2">
      <c r="A302" s="310"/>
      <c r="B302" s="310" t="s">
        <v>5017</v>
      </c>
      <c r="C302" s="310"/>
      <c r="D302" s="311">
        <v>24.757999999999999</v>
      </c>
    </row>
    <row r="303" spans="1:4" ht="12" customHeight="1" x14ac:dyDescent="0.2">
      <c r="A303" s="310"/>
      <c r="B303" s="310" t="s">
        <v>5018</v>
      </c>
      <c r="C303" s="310"/>
      <c r="D303" s="311">
        <v>0</v>
      </c>
    </row>
    <row r="304" spans="1:4" ht="12" customHeight="1" x14ac:dyDescent="0.2">
      <c r="A304" s="310"/>
      <c r="B304" s="310" t="s">
        <v>4883</v>
      </c>
      <c r="C304" s="310"/>
      <c r="D304" s="311">
        <v>70.054000000000002</v>
      </c>
    </row>
    <row r="305" spans="1:4" ht="15.75" customHeight="1" x14ac:dyDescent="0.2">
      <c r="A305" s="312" t="s">
        <v>4824</v>
      </c>
      <c r="B305" s="312"/>
      <c r="C305" s="312"/>
      <c r="D305" s="313"/>
    </row>
    <row r="306" spans="1:4" ht="12" customHeight="1" x14ac:dyDescent="0.2">
      <c r="A306" s="314" t="s">
        <v>377</v>
      </c>
      <c r="B306" s="314" t="s">
        <v>5019</v>
      </c>
      <c r="C306" s="314" t="s">
        <v>209</v>
      </c>
      <c r="D306" s="315">
        <v>70.054000000000002</v>
      </c>
    </row>
    <row r="307" spans="1:4" ht="12" customHeight="1" x14ac:dyDescent="0.2">
      <c r="A307" s="314" t="s">
        <v>400</v>
      </c>
      <c r="B307" s="314" t="s">
        <v>4884</v>
      </c>
      <c r="C307" s="314" t="s">
        <v>209</v>
      </c>
      <c r="D307" s="315">
        <v>35.127000000000002</v>
      </c>
    </row>
    <row r="308" spans="1:4" ht="21" customHeight="1" x14ac:dyDescent="0.2">
      <c r="A308" s="314" t="s">
        <v>405</v>
      </c>
      <c r="B308" s="314" t="s">
        <v>4885</v>
      </c>
      <c r="C308" s="314" t="s">
        <v>209</v>
      </c>
      <c r="D308" s="315">
        <v>632.28599999999994</v>
      </c>
    </row>
    <row r="309" spans="1:4" ht="12" customHeight="1" x14ac:dyDescent="0.2">
      <c r="A309" s="314" t="s">
        <v>382</v>
      </c>
      <c r="B309" s="314" t="s">
        <v>5020</v>
      </c>
      <c r="C309" s="314" t="s">
        <v>209</v>
      </c>
      <c r="D309" s="315">
        <v>70.054000000000002</v>
      </c>
    </row>
    <row r="310" spans="1:4" ht="12" customHeight="1" x14ac:dyDescent="0.2">
      <c r="A310" s="314" t="s">
        <v>410</v>
      </c>
      <c r="B310" s="314" t="s">
        <v>4886</v>
      </c>
      <c r="C310" s="314" t="s">
        <v>209</v>
      </c>
      <c r="D310" s="315">
        <v>35.127000000000002</v>
      </c>
    </row>
    <row r="311" spans="1:4" ht="12" customHeight="1" x14ac:dyDescent="0.2">
      <c r="A311" s="314" t="s">
        <v>414</v>
      </c>
      <c r="B311" s="314" t="s">
        <v>4887</v>
      </c>
      <c r="C311" s="314" t="s">
        <v>416</v>
      </c>
      <c r="D311" s="315">
        <v>70.254000000000005</v>
      </c>
    </row>
    <row r="312" spans="1:4" ht="13.5" customHeight="1" x14ac:dyDescent="0.2">
      <c r="A312" s="308" t="s">
        <v>150</v>
      </c>
      <c r="B312" s="308" t="s">
        <v>5021</v>
      </c>
      <c r="C312" s="308" t="s">
        <v>123</v>
      </c>
      <c r="D312" s="309">
        <v>14.45</v>
      </c>
    </row>
    <row r="313" spans="1:4" ht="12" customHeight="1" x14ac:dyDescent="0.2">
      <c r="A313" s="310"/>
      <c r="B313" s="310" t="s">
        <v>5022</v>
      </c>
      <c r="C313" s="310"/>
      <c r="D313" s="311">
        <v>0</v>
      </c>
    </row>
    <row r="314" spans="1:4" ht="12" customHeight="1" x14ac:dyDescent="0.2">
      <c r="A314" s="310"/>
      <c r="B314" s="310" t="s">
        <v>5023</v>
      </c>
      <c r="C314" s="310"/>
      <c r="D314" s="311">
        <v>14.45</v>
      </c>
    </row>
    <row r="315" spans="1:4" ht="15.75" customHeight="1" x14ac:dyDescent="0.2">
      <c r="A315" s="312" t="s">
        <v>4824</v>
      </c>
      <c r="B315" s="312"/>
      <c r="C315" s="312"/>
      <c r="D315" s="313"/>
    </row>
    <row r="316" spans="1:4" ht="21" customHeight="1" x14ac:dyDescent="0.2">
      <c r="A316" s="314" t="s">
        <v>1362</v>
      </c>
      <c r="B316" s="314" t="s">
        <v>5024</v>
      </c>
      <c r="C316" s="314" t="s">
        <v>123</v>
      </c>
      <c r="D316" s="315">
        <v>14.45</v>
      </c>
    </row>
    <row r="317" spans="1:4" ht="12" customHeight="1" x14ac:dyDescent="0.2">
      <c r="A317" s="314" t="s">
        <v>1386</v>
      </c>
      <c r="B317" s="314" t="s">
        <v>5025</v>
      </c>
      <c r="C317" s="314" t="s">
        <v>123</v>
      </c>
      <c r="D317" s="315">
        <v>14.45</v>
      </c>
    </row>
    <row r="318" spans="1:4" ht="12" customHeight="1" x14ac:dyDescent="0.2">
      <c r="A318" s="314" t="s">
        <v>1377</v>
      </c>
      <c r="B318" s="314" t="s">
        <v>5026</v>
      </c>
      <c r="C318" s="314" t="s">
        <v>123</v>
      </c>
      <c r="D318" s="315">
        <v>14.45</v>
      </c>
    </row>
    <row r="319" spans="1:4" ht="12" customHeight="1" x14ac:dyDescent="0.2">
      <c r="A319" s="314" t="s">
        <v>1077</v>
      </c>
      <c r="B319" s="314" t="s">
        <v>4843</v>
      </c>
      <c r="C319" s="314" t="s">
        <v>123</v>
      </c>
      <c r="D319" s="315">
        <v>14.45</v>
      </c>
    </row>
    <row r="320" spans="1:4" ht="12" customHeight="1" x14ac:dyDescent="0.2">
      <c r="A320" s="314" t="s">
        <v>1367</v>
      </c>
      <c r="B320" s="314" t="s">
        <v>5027</v>
      </c>
      <c r="C320" s="314" t="s">
        <v>123</v>
      </c>
      <c r="D320" s="315">
        <v>14.45</v>
      </c>
    </row>
    <row r="321" spans="1:4" ht="21" customHeight="1" x14ac:dyDescent="0.2">
      <c r="A321" s="314" t="s">
        <v>722</v>
      </c>
      <c r="B321" s="314" t="s">
        <v>5028</v>
      </c>
      <c r="C321" s="314" t="s">
        <v>123</v>
      </c>
      <c r="D321" s="315">
        <v>16.617999999999999</v>
      </c>
    </row>
    <row r="322" spans="1:4" ht="13.5" customHeight="1" x14ac:dyDescent="0.2">
      <c r="A322" s="308" t="s">
        <v>153</v>
      </c>
      <c r="B322" s="308" t="s">
        <v>5029</v>
      </c>
      <c r="C322" s="308" t="s">
        <v>123</v>
      </c>
      <c r="D322" s="309">
        <v>132.38</v>
      </c>
    </row>
    <row r="323" spans="1:4" ht="12" customHeight="1" x14ac:dyDescent="0.2">
      <c r="A323" s="310"/>
      <c r="B323" s="310" t="s">
        <v>5022</v>
      </c>
      <c r="C323" s="310"/>
      <c r="D323" s="311">
        <v>0</v>
      </c>
    </row>
    <row r="324" spans="1:4" ht="12" customHeight="1" x14ac:dyDescent="0.2">
      <c r="A324" s="310"/>
      <c r="B324" s="310" t="s">
        <v>5030</v>
      </c>
      <c r="C324" s="310"/>
      <c r="D324" s="311">
        <v>132.38</v>
      </c>
    </row>
    <row r="325" spans="1:4" ht="15.75" customHeight="1" x14ac:dyDescent="0.2">
      <c r="A325" s="312" t="s">
        <v>4824</v>
      </c>
      <c r="B325" s="312"/>
      <c r="C325" s="312"/>
      <c r="D325" s="313"/>
    </row>
    <row r="326" spans="1:4" ht="12" customHeight="1" x14ac:dyDescent="0.2">
      <c r="A326" s="314" t="s">
        <v>1423</v>
      </c>
      <c r="B326" s="314" t="s">
        <v>5031</v>
      </c>
      <c r="C326" s="314" t="s">
        <v>123</v>
      </c>
      <c r="D326" s="315">
        <v>264.76</v>
      </c>
    </row>
    <row r="327" spans="1:4" ht="12" customHeight="1" x14ac:dyDescent="0.2">
      <c r="A327" s="314" t="s">
        <v>1413</v>
      </c>
      <c r="B327" s="314" t="s">
        <v>5032</v>
      </c>
      <c r="C327" s="314" t="s">
        <v>123</v>
      </c>
      <c r="D327" s="315">
        <v>127.655</v>
      </c>
    </row>
    <row r="328" spans="1:4" ht="12" customHeight="1" x14ac:dyDescent="0.2">
      <c r="A328" s="314" t="s">
        <v>1419</v>
      </c>
      <c r="B328" s="314" t="s">
        <v>5033</v>
      </c>
      <c r="C328" s="314" t="s">
        <v>123</v>
      </c>
      <c r="D328" s="315">
        <v>132.38</v>
      </c>
    </row>
    <row r="329" spans="1:4" ht="12" customHeight="1" x14ac:dyDescent="0.2">
      <c r="A329" s="314" t="s">
        <v>1409</v>
      </c>
      <c r="B329" s="314" t="s">
        <v>5034</v>
      </c>
      <c r="C329" s="314" t="s">
        <v>123</v>
      </c>
      <c r="D329" s="315">
        <v>127.88</v>
      </c>
    </row>
    <row r="330" spans="1:4" ht="21" customHeight="1" x14ac:dyDescent="0.2">
      <c r="A330" s="314" t="s">
        <v>1397</v>
      </c>
      <c r="B330" s="314" t="s">
        <v>5035</v>
      </c>
      <c r="C330" s="314" t="s">
        <v>123</v>
      </c>
      <c r="D330" s="315">
        <v>127.88</v>
      </c>
    </row>
    <row r="331" spans="1:4" ht="13.5" customHeight="1" x14ac:dyDescent="0.2">
      <c r="A331" s="308" t="s">
        <v>139</v>
      </c>
      <c r="B331" s="308" t="s">
        <v>5036</v>
      </c>
      <c r="C331" s="308" t="s">
        <v>123</v>
      </c>
      <c r="D331" s="309">
        <v>15.17</v>
      </c>
    </row>
    <row r="332" spans="1:4" ht="12" customHeight="1" x14ac:dyDescent="0.2">
      <c r="A332" s="310"/>
      <c r="B332" s="310" t="s">
        <v>4877</v>
      </c>
      <c r="C332" s="310"/>
      <c r="D332" s="311">
        <v>0</v>
      </c>
    </row>
    <row r="333" spans="1:4" ht="12" customHeight="1" x14ac:dyDescent="0.2">
      <c r="A333" s="310"/>
      <c r="B333" s="310" t="s">
        <v>5037</v>
      </c>
      <c r="C333" s="310"/>
      <c r="D333" s="311">
        <v>15.17</v>
      </c>
    </row>
    <row r="334" spans="1:4" ht="15.75" customHeight="1" x14ac:dyDescent="0.2">
      <c r="A334" s="312" t="s">
        <v>4824</v>
      </c>
      <c r="B334" s="312"/>
      <c r="C334" s="312"/>
      <c r="D334" s="313"/>
    </row>
    <row r="335" spans="1:4" ht="12" customHeight="1" x14ac:dyDescent="0.2">
      <c r="A335" s="314" t="s">
        <v>1320</v>
      </c>
      <c r="B335" s="314" t="s">
        <v>5038</v>
      </c>
      <c r="C335" s="314" t="s">
        <v>123</v>
      </c>
      <c r="D335" s="315">
        <v>15.17</v>
      </c>
    </row>
    <row r="336" spans="1:4" ht="12" customHeight="1" x14ac:dyDescent="0.2">
      <c r="A336" s="314" t="s">
        <v>1328</v>
      </c>
      <c r="B336" s="314" t="s">
        <v>5039</v>
      </c>
      <c r="C336" s="314" t="s">
        <v>123</v>
      </c>
      <c r="D336" s="315">
        <v>15.17</v>
      </c>
    </row>
    <row r="337" spans="1:4" ht="21" customHeight="1" x14ac:dyDescent="0.2">
      <c r="A337" s="314" t="s">
        <v>650</v>
      </c>
      <c r="B337" s="314" t="s">
        <v>4862</v>
      </c>
      <c r="C337" s="314" t="s">
        <v>209</v>
      </c>
      <c r="D337" s="315">
        <v>0.24299999999999999</v>
      </c>
    </row>
    <row r="338" spans="1:4" ht="13.5" customHeight="1" x14ac:dyDescent="0.2">
      <c r="A338" s="308" t="s">
        <v>143</v>
      </c>
      <c r="B338" s="308" t="s">
        <v>5040</v>
      </c>
      <c r="C338" s="308" t="s">
        <v>123</v>
      </c>
      <c r="D338" s="309">
        <v>37.880000000000003</v>
      </c>
    </row>
    <row r="339" spans="1:4" ht="12" customHeight="1" x14ac:dyDescent="0.2">
      <c r="A339" s="310"/>
      <c r="B339" s="310" t="s">
        <v>4877</v>
      </c>
      <c r="C339" s="310"/>
      <c r="D339" s="311">
        <v>0</v>
      </c>
    </row>
    <row r="340" spans="1:4" ht="12" customHeight="1" x14ac:dyDescent="0.2">
      <c r="A340" s="310"/>
      <c r="B340" s="310" t="s">
        <v>5041</v>
      </c>
      <c r="C340" s="310"/>
      <c r="D340" s="311">
        <v>37.880000000000003</v>
      </c>
    </row>
    <row r="341" spans="1:4" ht="15.75" customHeight="1" x14ac:dyDescent="0.2">
      <c r="A341" s="312" t="s">
        <v>4824</v>
      </c>
      <c r="B341" s="312"/>
      <c r="C341" s="312"/>
      <c r="D341" s="313"/>
    </row>
    <row r="342" spans="1:4" ht="12" customHeight="1" x14ac:dyDescent="0.2">
      <c r="A342" s="314" t="s">
        <v>1320</v>
      </c>
      <c r="B342" s="314" t="s">
        <v>5038</v>
      </c>
      <c r="C342" s="314" t="s">
        <v>123</v>
      </c>
      <c r="D342" s="315">
        <v>37.880000000000003</v>
      </c>
    </row>
    <row r="343" spans="1:4" ht="12" customHeight="1" x14ac:dyDescent="0.2">
      <c r="A343" s="314" t="s">
        <v>1336</v>
      </c>
      <c r="B343" s="314" t="s">
        <v>5042</v>
      </c>
      <c r="C343" s="314" t="s">
        <v>123</v>
      </c>
      <c r="D343" s="315">
        <v>37.880000000000003</v>
      </c>
    </row>
    <row r="344" spans="1:4" ht="13.5" customHeight="1" x14ac:dyDescent="0.2">
      <c r="A344" s="308" t="s">
        <v>147</v>
      </c>
      <c r="B344" s="308" t="s">
        <v>5043</v>
      </c>
      <c r="C344" s="308" t="s">
        <v>123</v>
      </c>
      <c r="D344" s="309">
        <v>94.32</v>
      </c>
    </row>
    <row r="345" spans="1:4" ht="12" customHeight="1" x14ac:dyDescent="0.2">
      <c r="A345" s="310"/>
      <c r="B345" s="310" t="s">
        <v>4877</v>
      </c>
      <c r="C345" s="310"/>
      <c r="D345" s="311">
        <v>0</v>
      </c>
    </row>
    <row r="346" spans="1:4" ht="12" customHeight="1" x14ac:dyDescent="0.2">
      <c r="A346" s="310"/>
      <c r="B346" s="310" t="s">
        <v>5044</v>
      </c>
      <c r="C346" s="310"/>
      <c r="D346" s="311">
        <v>94.32</v>
      </c>
    </row>
    <row r="347" spans="1:4" ht="15.75" customHeight="1" x14ac:dyDescent="0.2">
      <c r="A347" s="312" t="s">
        <v>4824</v>
      </c>
      <c r="B347" s="312"/>
      <c r="C347" s="312"/>
      <c r="D347" s="313"/>
    </row>
    <row r="348" spans="1:4" ht="12" customHeight="1" x14ac:dyDescent="0.2">
      <c r="A348" s="314" t="s">
        <v>1355</v>
      </c>
      <c r="B348" s="314" t="s">
        <v>5045</v>
      </c>
      <c r="C348" s="314" t="s">
        <v>123</v>
      </c>
      <c r="D348" s="315">
        <v>94.32</v>
      </c>
    </row>
    <row r="349" spans="1:4" ht="12" customHeight="1" x14ac:dyDescent="0.2">
      <c r="A349" s="314" t="s">
        <v>1349</v>
      </c>
      <c r="B349" s="314" t="s">
        <v>5046</v>
      </c>
      <c r="C349" s="314" t="s">
        <v>123</v>
      </c>
      <c r="D349" s="315">
        <v>85.32</v>
      </c>
    </row>
  </sheetData>
  <sheetProtection algorithmName="SHA-512" hashValue="Vy3PPxL19Kfn6VjuYmSWKo+VqxBJLi+uu5b1/VSnHAvYKvJPOOckxGqENWuVDV5JpT3VsZb+Faoldgk5mXx/Fw==" saltValue="ShC3lZZyCdEtI1upywKI7A==" spinCount="100000" sheet="1" objects="1" scenarios="1"/>
  <mergeCells count="1">
    <mergeCell ref="A1:D1"/>
  </mergeCells>
  <printOptions horizontalCentered="1"/>
  <pageMargins left="0.78740157480314965" right="0.78740157480314965" top="0.78740157480314965" bottom="0.78740157480314965" header="0" footer="0"/>
  <pageSetup paperSize="9" fitToHeight="100" orientation="portrait" r:id="rId1"/>
  <headerFooter alignWithMargins="0">
    <oddFooter>&amp;C   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00"/>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89</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2194</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ROUND(J99,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ROUND((SUM(BE99:BE199)),  2)</f>
        <v>0</v>
      </c>
      <c r="G33" s="35"/>
      <c r="H33" s="35"/>
      <c r="I33" s="128">
        <v>0.21</v>
      </c>
      <c r="J33" s="127">
        <f>ROUND(((SUM(BE99:BE199))*I33),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ROUND((SUM(BF99:BF199)),  2)</f>
        <v>0</v>
      </c>
      <c r="G34" s="35"/>
      <c r="H34" s="35"/>
      <c r="I34" s="128">
        <v>0.15</v>
      </c>
      <c r="J34" s="127">
        <f>ROUND(((SUM(BF99:BF199))*I34),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ROUND((SUM(BG99:BG199)),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ROUND((SUM(BH99:BH199)),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ROUND((SUM(BI99:BI199)),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002 - Zdravotechnika - vodovod a kanalizace</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J99</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2195</v>
      </c>
      <c r="E60" s="151"/>
      <c r="F60" s="151"/>
      <c r="G60" s="151"/>
      <c r="H60" s="151"/>
      <c r="I60" s="152"/>
      <c r="J60" s="153">
        <f>J100</f>
        <v>0</v>
      </c>
      <c r="K60" s="149"/>
      <c r="L60" s="154"/>
    </row>
    <row r="61" spans="1:47" s="10" customFormat="1" ht="19.899999999999999" customHeight="1" x14ac:dyDescent="0.2">
      <c r="B61" s="155"/>
      <c r="C61" s="156"/>
      <c r="D61" s="157" t="s">
        <v>2196</v>
      </c>
      <c r="E61" s="158"/>
      <c r="F61" s="158"/>
      <c r="G61" s="158"/>
      <c r="H61" s="158"/>
      <c r="I61" s="159"/>
      <c r="J61" s="160">
        <f>J101</f>
        <v>0</v>
      </c>
      <c r="K61" s="156"/>
      <c r="L61" s="161"/>
    </row>
    <row r="62" spans="1:47" s="10" customFormat="1" ht="14.85" customHeight="1" x14ac:dyDescent="0.2">
      <c r="B62" s="155"/>
      <c r="C62" s="156"/>
      <c r="D62" s="157" t="s">
        <v>2197</v>
      </c>
      <c r="E62" s="158"/>
      <c r="F62" s="158"/>
      <c r="G62" s="158"/>
      <c r="H62" s="158"/>
      <c r="I62" s="159"/>
      <c r="J62" s="160">
        <f>J102</f>
        <v>0</v>
      </c>
      <c r="K62" s="156"/>
      <c r="L62" s="161"/>
    </row>
    <row r="63" spans="1:47" s="10" customFormat="1" ht="14.85" customHeight="1" x14ac:dyDescent="0.2">
      <c r="B63" s="155"/>
      <c r="C63" s="156"/>
      <c r="D63" s="157" t="s">
        <v>2198</v>
      </c>
      <c r="E63" s="158"/>
      <c r="F63" s="158"/>
      <c r="G63" s="158"/>
      <c r="H63" s="158"/>
      <c r="I63" s="159"/>
      <c r="J63" s="160">
        <f>J105</f>
        <v>0</v>
      </c>
      <c r="K63" s="156"/>
      <c r="L63" s="161"/>
    </row>
    <row r="64" spans="1:47" s="10" customFormat="1" ht="14.85" customHeight="1" x14ac:dyDescent="0.2">
      <c r="B64" s="155"/>
      <c r="C64" s="156"/>
      <c r="D64" s="157" t="s">
        <v>2199</v>
      </c>
      <c r="E64" s="158"/>
      <c r="F64" s="158"/>
      <c r="G64" s="158"/>
      <c r="H64" s="158"/>
      <c r="I64" s="159"/>
      <c r="J64" s="160">
        <f>J108</f>
        <v>0</v>
      </c>
      <c r="K64" s="156"/>
      <c r="L64" s="161"/>
    </row>
    <row r="65" spans="1:31" s="10" customFormat="1" ht="14.85" customHeight="1" x14ac:dyDescent="0.2">
      <c r="B65" s="155"/>
      <c r="C65" s="156"/>
      <c r="D65" s="157" t="s">
        <v>2200</v>
      </c>
      <c r="E65" s="158"/>
      <c r="F65" s="158"/>
      <c r="G65" s="158"/>
      <c r="H65" s="158"/>
      <c r="I65" s="159"/>
      <c r="J65" s="160">
        <f>J117</f>
        <v>0</v>
      </c>
      <c r="K65" s="156"/>
      <c r="L65" s="161"/>
    </row>
    <row r="66" spans="1:31" s="10" customFormat="1" ht="19.899999999999999" customHeight="1" x14ac:dyDescent="0.2">
      <c r="B66" s="155"/>
      <c r="C66" s="156"/>
      <c r="D66" s="157" t="s">
        <v>2201</v>
      </c>
      <c r="E66" s="158"/>
      <c r="F66" s="158"/>
      <c r="G66" s="158"/>
      <c r="H66" s="158"/>
      <c r="I66" s="159"/>
      <c r="J66" s="160">
        <f>J123</f>
        <v>0</v>
      </c>
      <c r="K66" s="156"/>
      <c r="L66" s="161"/>
    </row>
    <row r="67" spans="1:31" s="10" customFormat="1" ht="14.85" customHeight="1" x14ac:dyDescent="0.2">
      <c r="B67" s="155"/>
      <c r="C67" s="156"/>
      <c r="D67" s="157" t="s">
        <v>2202</v>
      </c>
      <c r="E67" s="158"/>
      <c r="F67" s="158"/>
      <c r="G67" s="158"/>
      <c r="H67" s="158"/>
      <c r="I67" s="159"/>
      <c r="J67" s="160">
        <f>J124</f>
        <v>0</v>
      </c>
      <c r="K67" s="156"/>
      <c r="L67" s="161"/>
    </row>
    <row r="68" spans="1:31" s="10" customFormat="1" ht="14.85" customHeight="1" x14ac:dyDescent="0.2">
      <c r="B68" s="155"/>
      <c r="C68" s="156"/>
      <c r="D68" s="157" t="s">
        <v>2203</v>
      </c>
      <c r="E68" s="158"/>
      <c r="F68" s="158"/>
      <c r="G68" s="158"/>
      <c r="H68" s="158"/>
      <c r="I68" s="159"/>
      <c r="J68" s="160">
        <f>J126</f>
        <v>0</v>
      </c>
      <c r="K68" s="156"/>
      <c r="L68" s="161"/>
    </row>
    <row r="69" spans="1:31" s="10" customFormat="1" ht="14.85" customHeight="1" x14ac:dyDescent="0.2">
      <c r="B69" s="155"/>
      <c r="C69" s="156"/>
      <c r="D69" s="157" t="s">
        <v>2204</v>
      </c>
      <c r="E69" s="158"/>
      <c r="F69" s="158"/>
      <c r="G69" s="158"/>
      <c r="H69" s="158"/>
      <c r="I69" s="159"/>
      <c r="J69" s="160">
        <f>J132</f>
        <v>0</v>
      </c>
      <c r="K69" s="156"/>
      <c r="L69" s="161"/>
    </row>
    <row r="70" spans="1:31" s="10" customFormat="1" ht="19.899999999999999" customHeight="1" x14ac:dyDescent="0.2">
      <c r="B70" s="155"/>
      <c r="C70" s="156"/>
      <c r="D70" s="157" t="s">
        <v>2205</v>
      </c>
      <c r="E70" s="158"/>
      <c r="F70" s="158"/>
      <c r="G70" s="158"/>
      <c r="H70" s="158"/>
      <c r="I70" s="159"/>
      <c r="J70" s="160">
        <f>J138</f>
        <v>0</v>
      </c>
      <c r="K70" s="156"/>
      <c r="L70" s="161"/>
    </row>
    <row r="71" spans="1:31" s="10" customFormat="1" ht="14.85" customHeight="1" x14ac:dyDescent="0.2">
      <c r="B71" s="155"/>
      <c r="C71" s="156"/>
      <c r="D71" s="157" t="s">
        <v>2206</v>
      </c>
      <c r="E71" s="158"/>
      <c r="F71" s="158"/>
      <c r="G71" s="158"/>
      <c r="H71" s="158"/>
      <c r="I71" s="159"/>
      <c r="J71" s="160">
        <f>J139</f>
        <v>0</v>
      </c>
      <c r="K71" s="156"/>
      <c r="L71" s="161"/>
    </row>
    <row r="72" spans="1:31" s="10" customFormat="1" ht="14.85" customHeight="1" x14ac:dyDescent="0.2">
      <c r="B72" s="155"/>
      <c r="C72" s="156"/>
      <c r="D72" s="157" t="s">
        <v>2207</v>
      </c>
      <c r="E72" s="158"/>
      <c r="F72" s="158"/>
      <c r="G72" s="158"/>
      <c r="H72" s="158"/>
      <c r="I72" s="159"/>
      <c r="J72" s="160">
        <f>J146</f>
        <v>0</v>
      </c>
      <c r="K72" s="156"/>
      <c r="L72" s="161"/>
    </row>
    <row r="73" spans="1:31" s="10" customFormat="1" ht="14.85" customHeight="1" x14ac:dyDescent="0.2">
      <c r="B73" s="155"/>
      <c r="C73" s="156"/>
      <c r="D73" s="157" t="s">
        <v>2208</v>
      </c>
      <c r="E73" s="158"/>
      <c r="F73" s="158"/>
      <c r="G73" s="158"/>
      <c r="H73" s="158"/>
      <c r="I73" s="159"/>
      <c r="J73" s="160">
        <f>J152</f>
        <v>0</v>
      </c>
      <c r="K73" s="156"/>
      <c r="L73" s="161"/>
    </row>
    <row r="74" spans="1:31" s="10" customFormat="1" ht="19.899999999999999" customHeight="1" x14ac:dyDescent="0.2">
      <c r="B74" s="155"/>
      <c r="C74" s="156"/>
      <c r="D74" s="157" t="s">
        <v>2209</v>
      </c>
      <c r="E74" s="158"/>
      <c r="F74" s="158"/>
      <c r="G74" s="158"/>
      <c r="H74" s="158"/>
      <c r="I74" s="159"/>
      <c r="J74" s="160">
        <f>J158</f>
        <v>0</v>
      </c>
      <c r="K74" s="156"/>
      <c r="L74" s="161"/>
    </row>
    <row r="75" spans="1:31" s="10" customFormat="1" ht="14.85" customHeight="1" x14ac:dyDescent="0.2">
      <c r="B75" s="155"/>
      <c r="C75" s="156"/>
      <c r="D75" s="157" t="s">
        <v>2210</v>
      </c>
      <c r="E75" s="158"/>
      <c r="F75" s="158"/>
      <c r="G75" s="158"/>
      <c r="H75" s="158"/>
      <c r="I75" s="159"/>
      <c r="J75" s="160">
        <f>J159</f>
        <v>0</v>
      </c>
      <c r="K75" s="156"/>
      <c r="L75" s="161"/>
    </row>
    <row r="76" spans="1:31" s="10" customFormat="1" ht="14.85" customHeight="1" x14ac:dyDescent="0.2">
      <c r="B76" s="155"/>
      <c r="C76" s="156"/>
      <c r="D76" s="157" t="s">
        <v>2211</v>
      </c>
      <c r="E76" s="158"/>
      <c r="F76" s="158"/>
      <c r="G76" s="158"/>
      <c r="H76" s="158"/>
      <c r="I76" s="159"/>
      <c r="J76" s="160">
        <f>J164</f>
        <v>0</v>
      </c>
      <c r="K76" s="156"/>
      <c r="L76" s="161"/>
    </row>
    <row r="77" spans="1:31" s="10" customFormat="1" ht="14.85" customHeight="1" x14ac:dyDescent="0.2">
      <c r="B77" s="155"/>
      <c r="C77" s="156"/>
      <c r="D77" s="157" t="s">
        <v>2212</v>
      </c>
      <c r="E77" s="158"/>
      <c r="F77" s="158"/>
      <c r="G77" s="158"/>
      <c r="H77" s="158"/>
      <c r="I77" s="159"/>
      <c r="J77" s="160">
        <f>J167</f>
        <v>0</v>
      </c>
      <c r="K77" s="156"/>
      <c r="L77" s="161"/>
    </row>
    <row r="78" spans="1:31" s="10" customFormat="1" ht="14.85" customHeight="1" x14ac:dyDescent="0.2">
      <c r="B78" s="155"/>
      <c r="C78" s="156"/>
      <c r="D78" s="157" t="s">
        <v>2213</v>
      </c>
      <c r="E78" s="158"/>
      <c r="F78" s="158"/>
      <c r="G78" s="158"/>
      <c r="H78" s="158"/>
      <c r="I78" s="159"/>
      <c r="J78" s="160">
        <f>J179</f>
        <v>0</v>
      </c>
      <c r="K78" s="156"/>
      <c r="L78" s="161"/>
    </row>
    <row r="79" spans="1:31" s="10" customFormat="1" ht="14.85" customHeight="1" x14ac:dyDescent="0.2">
      <c r="B79" s="155"/>
      <c r="C79" s="156"/>
      <c r="D79" s="157" t="s">
        <v>2214</v>
      </c>
      <c r="E79" s="158"/>
      <c r="F79" s="158"/>
      <c r="G79" s="158"/>
      <c r="H79" s="158"/>
      <c r="I79" s="159"/>
      <c r="J79" s="160">
        <f>J191</f>
        <v>0</v>
      </c>
      <c r="K79" s="156"/>
      <c r="L79" s="161"/>
    </row>
    <row r="80" spans="1:31" s="2" customFormat="1" ht="21.75" customHeight="1" x14ac:dyDescent="0.2">
      <c r="A80" s="35"/>
      <c r="B80" s="36"/>
      <c r="C80" s="37"/>
      <c r="D80" s="37"/>
      <c r="E80" s="37"/>
      <c r="F80" s="37"/>
      <c r="G80" s="37"/>
      <c r="H80" s="37"/>
      <c r="I80" s="110"/>
      <c r="J80" s="37"/>
      <c r="K80" s="37"/>
      <c r="L80" s="111"/>
      <c r="S80" s="35"/>
      <c r="T80" s="35"/>
      <c r="U80" s="35"/>
      <c r="V80" s="35"/>
      <c r="W80" s="35"/>
      <c r="X80" s="35"/>
      <c r="Y80" s="35"/>
      <c r="Z80" s="35"/>
      <c r="AA80" s="35"/>
      <c r="AB80" s="35"/>
      <c r="AC80" s="35"/>
      <c r="AD80" s="35"/>
      <c r="AE80" s="35"/>
    </row>
    <row r="81" spans="1:31" s="2" customFormat="1" ht="6.95" customHeight="1" x14ac:dyDescent="0.2">
      <c r="A81" s="35"/>
      <c r="B81" s="48"/>
      <c r="C81" s="49"/>
      <c r="D81" s="49"/>
      <c r="E81" s="49"/>
      <c r="F81" s="49"/>
      <c r="G81" s="49"/>
      <c r="H81" s="49"/>
      <c r="I81" s="139"/>
      <c r="J81" s="49"/>
      <c r="K81" s="49"/>
      <c r="L81" s="111"/>
      <c r="S81" s="35"/>
      <c r="T81" s="35"/>
      <c r="U81" s="35"/>
      <c r="V81" s="35"/>
      <c r="W81" s="35"/>
      <c r="X81" s="35"/>
      <c r="Y81" s="35"/>
      <c r="Z81" s="35"/>
      <c r="AA81" s="35"/>
      <c r="AB81" s="35"/>
      <c r="AC81" s="35"/>
      <c r="AD81" s="35"/>
      <c r="AE81" s="35"/>
    </row>
    <row r="85" spans="1:31" s="2" customFormat="1" ht="6.95" customHeight="1" x14ac:dyDescent="0.2">
      <c r="A85" s="35"/>
      <c r="B85" s="50"/>
      <c r="C85" s="51"/>
      <c r="D85" s="51"/>
      <c r="E85" s="51"/>
      <c r="F85" s="51"/>
      <c r="G85" s="51"/>
      <c r="H85" s="51"/>
      <c r="I85" s="142"/>
      <c r="J85" s="51"/>
      <c r="K85" s="51"/>
      <c r="L85" s="111"/>
      <c r="S85" s="35"/>
      <c r="T85" s="35"/>
      <c r="U85" s="35"/>
      <c r="V85" s="35"/>
      <c r="W85" s="35"/>
      <c r="X85" s="35"/>
      <c r="Y85" s="35"/>
      <c r="Z85" s="35"/>
      <c r="AA85" s="35"/>
      <c r="AB85" s="35"/>
      <c r="AC85" s="35"/>
      <c r="AD85" s="35"/>
      <c r="AE85" s="35"/>
    </row>
    <row r="86" spans="1:31" s="2" customFormat="1" ht="24.95" customHeight="1" x14ac:dyDescent="0.2">
      <c r="A86" s="35"/>
      <c r="B86" s="36"/>
      <c r="C86" s="24" t="s">
        <v>296</v>
      </c>
      <c r="D86" s="37"/>
      <c r="E86" s="37"/>
      <c r="F86" s="37"/>
      <c r="G86" s="37"/>
      <c r="H86" s="37"/>
      <c r="I86" s="110"/>
      <c r="J86" s="37"/>
      <c r="K86" s="37"/>
      <c r="L86" s="111"/>
      <c r="S86" s="35"/>
      <c r="T86" s="35"/>
      <c r="U86" s="35"/>
      <c r="V86" s="35"/>
      <c r="W86" s="35"/>
      <c r="X86" s="35"/>
      <c r="Y86" s="35"/>
      <c r="Z86" s="35"/>
      <c r="AA86" s="35"/>
      <c r="AB86" s="35"/>
      <c r="AC86" s="35"/>
      <c r="AD86" s="35"/>
      <c r="AE86" s="35"/>
    </row>
    <row r="87" spans="1:31" s="2" customFormat="1" ht="6.95" customHeight="1" x14ac:dyDescent="0.2">
      <c r="A87" s="35"/>
      <c r="B87" s="36"/>
      <c r="C87" s="37"/>
      <c r="D87" s="37"/>
      <c r="E87" s="37"/>
      <c r="F87" s="37"/>
      <c r="G87" s="37"/>
      <c r="H87" s="37"/>
      <c r="I87" s="110"/>
      <c r="J87" s="37"/>
      <c r="K87" s="37"/>
      <c r="L87" s="111"/>
      <c r="S87" s="35"/>
      <c r="T87" s="35"/>
      <c r="U87" s="35"/>
      <c r="V87" s="35"/>
      <c r="W87" s="35"/>
      <c r="X87" s="35"/>
      <c r="Y87" s="35"/>
      <c r="Z87" s="35"/>
      <c r="AA87" s="35"/>
      <c r="AB87" s="35"/>
      <c r="AC87" s="35"/>
      <c r="AD87" s="35"/>
      <c r="AE87" s="35"/>
    </row>
    <row r="88" spans="1:31" s="2" customFormat="1" ht="12" customHeight="1" x14ac:dyDescent="0.2">
      <c r="A88" s="35"/>
      <c r="B88" s="36"/>
      <c r="C88" s="30" t="s">
        <v>16</v>
      </c>
      <c r="D88" s="37"/>
      <c r="E88" s="37"/>
      <c r="F88" s="37"/>
      <c r="G88" s="37"/>
      <c r="H88" s="37"/>
      <c r="I88" s="110"/>
      <c r="J88" s="37"/>
      <c r="K88" s="37"/>
      <c r="L88" s="111"/>
      <c r="S88" s="35"/>
      <c r="T88" s="35"/>
      <c r="U88" s="35"/>
      <c r="V88" s="35"/>
      <c r="W88" s="35"/>
      <c r="X88" s="35"/>
      <c r="Y88" s="35"/>
      <c r="Z88" s="35"/>
      <c r="AA88" s="35"/>
      <c r="AB88" s="35"/>
      <c r="AC88" s="35"/>
      <c r="AD88" s="35"/>
      <c r="AE88" s="35"/>
    </row>
    <row r="89" spans="1:31" s="2" customFormat="1" ht="16.5" customHeight="1" x14ac:dyDescent="0.2">
      <c r="A89" s="35"/>
      <c r="B89" s="36"/>
      <c r="C89" s="37"/>
      <c r="D89" s="37"/>
      <c r="E89" s="434" t="str">
        <f>E7</f>
        <v>Nemocnice Pelhřimov_rozšíření urgentního příjmu - stavební úpravy</v>
      </c>
      <c r="F89" s="435"/>
      <c r="G89" s="435"/>
      <c r="H89" s="435"/>
      <c r="I89" s="110"/>
      <c r="J89" s="37"/>
      <c r="K89" s="37"/>
      <c r="L89" s="111"/>
      <c r="S89" s="35"/>
      <c r="T89" s="35"/>
      <c r="U89" s="35"/>
      <c r="V89" s="35"/>
      <c r="W89" s="35"/>
      <c r="X89" s="35"/>
      <c r="Y89" s="35"/>
      <c r="Z89" s="35"/>
      <c r="AA89" s="35"/>
      <c r="AB89" s="35"/>
      <c r="AC89" s="35"/>
      <c r="AD89" s="35"/>
      <c r="AE89" s="35"/>
    </row>
    <row r="90" spans="1:31" s="2" customFormat="1" ht="12" customHeight="1" x14ac:dyDescent="0.2">
      <c r="A90" s="35"/>
      <c r="B90" s="36"/>
      <c r="C90" s="30" t="s">
        <v>142</v>
      </c>
      <c r="D90" s="37"/>
      <c r="E90" s="37"/>
      <c r="F90" s="37"/>
      <c r="G90" s="37"/>
      <c r="H90" s="37"/>
      <c r="I90" s="110"/>
      <c r="J90" s="37"/>
      <c r="K90" s="37"/>
      <c r="L90" s="111"/>
      <c r="S90" s="35"/>
      <c r="T90" s="35"/>
      <c r="U90" s="35"/>
      <c r="V90" s="35"/>
      <c r="W90" s="35"/>
      <c r="X90" s="35"/>
      <c r="Y90" s="35"/>
      <c r="Z90" s="35"/>
      <c r="AA90" s="35"/>
      <c r="AB90" s="35"/>
      <c r="AC90" s="35"/>
      <c r="AD90" s="35"/>
      <c r="AE90" s="35"/>
    </row>
    <row r="91" spans="1:31" s="2" customFormat="1" ht="16.5" customHeight="1" x14ac:dyDescent="0.2">
      <c r="A91" s="35"/>
      <c r="B91" s="36"/>
      <c r="C91" s="37"/>
      <c r="D91" s="37"/>
      <c r="E91" s="412" t="str">
        <f>E9</f>
        <v>002 - Zdravotechnika - vodovod a kanalizace</v>
      </c>
      <c r="F91" s="433"/>
      <c r="G91" s="433"/>
      <c r="H91" s="433"/>
      <c r="I91" s="110"/>
      <c r="J91" s="37"/>
      <c r="K91" s="37"/>
      <c r="L91" s="111"/>
      <c r="S91" s="35"/>
      <c r="T91" s="35"/>
      <c r="U91" s="35"/>
      <c r="V91" s="35"/>
      <c r="W91" s="35"/>
      <c r="X91" s="35"/>
      <c r="Y91" s="35"/>
      <c r="Z91" s="35"/>
      <c r="AA91" s="35"/>
      <c r="AB91" s="35"/>
      <c r="AC91" s="35"/>
      <c r="AD91" s="35"/>
      <c r="AE91" s="35"/>
    </row>
    <row r="92" spans="1:31" s="2" customFormat="1" ht="6.95" customHeight="1" x14ac:dyDescent="0.2">
      <c r="A92" s="35"/>
      <c r="B92" s="36"/>
      <c r="C92" s="37"/>
      <c r="D92" s="37"/>
      <c r="E92" s="37"/>
      <c r="F92" s="37"/>
      <c r="G92" s="37"/>
      <c r="H92" s="37"/>
      <c r="I92" s="110"/>
      <c r="J92" s="37"/>
      <c r="K92" s="37"/>
      <c r="L92" s="111"/>
      <c r="S92" s="35"/>
      <c r="T92" s="35"/>
      <c r="U92" s="35"/>
      <c r="V92" s="35"/>
      <c r="W92" s="35"/>
      <c r="X92" s="35"/>
      <c r="Y92" s="35"/>
      <c r="Z92" s="35"/>
      <c r="AA92" s="35"/>
      <c r="AB92" s="35"/>
      <c r="AC92" s="35"/>
      <c r="AD92" s="35"/>
      <c r="AE92" s="35"/>
    </row>
    <row r="93" spans="1:31" s="2" customFormat="1" ht="12" customHeight="1" x14ac:dyDescent="0.2">
      <c r="A93" s="35"/>
      <c r="B93" s="36"/>
      <c r="C93" s="30" t="s">
        <v>22</v>
      </c>
      <c r="D93" s="37"/>
      <c r="E93" s="37"/>
      <c r="F93" s="28" t="str">
        <f>F12</f>
        <v>Pelhřimov</v>
      </c>
      <c r="G93" s="37"/>
      <c r="H93" s="37"/>
      <c r="I93" s="113" t="s">
        <v>24</v>
      </c>
      <c r="J93" s="60" t="str">
        <f>IF(J12="","",J12)</f>
        <v>Vyplň údaj</v>
      </c>
      <c r="K93" s="37"/>
      <c r="L93" s="111"/>
      <c r="S93" s="35"/>
      <c r="T93" s="35"/>
      <c r="U93" s="35"/>
      <c r="V93" s="35"/>
      <c r="W93" s="35"/>
      <c r="X93" s="35"/>
      <c r="Y93" s="35"/>
      <c r="Z93" s="35"/>
      <c r="AA93" s="35"/>
      <c r="AB93" s="35"/>
      <c r="AC93" s="35"/>
      <c r="AD93" s="35"/>
      <c r="AE93" s="35"/>
    </row>
    <row r="94" spans="1:31" s="2" customFormat="1" ht="6.95" customHeight="1" x14ac:dyDescent="0.2">
      <c r="A94" s="35"/>
      <c r="B94" s="36"/>
      <c r="C94" s="37"/>
      <c r="D94" s="37"/>
      <c r="E94" s="37"/>
      <c r="F94" s="37"/>
      <c r="G94" s="37"/>
      <c r="H94" s="37"/>
      <c r="I94" s="110"/>
      <c r="J94" s="37"/>
      <c r="K94" s="37"/>
      <c r="L94" s="111"/>
      <c r="S94" s="35"/>
      <c r="T94" s="35"/>
      <c r="U94" s="35"/>
      <c r="V94" s="35"/>
      <c r="W94" s="35"/>
      <c r="X94" s="35"/>
      <c r="Y94" s="35"/>
      <c r="Z94" s="35"/>
      <c r="AA94" s="35"/>
      <c r="AB94" s="35"/>
      <c r="AC94" s="35"/>
      <c r="AD94" s="35"/>
      <c r="AE94" s="35"/>
    </row>
    <row r="95" spans="1:31" s="2" customFormat="1" ht="15.2" customHeight="1" x14ac:dyDescent="0.2">
      <c r="A95" s="35"/>
      <c r="B95" s="36"/>
      <c r="C95" s="30" t="s">
        <v>25</v>
      </c>
      <c r="D95" s="37"/>
      <c r="E95" s="37"/>
      <c r="F95" s="28" t="str">
        <f>E15</f>
        <v>Kraj Vysočina</v>
      </c>
      <c r="G95" s="37"/>
      <c r="H95" s="37"/>
      <c r="I95" s="113" t="s">
        <v>33</v>
      </c>
      <c r="J95" s="33" t="str">
        <f>E21</f>
        <v>SVIŽN s.r.o.</v>
      </c>
      <c r="K95" s="37"/>
      <c r="L95" s="111"/>
      <c r="S95" s="35"/>
      <c r="T95" s="35"/>
      <c r="U95" s="35"/>
      <c r="V95" s="35"/>
      <c r="W95" s="35"/>
      <c r="X95" s="35"/>
      <c r="Y95" s="35"/>
      <c r="Z95" s="35"/>
      <c r="AA95" s="35"/>
      <c r="AB95" s="35"/>
      <c r="AC95" s="35"/>
      <c r="AD95" s="35"/>
      <c r="AE95" s="35"/>
    </row>
    <row r="96" spans="1:31" s="2" customFormat="1" ht="15.2" customHeight="1" x14ac:dyDescent="0.2">
      <c r="A96" s="35"/>
      <c r="B96" s="36"/>
      <c r="C96" s="30" t="s">
        <v>31</v>
      </c>
      <c r="D96" s="37"/>
      <c r="E96" s="37"/>
      <c r="F96" s="28" t="str">
        <f>IF(E18="","",E18)</f>
        <v>Vyplň údaj</v>
      </c>
      <c r="G96" s="37"/>
      <c r="H96" s="37"/>
      <c r="I96" s="113" t="s">
        <v>38</v>
      </c>
      <c r="J96" s="33" t="str">
        <f>E24</f>
        <v>Ing. Tomáš Alexi</v>
      </c>
      <c r="K96" s="37"/>
      <c r="L96" s="111"/>
      <c r="S96" s="35"/>
      <c r="T96" s="35"/>
      <c r="U96" s="35"/>
      <c r="V96" s="35"/>
      <c r="W96" s="35"/>
      <c r="X96" s="35"/>
      <c r="Y96" s="35"/>
      <c r="Z96" s="35"/>
      <c r="AA96" s="35"/>
      <c r="AB96" s="35"/>
      <c r="AC96" s="35"/>
      <c r="AD96" s="35"/>
      <c r="AE96" s="35"/>
    </row>
    <row r="97" spans="1:65" s="2" customFormat="1" ht="10.35" customHeight="1" x14ac:dyDescent="0.2">
      <c r="A97" s="35"/>
      <c r="B97" s="36"/>
      <c r="C97" s="37"/>
      <c r="D97" s="37"/>
      <c r="E97" s="37"/>
      <c r="F97" s="37"/>
      <c r="G97" s="37"/>
      <c r="H97" s="37"/>
      <c r="I97" s="110"/>
      <c r="J97" s="37"/>
      <c r="K97" s="37"/>
      <c r="L97" s="111"/>
      <c r="S97" s="35"/>
      <c r="T97" s="35"/>
      <c r="U97" s="35"/>
      <c r="V97" s="35"/>
      <c r="W97" s="35"/>
      <c r="X97" s="35"/>
      <c r="Y97" s="35"/>
      <c r="Z97" s="35"/>
      <c r="AA97" s="35"/>
      <c r="AB97" s="35"/>
      <c r="AC97" s="35"/>
      <c r="AD97" s="35"/>
      <c r="AE97" s="35"/>
    </row>
    <row r="98" spans="1:65" s="11" customFormat="1" ht="29.25" customHeight="1" x14ac:dyDescent="0.2">
      <c r="A98" s="162"/>
      <c r="B98" s="163"/>
      <c r="C98" s="164" t="s">
        <v>297</v>
      </c>
      <c r="D98" s="165" t="s">
        <v>61</v>
      </c>
      <c r="E98" s="165" t="s">
        <v>57</v>
      </c>
      <c r="F98" s="165" t="s">
        <v>58</v>
      </c>
      <c r="G98" s="165" t="s">
        <v>298</v>
      </c>
      <c r="H98" s="165" t="s">
        <v>299</v>
      </c>
      <c r="I98" s="166" t="s">
        <v>300</v>
      </c>
      <c r="J98" s="165" t="s">
        <v>225</v>
      </c>
      <c r="K98" s="167" t="s">
        <v>301</v>
      </c>
      <c r="L98" s="168"/>
      <c r="M98" s="69" t="s">
        <v>21</v>
      </c>
      <c r="N98" s="70" t="s">
        <v>46</v>
      </c>
      <c r="O98" s="70" t="s">
        <v>302</v>
      </c>
      <c r="P98" s="70" t="s">
        <v>303</v>
      </c>
      <c r="Q98" s="70" t="s">
        <v>304</v>
      </c>
      <c r="R98" s="70" t="s">
        <v>305</v>
      </c>
      <c r="S98" s="70" t="s">
        <v>306</v>
      </c>
      <c r="T98" s="71" t="s">
        <v>307</v>
      </c>
      <c r="U98" s="162"/>
      <c r="V98" s="162"/>
      <c r="W98" s="162"/>
      <c r="X98" s="162"/>
      <c r="Y98" s="162"/>
      <c r="Z98" s="162"/>
      <c r="AA98" s="162"/>
      <c r="AB98" s="162"/>
      <c r="AC98" s="162"/>
      <c r="AD98" s="162"/>
      <c r="AE98" s="162"/>
    </row>
    <row r="99" spans="1:65" s="2" customFormat="1" ht="22.9" customHeight="1" x14ac:dyDescent="0.25">
      <c r="A99" s="35"/>
      <c r="B99" s="36"/>
      <c r="C99" s="76" t="s">
        <v>308</v>
      </c>
      <c r="D99" s="37"/>
      <c r="E99" s="37"/>
      <c r="F99" s="37"/>
      <c r="G99" s="37"/>
      <c r="H99" s="37"/>
      <c r="I99" s="110"/>
      <c r="J99" s="169">
        <f>BK99</f>
        <v>0</v>
      </c>
      <c r="K99" s="37"/>
      <c r="L99" s="40"/>
      <c r="M99" s="72"/>
      <c r="N99" s="170"/>
      <c r="O99" s="73"/>
      <c r="P99" s="171">
        <f>P100</f>
        <v>0</v>
      </c>
      <c r="Q99" s="73"/>
      <c r="R99" s="171">
        <f>R100</f>
        <v>0</v>
      </c>
      <c r="S99" s="73"/>
      <c r="T99" s="172">
        <f>T100</f>
        <v>0</v>
      </c>
      <c r="U99" s="35"/>
      <c r="V99" s="35"/>
      <c r="W99" s="35"/>
      <c r="X99" s="35"/>
      <c r="Y99" s="35"/>
      <c r="Z99" s="35"/>
      <c r="AA99" s="35"/>
      <c r="AB99" s="35"/>
      <c r="AC99" s="35"/>
      <c r="AD99" s="35"/>
      <c r="AE99" s="35"/>
      <c r="AT99" s="18" t="s">
        <v>75</v>
      </c>
      <c r="AU99" s="18" t="s">
        <v>226</v>
      </c>
      <c r="BK99" s="173">
        <f>BK100</f>
        <v>0</v>
      </c>
    </row>
    <row r="100" spans="1:65" s="12" customFormat="1" ht="25.9" customHeight="1" x14ac:dyDescent="0.2">
      <c r="B100" s="174"/>
      <c r="C100" s="175"/>
      <c r="D100" s="176" t="s">
        <v>75</v>
      </c>
      <c r="E100" s="177" t="s">
        <v>2215</v>
      </c>
      <c r="F100" s="177" t="s">
        <v>2216</v>
      </c>
      <c r="G100" s="175"/>
      <c r="H100" s="175"/>
      <c r="I100" s="178"/>
      <c r="J100" s="179">
        <f>BK100</f>
        <v>0</v>
      </c>
      <c r="K100" s="175"/>
      <c r="L100" s="180"/>
      <c r="M100" s="181"/>
      <c r="N100" s="182"/>
      <c r="O100" s="182"/>
      <c r="P100" s="183">
        <f>P101+P123+P138+P158</f>
        <v>0</v>
      </c>
      <c r="Q100" s="182"/>
      <c r="R100" s="183">
        <f>R101+R123+R138+R158</f>
        <v>0</v>
      </c>
      <c r="S100" s="182"/>
      <c r="T100" s="184">
        <f>T101+T123+T138+T158</f>
        <v>0</v>
      </c>
      <c r="AR100" s="185" t="s">
        <v>84</v>
      </c>
      <c r="AT100" s="186" t="s">
        <v>75</v>
      </c>
      <c r="AU100" s="186" t="s">
        <v>76</v>
      </c>
      <c r="AY100" s="185" t="s">
        <v>311</v>
      </c>
      <c r="BK100" s="187">
        <f>BK101+BK123+BK138+BK158</f>
        <v>0</v>
      </c>
    </row>
    <row r="101" spans="1:65" s="12" customFormat="1" ht="22.9" customHeight="1" x14ac:dyDescent="0.2">
      <c r="B101" s="174"/>
      <c r="C101" s="175"/>
      <c r="D101" s="176" t="s">
        <v>75</v>
      </c>
      <c r="E101" s="188" t="s">
        <v>2217</v>
      </c>
      <c r="F101" s="188" t="s">
        <v>2218</v>
      </c>
      <c r="G101" s="175"/>
      <c r="H101" s="175"/>
      <c r="I101" s="178"/>
      <c r="J101" s="189">
        <f>BK101</f>
        <v>0</v>
      </c>
      <c r="K101" s="175"/>
      <c r="L101" s="180"/>
      <c r="M101" s="181"/>
      <c r="N101" s="182"/>
      <c r="O101" s="182"/>
      <c r="P101" s="183">
        <f>P102+P105+P108+P117</f>
        <v>0</v>
      </c>
      <c r="Q101" s="182"/>
      <c r="R101" s="183">
        <f>R102+R105+R108+R117</f>
        <v>0</v>
      </c>
      <c r="S101" s="182"/>
      <c r="T101" s="184">
        <f>T102+T105+T108+T117</f>
        <v>0</v>
      </c>
      <c r="AR101" s="185" t="s">
        <v>84</v>
      </c>
      <c r="AT101" s="186" t="s">
        <v>75</v>
      </c>
      <c r="AU101" s="186" t="s">
        <v>84</v>
      </c>
      <c r="AY101" s="185" t="s">
        <v>311</v>
      </c>
      <c r="BK101" s="187">
        <f>BK102+BK105+BK108+BK117</f>
        <v>0</v>
      </c>
    </row>
    <row r="102" spans="1:65" s="12" customFormat="1" ht="20.85" customHeight="1" x14ac:dyDescent="0.2">
      <c r="B102" s="174"/>
      <c r="C102" s="175"/>
      <c r="D102" s="176" t="s">
        <v>75</v>
      </c>
      <c r="E102" s="188" t="s">
        <v>2219</v>
      </c>
      <c r="F102" s="188" t="s">
        <v>2220</v>
      </c>
      <c r="G102" s="175"/>
      <c r="H102" s="175"/>
      <c r="I102" s="178"/>
      <c r="J102" s="189">
        <f>BK102</f>
        <v>0</v>
      </c>
      <c r="K102" s="175"/>
      <c r="L102" s="180"/>
      <c r="M102" s="181"/>
      <c r="N102" s="182"/>
      <c r="O102" s="182"/>
      <c r="P102" s="183">
        <f>SUM(P103:P104)</f>
        <v>0</v>
      </c>
      <c r="Q102" s="182"/>
      <c r="R102" s="183">
        <f>SUM(R103:R104)</f>
        <v>0</v>
      </c>
      <c r="S102" s="182"/>
      <c r="T102" s="184">
        <f>SUM(T103:T104)</f>
        <v>0</v>
      </c>
      <c r="AR102" s="185" t="s">
        <v>84</v>
      </c>
      <c r="AT102" s="186" t="s">
        <v>75</v>
      </c>
      <c r="AU102" s="186" t="s">
        <v>86</v>
      </c>
      <c r="AY102" s="185" t="s">
        <v>311</v>
      </c>
      <c r="BK102" s="187">
        <f>SUM(BK103:BK104)</f>
        <v>0</v>
      </c>
    </row>
    <row r="103" spans="1:65" s="2" customFormat="1" ht="16.5" customHeight="1" x14ac:dyDescent="0.2">
      <c r="A103" s="35"/>
      <c r="B103" s="36"/>
      <c r="C103" s="190" t="s">
        <v>84</v>
      </c>
      <c r="D103" s="190" t="s">
        <v>313</v>
      </c>
      <c r="E103" s="191" t="s">
        <v>2221</v>
      </c>
      <c r="F103" s="192" t="s">
        <v>2222</v>
      </c>
      <c r="G103" s="193" t="s">
        <v>329</v>
      </c>
      <c r="H103" s="194">
        <v>122</v>
      </c>
      <c r="I103" s="195"/>
      <c r="J103" s="196">
        <f>ROUND(I103*H103,2)</f>
        <v>0</v>
      </c>
      <c r="K103" s="192" t="s">
        <v>21</v>
      </c>
      <c r="L103" s="40"/>
      <c r="M103" s="197" t="s">
        <v>21</v>
      </c>
      <c r="N103" s="198" t="s">
        <v>47</v>
      </c>
      <c r="O103" s="65"/>
      <c r="P103" s="199">
        <f>O103*H103</f>
        <v>0</v>
      </c>
      <c r="Q103" s="199">
        <v>0</v>
      </c>
      <c r="R103" s="199">
        <f>Q103*H103</f>
        <v>0</v>
      </c>
      <c r="S103" s="199">
        <v>0</v>
      </c>
      <c r="T103" s="200">
        <f>S103*H103</f>
        <v>0</v>
      </c>
      <c r="U103" s="35"/>
      <c r="V103" s="35"/>
      <c r="W103" s="35"/>
      <c r="X103" s="35"/>
      <c r="Y103" s="35"/>
      <c r="Z103" s="35"/>
      <c r="AA103" s="35"/>
      <c r="AB103" s="35"/>
      <c r="AC103" s="35"/>
      <c r="AD103" s="35"/>
      <c r="AE103" s="35"/>
      <c r="AR103" s="201" t="s">
        <v>318</v>
      </c>
      <c r="AT103" s="201" t="s">
        <v>313</v>
      </c>
      <c r="AU103" s="201" t="s">
        <v>125</v>
      </c>
      <c r="AY103" s="18" t="s">
        <v>311</v>
      </c>
      <c r="BE103" s="202">
        <f>IF(N103="základní",J103,0)</f>
        <v>0</v>
      </c>
      <c r="BF103" s="202">
        <f>IF(N103="snížená",J103,0)</f>
        <v>0</v>
      </c>
      <c r="BG103" s="202">
        <f>IF(N103="zákl. přenesená",J103,0)</f>
        <v>0</v>
      </c>
      <c r="BH103" s="202">
        <f>IF(N103="sníž. přenesená",J103,0)</f>
        <v>0</v>
      </c>
      <c r="BI103" s="202">
        <f>IF(N103="nulová",J103,0)</f>
        <v>0</v>
      </c>
      <c r="BJ103" s="18" t="s">
        <v>84</v>
      </c>
      <c r="BK103" s="202">
        <f>ROUND(I103*H103,2)</f>
        <v>0</v>
      </c>
      <c r="BL103" s="18" t="s">
        <v>318</v>
      </c>
      <c r="BM103" s="201" t="s">
        <v>2223</v>
      </c>
    </row>
    <row r="104" spans="1:65" s="2" customFormat="1" ht="16.5" customHeight="1" x14ac:dyDescent="0.2">
      <c r="A104" s="35"/>
      <c r="B104" s="36"/>
      <c r="C104" s="190" t="s">
        <v>86</v>
      </c>
      <c r="D104" s="190" t="s">
        <v>313</v>
      </c>
      <c r="E104" s="191" t="s">
        <v>2224</v>
      </c>
      <c r="F104" s="192" t="s">
        <v>2225</v>
      </c>
      <c r="G104" s="193" t="s">
        <v>329</v>
      </c>
      <c r="H104" s="194">
        <v>20</v>
      </c>
      <c r="I104" s="195"/>
      <c r="J104" s="196">
        <f>ROUND(I104*H104,2)</f>
        <v>0</v>
      </c>
      <c r="K104" s="192" t="s">
        <v>21</v>
      </c>
      <c r="L104" s="40"/>
      <c r="M104" s="197" t="s">
        <v>21</v>
      </c>
      <c r="N104" s="198" t="s">
        <v>47</v>
      </c>
      <c r="O104" s="65"/>
      <c r="P104" s="199">
        <f>O104*H104</f>
        <v>0</v>
      </c>
      <c r="Q104" s="199">
        <v>0</v>
      </c>
      <c r="R104" s="199">
        <f>Q104*H104</f>
        <v>0</v>
      </c>
      <c r="S104" s="199">
        <v>0</v>
      </c>
      <c r="T104" s="200">
        <f>S104*H104</f>
        <v>0</v>
      </c>
      <c r="U104" s="35"/>
      <c r="V104" s="35"/>
      <c r="W104" s="35"/>
      <c r="X104" s="35"/>
      <c r="Y104" s="35"/>
      <c r="Z104" s="35"/>
      <c r="AA104" s="35"/>
      <c r="AB104" s="35"/>
      <c r="AC104" s="35"/>
      <c r="AD104" s="35"/>
      <c r="AE104" s="35"/>
      <c r="AR104" s="201" t="s">
        <v>318</v>
      </c>
      <c r="AT104" s="201" t="s">
        <v>313</v>
      </c>
      <c r="AU104" s="201" t="s">
        <v>125</v>
      </c>
      <c r="AY104" s="18" t="s">
        <v>311</v>
      </c>
      <c r="BE104" s="202">
        <f>IF(N104="základní",J104,0)</f>
        <v>0</v>
      </c>
      <c r="BF104" s="202">
        <f>IF(N104="snížená",J104,0)</f>
        <v>0</v>
      </c>
      <c r="BG104" s="202">
        <f>IF(N104="zákl. přenesená",J104,0)</f>
        <v>0</v>
      </c>
      <c r="BH104" s="202">
        <f>IF(N104="sníž. přenesená",J104,0)</f>
        <v>0</v>
      </c>
      <c r="BI104" s="202">
        <f>IF(N104="nulová",J104,0)</f>
        <v>0</v>
      </c>
      <c r="BJ104" s="18" t="s">
        <v>84</v>
      </c>
      <c r="BK104" s="202">
        <f>ROUND(I104*H104,2)</f>
        <v>0</v>
      </c>
      <c r="BL104" s="18" t="s">
        <v>318</v>
      </c>
      <c r="BM104" s="201" t="s">
        <v>2226</v>
      </c>
    </row>
    <row r="105" spans="1:65" s="12" customFormat="1" ht="20.85" customHeight="1" x14ac:dyDescent="0.2">
      <c r="B105" s="174"/>
      <c r="C105" s="175"/>
      <c r="D105" s="176" t="s">
        <v>75</v>
      </c>
      <c r="E105" s="188" t="s">
        <v>2227</v>
      </c>
      <c r="F105" s="188" t="s">
        <v>2228</v>
      </c>
      <c r="G105" s="175"/>
      <c r="H105" s="175"/>
      <c r="I105" s="178"/>
      <c r="J105" s="189">
        <f>BK105</f>
        <v>0</v>
      </c>
      <c r="K105" s="175"/>
      <c r="L105" s="180"/>
      <c r="M105" s="181"/>
      <c r="N105" s="182"/>
      <c r="O105" s="182"/>
      <c r="P105" s="183">
        <f>SUM(P106:P107)</f>
        <v>0</v>
      </c>
      <c r="Q105" s="182"/>
      <c r="R105" s="183">
        <f>SUM(R106:R107)</f>
        <v>0</v>
      </c>
      <c r="S105" s="182"/>
      <c r="T105" s="184">
        <f>SUM(T106:T107)</f>
        <v>0</v>
      </c>
      <c r="AR105" s="185" t="s">
        <v>84</v>
      </c>
      <c r="AT105" s="186" t="s">
        <v>75</v>
      </c>
      <c r="AU105" s="186" t="s">
        <v>86</v>
      </c>
      <c r="AY105" s="185" t="s">
        <v>311</v>
      </c>
      <c r="BK105" s="187">
        <f>SUM(BK106:BK107)</f>
        <v>0</v>
      </c>
    </row>
    <row r="106" spans="1:65" s="2" customFormat="1" ht="16.5" customHeight="1" x14ac:dyDescent="0.2">
      <c r="A106" s="35"/>
      <c r="B106" s="36"/>
      <c r="C106" s="190" t="s">
        <v>125</v>
      </c>
      <c r="D106" s="190" t="s">
        <v>313</v>
      </c>
      <c r="E106" s="191" t="s">
        <v>2229</v>
      </c>
      <c r="F106" s="192" t="s">
        <v>2230</v>
      </c>
      <c r="G106" s="193" t="s">
        <v>329</v>
      </c>
      <c r="H106" s="194">
        <v>74</v>
      </c>
      <c r="I106" s="195"/>
      <c r="J106" s="196">
        <f>ROUND(I106*H106,2)</f>
        <v>0</v>
      </c>
      <c r="K106" s="192" t="s">
        <v>21</v>
      </c>
      <c r="L106" s="40"/>
      <c r="M106" s="197" t="s">
        <v>21</v>
      </c>
      <c r="N106" s="198" t="s">
        <v>47</v>
      </c>
      <c r="O106" s="65"/>
      <c r="P106" s="199">
        <f>O106*H106</f>
        <v>0</v>
      </c>
      <c r="Q106" s="199">
        <v>0</v>
      </c>
      <c r="R106" s="199">
        <f>Q106*H106</f>
        <v>0</v>
      </c>
      <c r="S106" s="199">
        <v>0</v>
      </c>
      <c r="T106" s="200">
        <f>S106*H106</f>
        <v>0</v>
      </c>
      <c r="U106" s="35"/>
      <c r="V106" s="35"/>
      <c r="W106" s="35"/>
      <c r="X106" s="35"/>
      <c r="Y106" s="35"/>
      <c r="Z106" s="35"/>
      <c r="AA106" s="35"/>
      <c r="AB106" s="35"/>
      <c r="AC106" s="35"/>
      <c r="AD106" s="35"/>
      <c r="AE106" s="35"/>
      <c r="AR106" s="201" t="s">
        <v>318</v>
      </c>
      <c r="AT106" s="201" t="s">
        <v>313</v>
      </c>
      <c r="AU106" s="201" t="s">
        <v>125</v>
      </c>
      <c r="AY106" s="18" t="s">
        <v>311</v>
      </c>
      <c r="BE106" s="202">
        <f>IF(N106="základní",J106,0)</f>
        <v>0</v>
      </c>
      <c r="BF106" s="202">
        <f>IF(N106="snížená",J106,0)</f>
        <v>0</v>
      </c>
      <c r="BG106" s="202">
        <f>IF(N106="zákl. přenesená",J106,0)</f>
        <v>0</v>
      </c>
      <c r="BH106" s="202">
        <f>IF(N106="sníž. přenesená",J106,0)</f>
        <v>0</v>
      </c>
      <c r="BI106" s="202">
        <f>IF(N106="nulová",J106,0)</f>
        <v>0</v>
      </c>
      <c r="BJ106" s="18" t="s">
        <v>84</v>
      </c>
      <c r="BK106" s="202">
        <f>ROUND(I106*H106,2)</f>
        <v>0</v>
      </c>
      <c r="BL106" s="18" t="s">
        <v>318</v>
      </c>
      <c r="BM106" s="201" t="s">
        <v>2231</v>
      </c>
    </row>
    <row r="107" spans="1:65" s="2" customFormat="1" ht="16.5" customHeight="1" x14ac:dyDescent="0.2">
      <c r="A107" s="35"/>
      <c r="B107" s="36"/>
      <c r="C107" s="190" t="s">
        <v>318</v>
      </c>
      <c r="D107" s="190" t="s">
        <v>313</v>
      </c>
      <c r="E107" s="191" t="s">
        <v>2232</v>
      </c>
      <c r="F107" s="192" t="s">
        <v>2233</v>
      </c>
      <c r="G107" s="193" t="s">
        <v>329</v>
      </c>
      <c r="H107" s="194">
        <v>68</v>
      </c>
      <c r="I107" s="195"/>
      <c r="J107" s="196">
        <f>ROUND(I107*H107,2)</f>
        <v>0</v>
      </c>
      <c r="K107" s="192" t="s">
        <v>21</v>
      </c>
      <c r="L107" s="40"/>
      <c r="M107" s="197" t="s">
        <v>21</v>
      </c>
      <c r="N107" s="198" t="s">
        <v>47</v>
      </c>
      <c r="O107" s="65"/>
      <c r="P107" s="199">
        <f>O107*H107</f>
        <v>0</v>
      </c>
      <c r="Q107" s="199">
        <v>0</v>
      </c>
      <c r="R107" s="199">
        <f>Q107*H107</f>
        <v>0</v>
      </c>
      <c r="S107" s="199">
        <v>0</v>
      </c>
      <c r="T107" s="200">
        <f>S107*H107</f>
        <v>0</v>
      </c>
      <c r="U107" s="35"/>
      <c r="V107" s="35"/>
      <c r="W107" s="35"/>
      <c r="X107" s="35"/>
      <c r="Y107" s="35"/>
      <c r="Z107" s="35"/>
      <c r="AA107" s="35"/>
      <c r="AB107" s="35"/>
      <c r="AC107" s="35"/>
      <c r="AD107" s="35"/>
      <c r="AE107" s="35"/>
      <c r="AR107" s="201" t="s">
        <v>318</v>
      </c>
      <c r="AT107" s="201" t="s">
        <v>313</v>
      </c>
      <c r="AU107" s="201" t="s">
        <v>125</v>
      </c>
      <c r="AY107" s="18" t="s">
        <v>311</v>
      </c>
      <c r="BE107" s="202">
        <f>IF(N107="základní",J107,0)</f>
        <v>0</v>
      </c>
      <c r="BF107" s="202">
        <f>IF(N107="snížená",J107,0)</f>
        <v>0</v>
      </c>
      <c r="BG107" s="202">
        <f>IF(N107="zákl. přenesená",J107,0)</f>
        <v>0</v>
      </c>
      <c r="BH107" s="202">
        <f>IF(N107="sníž. přenesená",J107,0)</f>
        <v>0</v>
      </c>
      <c r="BI107" s="202">
        <f>IF(N107="nulová",J107,0)</f>
        <v>0</v>
      </c>
      <c r="BJ107" s="18" t="s">
        <v>84</v>
      </c>
      <c r="BK107" s="202">
        <f>ROUND(I107*H107,2)</f>
        <v>0</v>
      </c>
      <c r="BL107" s="18" t="s">
        <v>318</v>
      </c>
      <c r="BM107" s="201" t="s">
        <v>2234</v>
      </c>
    </row>
    <row r="108" spans="1:65" s="12" customFormat="1" ht="20.85" customHeight="1" x14ac:dyDescent="0.2">
      <c r="B108" s="174"/>
      <c r="C108" s="175"/>
      <c r="D108" s="176" t="s">
        <v>75</v>
      </c>
      <c r="E108" s="188" t="s">
        <v>2235</v>
      </c>
      <c r="F108" s="188" t="s">
        <v>2236</v>
      </c>
      <c r="G108" s="175"/>
      <c r="H108" s="175"/>
      <c r="I108" s="178"/>
      <c r="J108" s="189">
        <f>BK108</f>
        <v>0</v>
      </c>
      <c r="K108" s="175"/>
      <c r="L108" s="180"/>
      <c r="M108" s="181"/>
      <c r="N108" s="182"/>
      <c r="O108" s="182"/>
      <c r="P108" s="183">
        <f>SUM(P109:P116)</f>
        <v>0</v>
      </c>
      <c r="Q108" s="182"/>
      <c r="R108" s="183">
        <f>SUM(R109:R116)</f>
        <v>0</v>
      </c>
      <c r="S108" s="182"/>
      <c r="T108" s="184">
        <f>SUM(T109:T116)</f>
        <v>0</v>
      </c>
      <c r="AR108" s="185" t="s">
        <v>84</v>
      </c>
      <c r="AT108" s="186" t="s">
        <v>75</v>
      </c>
      <c r="AU108" s="186" t="s">
        <v>86</v>
      </c>
      <c r="AY108" s="185" t="s">
        <v>311</v>
      </c>
      <c r="BK108" s="187">
        <f>SUM(BK109:BK116)</f>
        <v>0</v>
      </c>
    </row>
    <row r="109" spans="1:65" s="2" customFormat="1" ht="16.5" customHeight="1" x14ac:dyDescent="0.2">
      <c r="A109" s="35"/>
      <c r="B109" s="36"/>
      <c r="C109" s="190" t="s">
        <v>334</v>
      </c>
      <c r="D109" s="190" t="s">
        <v>313</v>
      </c>
      <c r="E109" s="191" t="s">
        <v>2237</v>
      </c>
      <c r="F109" s="192" t="s">
        <v>2238</v>
      </c>
      <c r="G109" s="193" t="s">
        <v>2123</v>
      </c>
      <c r="H109" s="194">
        <v>1</v>
      </c>
      <c r="I109" s="195"/>
      <c r="J109" s="196">
        <f t="shared" ref="J109:J116" si="0">ROUND(I109*H109,2)</f>
        <v>0</v>
      </c>
      <c r="K109" s="192" t="s">
        <v>21</v>
      </c>
      <c r="L109" s="40"/>
      <c r="M109" s="197" t="s">
        <v>21</v>
      </c>
      <c r="N109" s="198" t="s">
        <v>47</v>
      </c>
      <c r="O109" s="65"/>
      <c r="P109" s="199">
        <f t="shared" ref="P109:P116" si="1">O109*H109</f>
        <v>0</v>
      </c>
      <c r="Q109" s="199">
        <v>0</v>
      </c>
      <c r="R109" s="199">
        <f t="shared" ref="R109:R116" si="2">Q109*H109</f>
        <v>0</v>
      </c>
      <c r="S109" s="199">
        <v>0</v>
      </c>
      <c r="T109" s="200">
        <f t="shared" ref="T109:T116" si="3">S109*H109</f>
        <v>0</v>
      </c>
      <c r="U109" s="35"/>
      <c r="V109" s="35"/>
      <c r="W109" s="35"/>
      <c r="X109" s="35"/>
      <c r="Y109" s="35"/>
      <c r="Z109" s="35"/>
      <c r="AA109" s="35"/>
      <c r="AB109" s="35"/>
      <c r="AC109" s="35"/>
      <c r="AD109" s="35"/>
      <c r="AE109" s="35"/>
      <c r="AR109" s="201" t="s">
        <v>318</v>
      </c>
      <c r="AT109" s="201" t="s">
        <v>313</v>
      </c>
      <c r="AU109" s="201" t="s">
        <v>125</v>
      </c>
      <c r="AY109" s="18" t="s">
        <v>311</v>
      </c>
      <c r="BE109" s="202">
        <f t="shared" ref="BE109:BE116" si="4">IF(N109="základní",J109,0)</f>
        <v>0</v>
      </c>
      <c r="BF109" s="202">
        <f t="shared" ref="BF109:BF116" si="5">IF(N109="snížená",J109,0)</f>
        <v>0</v>
      </c>
      <c r="BG109" s="202">
        <f t="shared" ref="BG109:BG116" si="6">IF(N109="zákl. přenesená",J109,0)</f>
        <v>0</v>
      </c>
      <c r="BH109" s="202">
        <f t="shared" ref="BH109:BH116" si="7">IF(N109="sníž. přenesená",J109,0)</f>
        <v>0</v>
      </c>
      <c r="BI109" s="202">
        <f t="shared" ref="BI109:BI116" si="8">IF(N109="nulová",J109,0)</f>
        <v>0</v>
      </c>
      <c r="BJ109" s="18" t="s">
        <v>84</v>
      </c>
      <c r="BK109" s="202">
        <f t="shared" ref="BK109:BK116" si="9">ROUND(I109*H109,2)</f>
        <v>0</v>
      </c>
      <c r="BL109" s="18" t="s">
        <v>318</v>
      </c>
      <c r="BM109" s="201" t="s">
        <v>2239</v>
      </c>
    </row>
    <row r="110" spans="1:65" s="2" customFormat="1" ht="16.5" customHeight="1" x14ac:dyDescent="0.2">
      <c r="A110" s="35"/>
      <c r="B110" s="36"/>
      <c r="C110" s="190" t="s">
        <v>338</v>
      </c>
      <c r="D110" s="190" t="s">
        <v>313</v>
      </c>
      <c r="E110" s="191" t="s">
        <v>2240</v>
      </c>
      <c r="F110" s="192" t="s">
        <v>2241</v>
      </c>
      <c r="G110" s="193" t="s">
        <v>2123</v>
      </c>
      <c r="H110" s="194">
        <v>1</v>
      </c>
      <c r="I110" s="195"/>
      <c r="J110" s="196">
        <f t="shared" si="0"/>
        <v>0</v>
      </c>
      <c r="K110" s="192" t="s">
        <v>21</v>
      </c>
      <c r="L110" s="40"/>
      <c r="M110" s="197" t="s">
        <v>21</v>
      </c>
      <c r="N110" s="198" t="s">
        <v>47</v>
      </c>
      <c r="O110" s="65"/>
      <c r="P110" s="199">
        <f t="shared" si="1"/>
        <v>0</v>
      </c>
      <c r="Q110" s="199">
        <v>0</v>
      </c>
      <c r="R110" s="199">
        <f t="shared" si="2"/>
        <v>0</v>
      </c>
      <c r="S110" s="199">
        <v>0</v>
      </c>
      <c r="T110" s="200">
        <f t="shared" si="3"/>
        <v>0</v>
      </c>
      <c r="U110" s="35"/>
      <c r="V110" s="35"/>
      <c r="W110" s="35"/>
      <c r="X110" s="35"/>
      <c r="Y110" s="35"/>
      <c r="Z110" s="35"/>
      <c r="AA110" s="35"/>
      <c r="AB110" s="35"/>
      <c r="AC110" s="35"/>
      <c r="AD110" s="35"/>
      <c r="AE110" s="35"/>
      <c r="AR110" s="201" t="s">
        <v>318</v>
      </c>
      <c r="AT110" s="201" t="s">
        <v>313</v>
      </c>
      <c r="AU110" s="201" t="s">
        <v>125</v>
      </c>
      <c r="AY110" s="18" t="s">
        <v>311</v>
      </c>
      <c r="BE110" s="202">
        <f t="shared" si="4"/>
        <v>0</v>
      </c>
      <c r="BF110" s="202">
        <f t="shared" si="5"/>
        <v>0</v>
      </c>
      <c r="BG110" s="202">
        <f t="shared" si="6"/>
        <v>0</v>
      </c>
      <c r="BH110" s="202">
        <f t="shared" si="7"/>
        <v>0</v>
      </c>
      <c r="BI110" s="202">
        <f t="shared" si="8"/>
        <v>0</v>
      </c>
      <c r="BJ110" s="18" t="s">
        <v>84</v>
      </c>
      <c r="BK110" s="202">
        <f t="shared" si="9"/>
        <v>0</v>
      </c>
      <c r="BL110" s="18" t="s">
        <v>318</v>
      </c>
      <c r="BM110" s="201" t="s">
        <v>2242</v>
      </c>
    </row>
    <row r="111" spans="1:65" s="2" customFormat="1" ht="24" customHeight="1" x14ac:dyDescent="0.2">
      <c r="A111" s="35"/>
      <c r="B111" s="36"/>
      <c r="C111" s="190" t="s">
        <v>348</v>
      </c>
      <c r="D111" s="190" t="s">
        <v>313</v>
      </c>
      <c r="E111" s="191" t="s">
        <v>2243</v>
      </c>
      <c r="F111" s="192" t="s">
        <v>2244</v>
      </c>
      <c r="G111" s="193" t="s">
        <v>2123</v>
      </c>
      <c r="H111" s="194">
        <v>1</v>
      </c>
      <c r="I111" s="195"/>
      <c r="J111" s="196">
        <f t="shared" si="0"/>
        <v>0</v>
      </c>
      <c r="K111" s="192" t="s">
        <v>21</v>
      </c>
      <c r="L111" s="40"/>
      <c r="M111" s="197" t="s">
        <v>21</v>
      </c>
      <c r="N111" s="198" t="s">
        <v>47</v>
      </c>
      <c r="O111" s="65"/>
      <c r="P111" s="199">
        <f t="shared" si="1"/>
        <v>0</v>
      </c>
      <c r="Q111" s="199">
        <v>0</v>
      </c>
      <c r="R111" s="199">
        <f t="shared" si="2"/>
        <v>0</v>
      </c>
      <c r="S111" s="199">
        <v>0</v>
      </c>
      <c r="T111" s="200">
        <f t="shared" si="3"/>
        <v>0</v>
      </c>
      <c r="U111" s="35"/>
      <c r="V111" s="35"/>
      <c r="W111" s="35"/>
      <c r="X111" s="35"/>
      <c r="Y111" s="35"/>
      <c r="Z111" s="35"/>
      <c r="AA111" s="35"/>
      <c r="AB111" s="35"/>
      <c r="AC111" s="35"/>
      <c r="AD111" s="35"/>
      <c r="AE111" s="35"/>
      <c r="AR111" s="201" t="s">
        <v>318</v>
      </c>
      <c r="AT111" s="201" t="s">
        <v>313</v>
      </c>
      <c r="AU111" s="201" t="s">
        <v>125</v>
      </c>
      <c r="AY111" s="18" t="s">
        <v>311</v>
      </c>
      <c r="BE111" s="202">
        <f t="shared" si="4"/>
        <v>0</v>
      </c>
      <c r="BF111" s="202">
        <f t="shared" si="5"/>
        <v>0</v>
      </c>
      <c r="BG111" s="202">
        <f t="shared" si="6"/>
        <v>0</v>
      </c>
      <c r="BH111" s="202">
        <f t="shared" si="7"/>
        <v>0</v>
      </c>
      <c r="BI111" s="202">
        <f t="shared" si="8"/>
        <v>0</v>
      </c>
      <c r="BJ111" s="18" t="s">
        <v>84</v>
      </c>
      <c r="BK111" s="202">
        <f t="shared" si="9"/>
        <v>0</v>
      </c>
      <c r="BL111" s="18" t="s">
        <v>318</v>
      </c>
      <c r="BM111" s="201" t="s">
        <v>2245</v>
      </c>
    </row>
    <row r="112" spans="1:65" s="2" customFormat="1" ht="16.5" customHeight="1" x14ac:dyDescent="0.2">
      <c r="A112" s="35"/>
      <c r="B112" s="36"/>
      <c r="C112" s="190" t="s">
        <v>372</v>
      </c>
      <c r="D112" s="190" t="s">
        <v>313</v>
      </c>
      <c r="E112" s="191" t="s">
        <v>2246</v>
      </c>
      <c r="F112" s="192" t="s">
        <v>2247</v>
      </c>
      <c r="G112" s="193" t="s">
        <v>2123</v>
      </c>
      <c r="H112" s="194">
        <v>1</v>
      </c>
      <c r="I112" s="195"/>
      <c r="J112" s="196">
        <f t="shared" si="0"/>
        <v>0</v>
      </c>
      <c r="K112" s="192" t="s">
        <v>21</v>
      </c>
      <c r="L112" s="40"/>
      <c r="M112" s="197" t="s">
        <v>21</v>
      </c>
      <c r="N112" s="198" t="s">
        <v>47</v>
      </c>
      <c r="O112" s="65"/>
      <c r="P112" s="199">
        <f t="shared" si="1"/>
        <v>0</v>
      </c>
      <c r="Q112" s="199">
        <v>0</v>
      </c>
      <c r="R112" s="199">
        <f t="shared" si="2"/>
        <v>0</v>
      </c>
      <c r="S112" s="199">
        <v>0</v>
      </c>
      <c r="T112" s="200">
        <f t="shared" si="3"/>
        <v>0</v>
      </c>
      <c r="U112" s="35"/>
      <c r="V112" s="35"/>
      <c r="W112" s="35"/>
      <c r="X112" s="35"/>
      <c r="Y112" s="35"/>
      <c r="Z112" s="35"/>
      <c r="AA112" s="35"/>
      <c r="AB112" s="35"/>
      <c r="AC112" s="35"/>
      <c r="AD112" s="35"/>
      <c r="AE112" s="35"/>
      <c r="AR112" s="201" t="s">
        <v>318</v>
      </c>
      <c r="AT112" s="201" t="s">
        <v>313</v>
      </c>
      <c r="AU112" s="201" t="s">
        <v>125</v>
      </c>
      <c r="AY112" s="18" t="s">
        <v>311</v>
      </c>
      <c r="BE112" s="202">
        <f t="shared" si="4"/>
        <v>0</v>
      </c>
      <c r="BF112" s="202">
        <f t="shared" si="5"/>
        <v>0</v>
      </c>
      <c r="BG112" s="202">
        <f t="shared" si="6"/>
        <v>0</v>
      </c>
      <c r="BH112" s="202">
        <f t="shared" si="7"/>
        <v>0</v>
      </c>
      <c r="BI112" s="202">
        <f t="shared" si="8"/>
        <v>0</v>
      </c>
      <c r="BJ112" s="18" t="s">
        <v>84</v>
      </c>
      <c r="BK112" s="202">
        <f t="shared" si="9"/>
        <v>0</v>
      </c>
      <c r="BL112" s="18" t="s">
        <v>318</v>
      </c>
      <c r="BM112" s="201" t="s">
        <v>2248</v>
      </c>
    </row>
    <row r="113" spans="1:65" s="2" customFormat="1" ht="16.5" customHeight="1" x14ac:dyDescent="0.2">
      <c r="A113" s="35"/>
      <c r="B113" s="36"/>
      <c r="C113" s="190" t="s">
        <v>376</v>
      </c>
      <c r="D113" s="190" t="s">
        <v>313</v>
      </c>
      <c r="E113" s="191" t="s">
        <v>2249</v>
      </c>
      <c r="F113" s="192" t="s">
        <v>2250</v>
      </c>
      <c r="G113" s="193" t="s">
        <v>2123</v>
      </c>
      <c r="H113" s="194">
        <v>1</v>
      </c>
      <c r="I113" s="195"/>
      <c r="J113" s="196">
        <f t="shared" si="0"/>
        <v>0</v>
      </c>
      <c r="K113" s="192" t="s">
        <v>21</v>
      </c>
      <c r="L113" s="40"/>
      <c r="M113" s="197" t="s">
        <v>21</v>
      </c>
      <c r="N113" s="198" t="s">
        <v>47</v>
      </c>
      <c r="O113" s="65"/>
      <c r="P113" s="199">
        <f t="shared" si="1"/>
        <v>0</v>
      </c>
      <c r="Q113" s="199">
        <v>0</v>
      </c>
      <c r="R113" s="199">
        <f t="shared" si="2"/>
        <v>0</v>
      </c>
      <c r="S113" s="199">
        <v>0</v>
      </c>
      <c r="T113" s="200">
        <f t="shared" si="3"/>
        <v>0</v>
      </c>
      <c r="U113" s="35"/>
      <c r="V113" s="35"/>
      <c r="W113" s="35"/>
      <c r="X113" s="35"/>
      <c r="Y113" s="35"/>
      <c r="Z113" s="35"/>
      <c r="AA113" s="35"/>
      <c r="AB113" s="35"/>
      <c r="AC113" s="35"/>
      <c r="AD113" s="35"/>
      <c r="AE113" s="35"/>
      <c r="AR113" s="201" t="s">
        <v>318</v>
      </c>
      <c r="AT113" s="201" t="s">
        <v>313</v>
      </c>
      <c r="AU113" s="201" t="s">
        <v>125</v>
      </c>
      <c r="AY113" s="18" t="s">
        <v>311</v>
      </c>
      <c r="BE113" s="202">
        <f t="shared" si="4"/>
        <v>0</v>
      </c>
      <c r="BF113" s="202">
        <f t="shared" si="5"/>
        <v>0</v>
      </c>
      <c r="BG113" s="202">
        <f t="shared" si="6"/>
        <v>0</v>
      </c>
      <c r="BH113" s="202">
        <f t="shared" si="7"/>
        <v>0</v>
      </c>
      <c r="BI113" s="202">
        <f t="shared" si="8"/>
        <v>0</v>
      </c>
      <c r="BJ113" s="18" t="s">
        <v>84</v>
      </c>
      <c r="BK113" s="202">
        <f t="shared" si="9"/>
        <v>0</v>
      </c>
      <c r="BL113" s="18" t="s">
        <v>318</v>
      </c>
      <c r="BM113" s="201" t="s">
        <v>2251</v>
      </c>
    </row>
    <row r="114" spans="1:65" s="2" customFormat="1" ht="16.5" customHeight="1" x14ac:dyDescent="0.2">
      <c r="A114" s="35"/>
      <c r="B114" s="36"/>
      <c r="C114" s="190" t="s">
        <v>381</v>
      </c>
      <c r="D114" s="190" t="s">
        <v>313</v>
      </c>
      <c r="E114" s="191" t="s">
        <v>2252</v>
      </c>
      <c r="F114" s="192" t="s">
        <v>2253</v>
      </c>
      <c r="G114" s="193" t="s">
        <v>329</v>
      </c>
      <c r="H114" s="194">
        <v>27</v>
      </c>
      <c r="I114" s="195"/>
      <c r="J114" s="196">
        <f t="shared" si="0"/>
        <v>0</v>
      </c>
      <c r="K114" s="192" t="s">
        <v>21</v>
      </c>
      <c r="L114" s="40"/>
      <c r="M114" s="197" t="s">
        <v>21</v>
      </c>
      <c r="N114" s="198" t="s">
        <v>47</v>
      </c>
      <c r="O114" s="65"/>
      <c r="P114" s="199">
        <f t="shared" si="1"/>
        <v>0</v>
      </c>
      <c r="Q114" s="199">
        <v>0</v>
      </c>
      <c r="R114" s="199">
        <f t="shared" si="2"/>
        <v>0</v>
      </c>
      <c r="S114" s="199">
        <v>0</v>
      </c>
      <c r="T114" s="200">
        <f t="shared" si="3"/>
        <v>0</v>
      </c>
      <c r="U114" s="35"/>
      <c r="V114" s="35"/>
      <c r="W114" s="35"/>
      <c r="X114" s="35"/>
      <c r="Y114" s="35"/>
      <c r="Z114" s="35"/>
      <c r="AA114" s="35"/>
      <c r="AB114" s="35"/>
      <c r="AC114" s="35"/>
      <c r="AD114" s="35"/>
      <c r="AE114" s="35"/>
      <c r="AR114" s="201" t="s">
        <v>318</v>
      </c>
      <c r="AT114" s="201" t="s">
        <v>313</v>
      </c>
      <c r="AU114" s="201" t="s">
        <v>125</v>
      </c>
      <c r="AY114" s="18" t="s">
        <v>311</v>
      </c>
      <c r="BE114" s="202">
        <f t="shared" si="4"/>
        <v>0</v>
      </c>
      <c r="BF114" s="202">
        <f t="shared" si="5"/>
        <v>0</v>
      </c>
      <c r="BG114" s="202">
        <f t="shared" si="6"/>
        <v>0</v>
      </c>
      <c r="BH114" s="202">
        <f t="shared" si="7"/>
        <v>0</v>
      </c>
      <c r="BI114" s="202">
        <f t="shared" si="8"/>
        <v>0</v>
      </c>
      <c r="BJ114" s="18" t="s">
        <v>84</v>
      </c>
      <c r="BK114" s="202">
        <f t="shared" si="9"/>
        <v>0</v>
      </c>
      <c r="BL114" s="18" t="s">
        <v>318</v>
      </c>
      <c r="BM114" s="201" t="s">
        <v>2254</v>
      </c>
    </row>
    <row r="115" spans="1:65" s="2" customFormat="1" ht="16.5" customHeight="1" x14ac:dyDescent="0.2">
      <c r="A115" s="35"/>
      <c r="B115" s="36"/>
      <c r="C115" s="190" t="s">
        <v>386</v>
      </c>
      <c r="D115" s="190" t="s">
        <v>313</v>
      </c>
      <c r="E115" s="191" t="s">
        <v>2255</v>
      </c>
      <c r="F115" s="192" t="s">
        <v>2256</v>
      </c>
      <c r="G115" s="193" t="s">
        <v>329</v>
      </c>
      <c r="H115" s="194">
        <v>16</v>
      </c>
      <c r="I115" s="195"/>
      <c r="J115" s="196">
        <f t="shared" si="0"/>
        <v>0</v>
      </c>
      <c r="K115" s="192" t="s">
        <v>21</v>
      </c>
      <c r="L115" s="40"/>
      <c r="M115" s="197" t="s">
        <v>21</v>
      </c>
      <c r="N115" s="198" t="s">
        <v>47</v>
      </c>
      <c r="O115" s="65"/>
      <c r="P115" s="199">
        <f t="shared" si="1"/>
        <v>0</v>
      </c>
      <c r="Q115" s="199">
        <v>0</v>
      </c>
      <c r="R115" s="199">
        <f t="shared" si="2"/>
        <v>0</v>
      </c>
      <c r="S115" s="199">
        <v>0</v>
      </c>
      <c r="T115" s="200">
        <f t="shared" si="3"/>
        <v>0</v>
      </c>
      <c r="U115" s="35"/>
      <c r="V115" s="35"/>
      <c r="W115" s="35"/>
      <c r="X115" s="35"/>
      <c r="Y115" s="35"/>
      <c r="Z115" s="35"/>
      <c r="AA115" s="35"/>
      <c r="AB115" s="35"/>
      <c r="AC115" s="35"/>
      <c r="AD115" s="35"/>
      <c r="AE115" s="35"/>
      <c r="AR115" s="201" t="s">
        <v>318</v>
      </c>
      <c r="AT115" s="201" t="s">
        <v>313</v>
      </c>
      <c r="AU115" s="201" t="s">
        <v>125</v>
      </c>
      <c r="AY115" s="18" t="s">
        <v>311</v>
      </c>
      <c r="BE115" s="202">
        <f t="shared" si="4"/>
        <v>0</v>
      </c>
      <c r="BF115" s="202">
        <f t="shared" si="5"/>
        <v>0</v>
      </c>
      <c r="BG115" s="202">
        <f t="shared" si="6"/>
        <v>0</v>
      </c>
      <c r="BH115" s="202">
        <f t="shared" si="7"/>
        <v>0</v>
      </c>
      <c r="BI115" s="202">
        <f t="shared" si="8"/>
        <v>0</v>
      </c>
      <c r="BJ115" s="18" t="s">
        <v>84</v>
      </c>
      <c r="BK115" s="202">
        <f t="shared" si="9"/>
        <v>0</v>
      </c>
      <c r="BL115" s="18" t="s">
        <v>318</v>
      </c>
      <c r="BM115" s="201" t="s">
        <v>2257</v>
      </c>
    </row>
    <row r="116" spans="1:65" s="2" customFormat="1" ht="16.5" customHeight="1" x14ac:dyDescent="0.2">
      <c r="A116" s="35"/>
      <c r="B116" s="36"/>
      <c r="C116" s="190" t="s">
        <v>399</v>
      </c>
      <c r="D116" s="190" t="s">
        <v>313</v>
      </c>
      <c r="E116" s="191" t="s">
        <v>2258</v>
      </c>
      <c r="F116" s="192" t="s">
        <v>2259</v>
      </c>
      <c r="G116" s="193" t="s">
        <v>329</v>
      </c>
      <c r="H116" s="194">
        <v>27</v>
      </c>
      <c r="I116" s="195"/>
      <c r="J116" s="196">
        <f t="shared" si="0"/>
        <v>0</v>
      </c>
      <c r="K116" s="192" t="s">
        <v>21</v>
      </c>
      <c r="L116" s="40"/>
      <c r="M116" s="197" t="s">
        <v>21</v>
      </c>
      <c r="N116" s="198" t="s">
        <v>47</v>
      </c>
      <c r="O116" s="65"/>
      <c r="P116" s="199">
        <f t="shared" si="1"/>
        <v>0</v>
      </c>
      <c r="Q116" s="199">
        <v>0</v>
      </c>
      <c r="R116" s="199">
        <f t="shared" si="2"/>
        <v>0</v>
      </c>
      <c r="S116" s="199">
        <v>0</v>
      </c>
      <c r="T116" s="200">
        <f t="shared" si="3"/>
        <v>0</v>
      </c>
      <c r="U116" s="35"/>
      <c r="V116" s="35"/>
      <c r="W116" s="35"/>
      <c r="X116" s="35"/>
      <c r="Y116" s="35"/>
      <c r="Z116" s="35"/>
      <c r="AA116" s="35"/>
      <c r="AB116" s="35"/>
      <c r="AC116" s="35"/>
      <c r="AD116" s="35"/>
      <c r="AE116" s="35"/>
      <c r="AR116" s="201" t="s">
        <v>318</v>
      </c>
      <c r="AT116" s="201" t="s">
        <v>313</v>
      </c>
      <c r="AU116" s="201" t="s">
        <v>125</v>
      </c>
      <c r="AY116" s="18" t="s">
        <v>311</v>
      </c>
      <c r="BE116" s="202">
        <f t="shared" si="4"/>
        <v>0</v>
      </c>
      <c r="BF116" s="202">
        <f t="shared" si="5"/>
        <v>0</v>
      </c>
      <c r="BG116" s="202">
        <f t="shared" si="6"/>
        <v>0</v>
      </c>
      <c r="BH116" s="202">
        <f t="shared" si="7"/>
        <v>0</v>
      </c>
      <c r="BI116" s="202">
        <f t="shared" si="8"/>
        <v>0</v>
      </c>
      <c r="BJ116" s="18" t="s">
        <v>84</v>
      </c>
      <c r="BK116" s="202">
        <f t="shared" si="9"/>
        <v>0</v>
      </c>
      <c r="BL116" s="18" t="s">
        <v>318</v>
      </c>
      <c r="BM116" s="201" t="s">
        <v>2260</v>
      </c>
    </row>
    <row r="117" spans="1:65" s="12" customFormat="1" ht="20.85" customHeight="1" x14ac:dyDescent="0.2">
      <c r="B117" s="174"/>
      <c r="C117" s="175"/>
      <c r="D117" s="176" t="s">
        <v>75</v>
      </c>
      <c r="E117" s="188" t="s">
        <v>2261</v>
      </c>
      <c r="F117" s="188" t="s">
        <v>2262</v>
      </c>
      <c r="G117" s="175"/>
      <c r="H117" s="175"/>
      <c r="I117" s="178"/>
      <c r="J117" s="189">
        <f>BK117</f>
        <v>0</v>
      </c>
      <c r="K117" s="175"/>
      <c r="L117" s="180"/>
      <c r="M117" s="181"/>
      <c r="N117" s="182"/>
      <c r="O117" s="182"/>
      <c r="P117" s="183">
        <f>SUM(P118:P122)</f>
        <v>0</v>
      </c>
      <c r="Q117" s="182"/>
      <c r="R117" s="183">
        <f>SUM(R118:R122)</f>
        <v>0</v>
      </c>
      <c r="S117" s="182"/>
      <c r="T117" s="184">
        <f>SUM(T118:T122)</f>
        <v>0</v>
      </c>
      <c r="AR117" s="185" t="s">
        <v>84</v>
      </c>
      <c r="AT117" s="186" t="s">
        <v>75</v>
      </c>
      <c r="AU117" s="186" t="s">
        <v>86</v>
      </c>
      <c r="AY117" s="185" t="s">
        <v>311</v>
      </c>
      <c r="BK117" s="187">
        <f>SUM(BK118:BK122)</f>
        <v>0</v>
      </c>
    </row>
    <row r="118" spans="1:65" s="2" customFormat="1" ht="16.5" customHeight="1" x14ac:dyDescent="0.2">
      <c r="A118" s="35"/>
      <c r="B118" s="36"/>
      <c r="C118" s="190" t="s">
        <v>404</v>
      </c>
      <c r="D118" s="190" t="s">
        <v>313</v>
      </c>
      <c r="E118" s="191" t="s">
        <v>2263</v>
      </c>
      <c r="F118" s="192" t="s">
        <v>2264</v>
      </c>
      <c r="G118" s="193" t="s">
        <v>316</v>
      </c>
      <c r="H118" s="194">
        <v>9</v>
      </c>
      <c r="I118" s="195"/>
      <c r="J118" s="196">
        <f>ROUND(I118*H118,2)</f>
        <v>0</v>
      </c>
      <c r="K118" s="192" t="s">
        <v>21</v>
      </c>
      <c r="L118" s="40"/>
      <c r="M118" s="197" t="s">
        <v>21</v>
      </c>
      <c r="N118" s="198" t="s">
        <v>47</v>
      </c>
      <c r="O118" s="65"/>
      <c r="P118" s="199">
        <f>O118*H118</f>
        <v>0</v>
      </c>
      <c r="Q118" s="199">
        <v>0</v>
      </c>
      <c r="R118" s="199">
        <f>Q118*H118</f>
        <v>0</v>
      </c>
      <c r="S118" s="199">
        <v>0</v>
      </c>
      <c r="T118" s="200">
        <f>S118*H118</f>
        <v>0</v>
      </c>
      <c r="U118" s="35"/>
      <c r="V118" s="35"/>
      <c r="W118" s="35"/>
      <c r="X118" s="35"/>
      <c r="Y118" s="35"/>
      <c r="Z118" s="35"/>
      <c r="AA118" s="35"/>
      <c r="AB118" s="35"/>
      <c r="AC118" s="35"/>
      <c r="AD118" s="35"/>
      <c r="AE118" s="35"/>
      <c r="AR118" s="201" t="s">
        <v>318</v>
      </c>
      <c r="AT118" s="201" t="s">
        <v>313</v>
      </c>
      <c r="AU118" s="201" t="s">
        <v>125</v>
      </c>
      <c r="AY118" s="18" t="s">
        <v>311</v>
      </c>
      <c r="BE118" s="202">
        <f>IF(N118="základní",J118,0)</f>
        <v>0</v>
      </c>
      <c r="BF118" s="202">
        <f>IF(N118="snížená",J118,0)</f>
        <v>0</v>
      </c>
      <c r="BG118" s="202">
        <f>IF(N118="zákl. přenesená",J118,0)</f>
        <v>0</v>
      </c>
      <c r="BH118" s="202">
        <f>IF(N118="sníž. přenesená",J118,0)</f>
        <v>0</v>
      </c>
      <c r="BI118" s="202">
        <f>IF(N118="nulová",J118,0)</f>
        <v>0</v>
      </c>
      <c r="BJ118" s="18" t="s">
        <v>84</v>
      </c>
      <c r="BK118" s="202">
        <f>ROUND(I118*H118,2)</f>
        <v>0</v>
      </c>
      <c r="BL118" s="18" t="s">
        <v>318</v>
      </c>
      <c r="BM118" s="201" t="s">
        <v>2265</v>
      </c>
    </row>
    <row r="119" spans="1:65" s="2" customFormat="1" ht="16.5" customHeight="1" x14ac:dyDescent="0.2">
      <c r="A119" s="35"/>
      <c r="B119" s="36"/>
      <c r="C119" s="190" t="s">
        <v>409</v>
      </c>
      <c r="D119" s="190" t="s">
        <v>313</v>
      </c>
      <c r="E119" s="191" t="s">
        <v>2266</v>
      </c>
      <c r="F119" s="192" t="s">
        <v>2267</v>
      </c>
      <c r="G119" s="193" t="s">
        <v>316</v>
      </c>
      <c r="H119" s="194">
        <v>5</v>
      </c>
      <c r="I119" s="195"/>
      <c r="J119" s="196">
        <f>ROUND(I119*H119,2)</f>
        <v>0</v>
      </c>
      <c r="K119" s="192" t="s">
        <v>21</v>
      </c>
      <c r="L119" s="40"/>
      <c r="M119" s="197" t="s">
        <v>21</v>
      </c>
      <c r="N119" s="198" t="s">
        <v>47</v>
      </c>
      <c r="O119" s="65"/>
      <c r="P119" s="199">
        <f>O119*H119</f>
        <v>0</v>
      </c>
      <c r="Q119" s="199">
        <v>0</v>
      </c>
      <c r="R119" s="199">
        <f>Q119*H119</f>
        <v>0</v>
      </c>
      <c r="S119" s="199">
        <v>0</v>
      </c>
      <c r="T119" s="200">
        <f>S119*H119</f>
        <v>0</v>
      </c>
      <c r="U119" s="35"/>
      <c r="V119" s="35"/>
      <c r="W119" s="35"/>
      <c r="X119" s="35"/>
      <c r="Y119" s="35"/>
      <c r="Z119" s="35"/>
      <c r="AA119" s="35"/>
      <c r="AB119" s="35"/>
      <c r="AC119" s="35"/>
      <c r="AD119" s="35"/>
      <c r="AE119" s="35"/>
      <c r="AR119" s="201" t="s">
        <v>318</v>
      </c>
      <c r="AT119" s="201" t="s">
        <v>313</v>
      </c>
      <c r="AU119" s="201" t="s">
        <v>125</v>
      </c>
      <c r="AY119" s="18" t="s">
        <v>311</v>
      </c>
      <c r="BE119" s="202">
        <f>IF(N119="základní",J119,0)</f>
        <v>0</v>
      </c>
      <c r="BF119" s="202">
        <f>IF(N119="snížená",J119,0)</f>
        <v>0</v>
      </c>
      <c r="BG119" s="202">
        <f>IF(N119="zákl. přenesená",J119,0)</f>
        <v>0</v>
      </c>
      <c r="BH119" s="202">
        <f>IF(N119="sníž. přenesená",J119,0)</f>
        <v>0</v>
      </c>
      <c r="BI119" s="202">
        <f>IF(N119="nulová",J119,0)</f>
        <v>0</v>
      </c>
      <c r="BJ119" s="18" t="s">
        <v>84</v>
      </c>
      <c r="BK119" s="202">
        <f>ROUND(I119*H119,2)</f>
        <v>0</v>
      </c>
      <c r="BL119" s="18" t="s">
        <v>318</v>
      </c>
      <c r="BM119" s="201" t="s">
        <v>2268</v>
      </c>
    </row>
    <row r="120" spans="1:65" s="2" customFormat="1" ht="16.5" customHeight="1" x14ac:dyDescent="0.2">
      <c r="A120" s="35"/>
      <c r="B120" s="36"/>
      <c r="C120" s="190" t="s">
        <v>8</v>
      </c>
      <c r="D120" s="190" t="s">
        <v>313</v>
      </c>
      <c r="E120" s="191" t="s">
        <v>2269</v>
      </c>
      <c r="F120" s="192" t="s">
        <v>2270</v>
      </c>
      <c r="G120" s="193" t="s">
        <v>316</v>
      </c>
      <c r="H120" s="194">
        <v>3</v>
      </c>
      <c r="I120" s="195"/>
      <c r="J120" s="196">
        <f>ROUND(I120*H120,2)</f>
        <v>0</v>
      </c>
      <c r="K120" s="192" t="s">
        <v>21</v>
      </c>
      <c r="L120" s="40"/>
      <c r="M120" s="197" t="s">
        <v>21</v>
      </c>
      <c r="N120" s="198" t="s">
        <v>47</v>
      </c>
      <c r="O120" s="65"/>
      <c r="P120" s="199">
        <f>O120*H120</f>
        <v>0</v>
      </c>
      <c r="Q120" s="199">
        <v>0</v>
      </c>
      <c r="R120" s="199">
        <f>Q120*H120</f>
        <v>0</v>
      </c>
      <c r="S120" s="199">
        <v>0</v>
      </c>
      <c r="T120" s="200">
        <f>S120*H120</f>
        <v>0</v>
      </c>
      <c r="U120" s="35"/>
      <c r="V120" s="35"/>
      <c r="W120" s="35"/>
      <c r="X120" s="35"/>
      <c r="Y120" s="35"/>
      <c r="Z120" s="35"/>
      <c r="AA120" s="35"/>
      <c r="AB120" s="35"/>
      <c r="AC120" s="35"/>
      <c r="AD120" s="35"/>
      <c r="AE120" s="35"/>
      <c r="AR120" s="201" t="s">
        <v>318</v>
      </c>
      <c r="AT120" s="201" t="s">
        <v>313</v>
      </c>
      <c r="AU120" s="201" t="s">
        <v>125</v>
      </c>
      <c r="AY120" s="18" t="s">
        <v>311</v>
      </c>
      <c r="BE120" s="202">
        <f>IF(N120="základní",J120,0)</f>
        <v>0</v>
      </c>
      <c r="BF120" s="202">
        <f>IF(N120="snížená",J120,0)</f>
        <v>0</v>
      </c>
      <c r="BG120" s="202">
        <f>IF(N120="zákl. přenesená",J120,0)</f>
        <v>0</v>
      </c>
      <c r="BH120" s="202">
        <f>IF(N120="sníž. přenesená",J120,0)</f>
        <v>0</v>
      </c>
      <c r="BI120" s="202">
        <f>IF(N120="nulová",J120,0)</f>
        <v>0</v>
      </c>
      <c r="BJ120" s="18" t="s">
        <v>84</v>
      </c>
      <c r="BK120" s="202">
        <f>ROUND(I120*H120,2)</f>
        <v>0</v>
      </c>
      <c r="BL120" s="18" t="s">
        <v>318</v>
      </c>
      <c r="BM120" s="201" t="s">
        <v>2271</v>
      </c>
    </row>
    <row r="121" spans="1:65" s="2" customFormat="1" ht="16.5" customHeight="1" x14ac:dyDescent="0.2">
      <c r="A121" s="35"/>
      <c r="B121" s="36"/>
      <c r="C121" s="190" t="s">
        <v>420</v>
      </c>
      <c r="D121" s="190" t="s">
        <v>313</v>
      </c>
      <c r="E121" s="191" t="s">
        <v>2272</v>
      </c>
      <c r="F121" s="192" t="s">
        <v>2273</v>
      </c>
      <c r="G121" s="193" t="s">
        <v>316</v>
      </c>
      <c r="H121" s="194">
        <v>4</v>
      </c>
      <c r="I121" s="195"/>
      <c r="J121" s="196">
        <f>ROUND(I121*H121,2)</f>
        <v>0</v>
      </c>
      <c r="K121" s="192" t="s">
        <v>21</v>
      </c>
      <c r="L121" s="40"/>
      <c r="M121" s="197" t="s">
        <v>21</v>
      </c>
      <c r="N121" s="198" t="s">
        <v>47</v>
      </c>
      <c r="O121" s="65"/>
      <c r="P121" s="199">
        <f>O121*H121</f>
        <v>0</v>
      </c>
      <c r="Q121" s="199">
        <v>0</v>
      </c>
      <c r="R121" s="199">
        <f>Q121*H121</f>
        <v>0</v>
      </c>
      <c r="S121" s="199">
        <v>0</v>
      </c>
      <c r="T121" s="200">
        <f>S121*H121</f>
        <v>0</v>
      </c>
      <c r="U121" s="35"/>
      <c r="V121" s="35"/>
      <c r="W121" s="35"/>
      <c r="X121" s="35"/>
      <c r="Y121" s="35"/>
      <c r="Z121" s="35"/>
      <c r="AA121" s="35"/>
      <c r="AB121" s="35"/>
      <c r="AC121" s="35"/>
      <c r="AD121" s="35"/>
      <c r="AE121" s="35"/>
      <c r="AR121" s="201" t="s">
        <v>318</v>
      </c>
      <c r="AT121" s="201" t="s">
        <v>313</v>
      </c>
      <c r="AU121" s="201" t="s">
        <v>125</v>
      </c>
      <c r="AY121" s="18" t="s">
        <v>311</v>
      </c>
      <c r="BE121" s="202">
        <f>IF(N121="základní",J121,0)</f>
        <v>0</v>
      </c>
      <c r="BF121" s="202">
        <f>IF(N121="snížená",J121,0)</f>
        <v>0</v>
      </c>
      <c r="BG121" s="202">
        <f>IF(N121="zákl. přenesená",J121,0)</f>
        <v>0</v>
      </c>
      <c r="BH121" s="202">
        <f>IF(N121="sníž. přenesená",J121,0)</f>
        <v>0</v>
      </c>
      <c r="BI121" s="202">
        <f>IF(N121="nulová",J121,0)</f>
        <v>0</v>
      </c>
      <c r="BJ121" s="18" t="s">
        <v>84</v>
      </c>
      <c r="BK121" s="202">
        <f>ROUND(I121*H121,2)</f>
        <v>0</v>
      </c>
      <c r="BL121" s="18" t="s">
        <v>318</v>
      </c>
      <c r="BM121" s="201" t="s">
        <v>2274</v>
      </c>
    </row>
    <row r="122" spans="1:65" s="2" customFormat="1" ht="16.5" customHeight="1" x14ac:dyDescent="0.2">
      <c r="A122" s="35"/>
      <c r="B122" s="36"/>
      <c r="C122" s="190" t="s">
        <v>431</v>
      </c>
      <c r="D122" s="190" t="s">
        <v>313</v>
      </c>
      <c r="E122" s="191" t="s">
        <v>2275</v>
      </c>
      <c r="F122" s="192" t="s">
        <v>2276</v>
      </c>
      <c r="G122" s="193" t="s">
        <v>316</v>
      </c>
      <c r="H122" s="194">
        <v>2</v>
      </c>
      <c r="I122" s="195"/>
      <c r="J122" s="196">
        <f>ROUND(I122*H122,2)</f>
        <v>0</v>
      </c>
      <c r="K122" s="192" t="s">
        <v>21</v>
      </c>
      <c r="L122" s="40"/>
      <c r="M122" s="197" t="s">
        <v>21</v>
      </c>
      <c r="N122" s="198" t="s">
        <v>47</v>
      </c>
      <c r="O122" s="65"/>
      <c r="P122" s="199">
        <f>O122*H122</f>
        <v>0</v>
      </c>
      <c r="Q122" s="199">
        <v>0</v>
      </c>
      <c r="R122" s="199">
        <f>Q122*H122</f>
        <v>0</v>
      </c>
      <c r="S122" s="199">
        <v>0</v>
      </c>
      <c r="T122" s="200">
        <f>S122*H122</f>
        <v>0</v>
      </c>
      <c r="U122" s="35"/>
      <c r="V122" s="35"/>
      <c r="W122" s="35"/>
      <c r="X122" s="35"/>
      <c r="Y122" s="35"/>
      <c r="Z122" s="35"/>
      <c r="AA122" s="35"/>
      <c r="AB122" s="35"/>
      <c r="AC122" s="35"/>
      <c r="AD122" s="35"/>
      <c r="AE122" s="35"/>
      <c r="AR122" s="201" t="s">
        <v>318</v>
      </c>
      <c r="AT122" s="201" t="s">
        <v>313</v>
      </c>
      <c r="AU122" s="201" t="s">
        <v>125</v>
      </c>
      <c r="AY122" s="18" t="s">
        <v>311</v>
      </c>
      <c r="BE122" s="202">
        <f>IF(N122="základní",J122,0)</f>
        <v>0</v>
      </c>
      <c r="BF122" s="202">
        <f>IF(N122="snížená",J122,0)</f>
        <v>0</v>
      </c>
      <c r="BG122" s="202">
        <f>IF(N122="zákl. přenesená",J122,0)</f>
        <v>0</v>
      </c>
      <c r="BH122" s="202">
        <f>IF(N122="sníž. přenesená",J122,0)</f>
        <v>0</v>
      </c>
      <c r="BI122" s="202">
        <f>IF(N122="nulová",J122,0)</f>
        <v>0</v>
      </c>
      <c r="BJ122" s="18" t="s">
        <v>84</v>
      </c>
      <c r="BK122" s="202">
        <f>ROUND(I122*H122,2)</f>
        <v>0</v>
      </c>
      <c r="BL122" s="18" t="s">
        <v>318</v>
      </c>
      <c r="BM122" s="201" t="s">
        <v>2277</v>
      </c>
    </row>
    <row r="123" spans="1:65" s="12" customFormat="1" ht="22.9" customHeight="1" x14ac:dyDescent="0.2">
      <c r="B123" s="174"/>
      <c r="C123" s="175"/>
      <c r="D123" s="176" t="s">
        <v>75</v>
      </c>
      <c r="E123" s="188" t="s">
        <v>2278</v>
      </c>
      <c r="F123" s="188" t="s">
        <v>2279</v>
      </c>
      <c r="G123" s="175"/>
      <c r="H123" s="175"/>
      <c r="I123" s="178"/>
      <c r="J123" s="189">
        <f>BK123</f>
        <v>0</v>
      </c>
      <c r="K123" s="175"/>
      <c r="L123" s="180"/>
      <c r="M123" s="181"/>
      <c r="N123" s="182"/>
      <c r="O123" s="182"/>
      <c r="P123" s="183">
        <f>P124+P126+P132</f>
        <v>0</v>
      </c>
      <c r="Q123" s="182"/>
      <c r="R123" s="183">
        <f>R124+R126+R132</f>
        <v>0</v>
      </c>
      <c r="S123" s="182"/>
      <c r="T123" s="184">
        <f>T124+T126+T132</f>
        <v>0</v>
      </c>
      <c r="AR123" s="185" t="s">
        <v>84</v>
      </c>
      <c r="AT123" s="186" t="s">
        <v>75</v>
      </c>
      <c r="AU123" s="186" t="s">
        <v>84</v>
      </c>
      <c r="AY123" s="185" t="s">
        <v>311</v>
      </c>
      <c r="BK123" s="187">
        <f>BK124+BK126+BK132</f>
        <v>0</v>
      </c>
    </row>
    <row r="124" spans="1:65" s="12" customFormat="1" ht="20.85" customHeight="1" x14ac:dyDescent="0.2">
      <c r="B124" s="174"/>
      <c r="C124" s="175"/>
      <c r="D124" s="176" t="s">
        <v>75</v>
      </c>
      <c r="E124" s="188" t="s">
        <v>2280</v>
      </c>
      <c r="F124" s="188" t="s">
        <v>2281</v>
      </c>
      <c r="G124" s="175"/>
      <c r="H124" s="175"/>
      <c r="I124" s="178"/>
      <c r="J124" s="189">
        <f>BK124</f>
        <v>0</v>
      </c>
      <c r="K124" s="175"/>
      <c r="L124" s="180"/>
      <c r="M124" s="181"/>
      <c r="N124" s="182"/>
      <c r="O124" s="182"/>
      <c r="P124" s="183">
        <f>P125</f>
        <v>0</v>
      </c>
      <c r="Q124" s="182"/>
      <c r="R124" s="183">
        <f>R125</f>
        <v>0</v>
      </c>
      <c r="S124" s="182"/>
      <c r="T124" s="184">
        <f>T125</f>
        <v>0</v>
      </c>
      <c r="AR124" s="185" t="s">
        <v>84</v>
      </c>
      <c r="AT124" s="186" t="s">
        <v>75</v>
      </c>
      <c r="AU124" s="186" t="s">
        <v>86</v>
      </c>
      <c r="AY124" s="185" t="s">
        <v>311</v>
      </c>
      <c r="BK124" s="187">
        <f>BK125</f>
        <v>0</v>
      </c>
    </row>
    <row r="125" spans="1:65" s="2" customFormat="1" ht="16.5" customHeight="1" x14ac:dyDescent="0.2">
      <c r="A125" s="35"/>
      <c r="B125" s="36"/>
      <c r="C125" s="190" t="s">
        <v>437</v>
      </c>
      <c r="D125" s="190" t="s">
        <v>313</v>
      </c>
      <c r="E125" s="191" t="s">
        <v>2282</v>
      </c>
      <c r="F125" s="192" t="s">
        <v>2283</v>
      </c>
      <c r="G125" s="193" t="s">
        <v>329</v>
      </c>
      <c r="H125" s="194">
        <v>13.936999999999999</v>
      </c>
      <c r="I125" s="195"/>
      <c r="J125" s="196">
        <f>ROUND(I125*H125,2)</f>
        <v>0</v>
      </c>
      <c r="K125" s="192" t="s">
        <v>21</v>
      </c>
      <c r="L125" s="40"/>
      <c r="M125" s="197" t="s">
        <v>21</v>
      </c>
      <c r="N125" s="198" t="s">
        <v>47</v>
      </c>
      <c r="O125" s="65"/>
      <c r="P125" s="199">
        <f>O125*H125</f>
        <v>0</v>
      </c>
      <c r="Q125" s="199">
        <v>0</v>
      </c>
      <c r="R125" s="199">
        <f>Q125*H125</f>
        <v>0</v>
      </c>
      <c r="S125" s="199">
        <v>0</v>
      </c>
      <c r="T125" s="200">
        <f>S125*H125</f>
        <v>0</v>
      </c>
      <c r="U125" s="35"/>
      <c r="V125" s="35"/>
      <c r="W125" s="35"/>
      <c r="X125" s="35"/>
      <c r="Y125" s="35"/>
      <c r="Z125" s="35"/>
      <c r="AA125" s="35"/>
      <c r="AB125" s="35"/>
      <c r="AC125" s="35"/>
      <c r="AD125" s="35"/>
      <c r="AE125" s="35"/>
      <c r="AR125" s="201" t="s">
        <v>318</v>
      </c>
      <c r="AT125" s="201" t="s">
        <v>313</v>
      </c>
      <c r="AU125" s="201" t="s">
        <v>125</v>
      </c>
      <c r="AY125" s="18" t="s">
        <v>311</v>
      </c>
      <c r="BE125" s="202">
        <f>IF(N125="základní",J125,0)</f>
        <v>0</v>
      </c>
      <c r="BF125" s="202">
        <f>IF(N125="snížená",J125,0)</f>
        <v>0</v>
      </c>
      <c r="BG125" s="202">
        <f>IF(N125="zákl. přenesená",J125,0)</f>
        <v>0</v>
      </c>
      <c r="BH125" s="202">
        <f>IF(N125="sníž. přenesená",J125,0)</f>
        <v>0</v>
      </c>
      <c r="BI125" s="202">
        <f>IF(N125="nulová",J125,0)</f>
        <v>0</v>
      </c>
      <c r="BJ125" s="18" t="s">
        <v>84</v>
      </c>
      <c r="BK125" s="202">
        <f>ROUND(I125*H125,2)</f>
        <v>0</v>
      </c>
      <c r="BL125" s="18" t="s">
        <v>318</v>
      </c>
      <c r="BM125" s="201" t="s">
        <v>2284</v>
      </c>
    </row>
    <row r="126" spans="1:65" s="12" customFormat="1" ht="20.85" customHeight="1" x14ac:dyDescent="0.2">
      <c r="B126" s="174"/>
      <c r="C126" s="175"/>
      <c r="D126" s="176" t="s">
        <v>75</v>
      </c>
      <c r="E126" s="188" t="s">
        <v>2285</v>
      </c>
      <c r="F126" s="188" t="s">
        <v>2262</v>
      </c>
      <c r="G126" s="175"/>
      <c r="H126" s="175"/>
      <c r="I126" s="178"/>
      <c r="J126" s="189">
        <f>BK126</f>
        <v>0</v>
      </c>
      <c r="K126" s="175"/>
      <c r="L126" s="180"/>
      <c r="M126" s="181"/>
      <c r="N126" s="182"/>
      <c r="O126" s="182"/>
      <c r="P126" s="183">
        <f>SUM(P127:P131)</f>
        <v>0</v>
      </c>
      <c r="Q126" s="182"/>
      <c r="R126" s="183">
        <f>SUM(R127:R131)</f>
        <v>0</v>
      </c>
      <c r="S126" s="182"/>
      <c r="T126" s="184">
        <f>SUM(T127:T131)</f>
        <v>0</v>
      </c>
      <c r="AR126" s="185" t="s">
        <v>84</v>
      </c>
      <c r="AT126" s="186" t="s">
        <v>75</v>
      </c>
      <c r="AU126" s="186" t="s">
        <v>86</v>
      </c>
      <c r="AY126" s="185" t="s">
        <v>311</v>
      </c>
      <c r="BK126" s="187">
        <f>SUM(BK127:BK131)</f>
        <v>0</v>
      </c>
    </row>
    <row r="127" spans="1:65" s="2" customFormat="1" ht="16.5" customHeight="1" x14ac:dyDescent="0.2">
      <c r="A127" s="35"/>
      <c r="B127" s="36"/>
      <c r="C127" s="190" t="s">
        <v>442</v>
      </c>
      <c r="D127" s="190" t="s">
        <v>313</v>
      </c>
      <c r="E127" s="191" t="s">
        <v>2286</v>
      </c>
      <c r="F127" s="192" t="s">
        <v>2287</v>
      </c>
      <c r="G127" s="193" t="s">
        <v>316</v>
      </c>
      <c r="H127" s="194">
        <v>2</v>
      </c>
      <c r="I127" s="195"/>
      <c r="J127" s="196">
        <f>ROUND(I127*H127,2)</f>
        <v>0</v>
      </c>
      <c r="K127" s="192" t="s">
        <v>21</v>
      </c>
      <c r="L127" s="40"/>
      <c r="M127" s="197" t="s">
        <v>21</v>
      </c>
      <c r="N127" s="198" t="s">
        <v>47</v>
      </c>
      <c r="O127" s="65"/>
      <c r="P127" s="199">
        <f>O127*H127</f>
        <v>0</v>
      </c>
      <c r="Q127" s="199">
        <v>0</v>
      </c>
      <c r="R127" s="199">
        <f>Q127*H127</f>
        <v>0</v>
      </c>
      <c r="S127" s="199">
        <v>0</v>
      </c>
      <c r="T127" s="200">
        <f>S127*H127</f>
        <v>0</v>
      </c>
      <c r="U127" s="35"/>
      <c r="V127" s="35"/>
      <c r="W127" s="35"/>
      <c r="X127" s="35"/>
      <c r="Y127" s="35"/>
      <c r="Z127" s="35"/>
      <c r="AA127" s="35"/>
      <c r="AB127" s="35"/>
      <c r="AC127" s="35"/>
      <c r="AD127" s="35"/>
      <c r="AE127" s="35"/>
      <c r="AR127" s="201" t="s">
        <v>318</v>
      </c>
      <c r="AT127" s="201" t="s">
        <v>313</v>
      </c>
      <c r="AU127" s="201" t="s">
        <v>125</v>
      </c>
      <c r="AY127" s="18" t="s">
        <v>311</v>
      </c>
      <c r="BE127" s="202">
        <f>IF(N127="základní",J127,0)</f>
        <v>0</v>
      </c>
      <c r="BF127" s="202">
        <f>IF(N127="snížená",J127,0)</f>
        <v>0</v>
      </c>
      <c r="BG127" s="202">
        <f>IF(N127="zákl. přenesená",J127,0)</f>
        <v>0</v>
      </c>
      <c r="BH127" s="202">
        <f>IF(N127="sníž. přenesená",J127,0)</f>
        <v>0</v>
      </c>
      <c r="BI127" s="202">
        <f>IF(N127="nulová",J127,0)</f>
        <v>0</v>
      </c>
      <c r="BJ127" s="18" t="s">
        <v>84</v>
      </c>
      <c r="BK127" s="202">
        <f>ROUND(I127*H127,2)</f>
        <v>0</v>
      </c>
      <c r="BL127" s="18" t="s">
        <v>318</v>
      </c>
      <c r="BM127" s="201" t="s">
        <v>2288</v>
      </c>
    </row>
    <row r="128" spans="1:65" s="2" customFormat="1" ht="24" customHeight="1" x14ac:dyDescent="0.2">
      <c r="A128" s="35"/>
      <c r="B128" s="36"/>
      <c r="C128" s="190" t="s">
        <v>449</v>
      </c>
      <c r="D128" s="190" t="s">
        <v>313</v>
      </c>
      <c r="E128" s="191" t="s">
        <v>2289</v>
      </c>
      <c r="F128" s="192" t="s">
        <v>2290</v>
      </c>
      <c r="G128" s="193" t="s">
        <v>2123</v>
      </c>
      <c r="H128" s="194">
        <v>1</v>
      </c>
      <c r="I128" s="195"/>
      <c r="J128" s="196">
        <f>ROUND(I128*H128,2)</f>
        <v>0</v>
      </c>
      <c r="K128" s="192" t="s">
        <v>21</v>
      </c>
      <c r="L128" s="40"/>
      <c r="M128" s="197" t="s">
        <v>21</v>
      </c>
      <c r="N128" s="198" t="s">
        <v>47</v>
      </c>
      <c r="O128" s="65"/>
      <c r="P128" s="199">
        <f>O128*H128</f>
        <v>0</v>
      </c>
      <c r="Q128" s="199">
        <v>0</v>
      </c>
      <c r="R128" s="199">
        <f>Q128*H128</f>
        <v>0</v>
      </c>
      <c r="S128" s="199">
        <v>0</v>
      </c>
      <c r="T128" s="200">
        <f>S128*H128</f>
        <v>0</v>
      </c>
      <c r="U128" s="35"/>
      <c r="V128" s="35"/>
      <c r="W128" s="35"/>
      <c r="X128" s="35"/>
      <c r="Y128" s="35"/>
      <c r="Z128" s="35"/>
      <c r="AA128" s="35"/>
      <c r="AB128" s="35"/>
      <c r="AC128" s="35"/>
      <c r="AD128" s="35"/>
      <c r="AE128" s="35"/>
      <c r="AR128" s="201" t="s">
        <v>318</v>
      </c>
      <c r="AT128" s="201" t="s">
        <v>313</v>
      </c>
      <c r="AU128" s="201" t="s">
        <v>125</v>
      </c>
      <c r="AY128" s="18" t="s">
        <v>311</v>
      </c>
      <c r="BE128" s="202">
        <f>IF(N128="základní",J128,0)</f>
        <v>0</v>
      </c>
      <c r="BF128" s="202">
        <f>IF(N128="snížená",J128,0)</f>
        <v>0</v>
      </c>
      <c r="BG128" s="202">
        <f>IF(N128="zákl. přenesená",J128,0)</f>
        <v>0</v>
      </c>
      <c r="BH128" s="202">
        <f>IF(N128="sníž. přenesená",J128,0)</f>
        <v>0</v>
      </c>
      <c r="BI128" s="202">
        <f>IF(N128="nulová",J128,0)</f>
        <v>0</v>
      </c>
      <c r="BJ128" s="18" t="s">
        <v>84</v>
      </c>
      <c r="BK128" s="202">
        <f>ROUND(I128*H128,2)</f>
        <v>0</v>
      </c>
      <c r="BL128" s="18" t="s">
        <v>318</v>
      </c>
      <c r="BM128" s="201" t="s">
        <v>2291</v>
      </c>
    </row>
    <row r="129" spans="1:65" s="2" customFormat="1" ht="16.5" customHeight="1" x14ac:dyDescent="0.2">
      <c r="A129" s="35"/>
      <c r="B129" s="36"/>
      <c r="C129" s="190" t="s">
        <v>7</v>
      </c>
      <c r="D129" s="190" t="s">
        <v>313</v>
      </c>
      <c r="E129" s="191" t="s">
        <v>2292</v>
      </c>
      <c r="F129" s="192" t="s">
        <v>2293</v>
      </c>
      <c r="G129" s="193" t="s">
        <v>316</v>
      </c>
      <c r="H129" s="194">
        <v>3</v>
      </c>
      <c r="I129" s="195"/>
      <c r="J129" s="196">
        <f>ROUND(I129*H129,2)</f>
        <v>0</v>
      </c>
      <c r="K129" s="192" t="s">
        <v>21</v>
      </c>
      <c r="L129" s="40"/>
      <c r="M129" s="197" t="s">
        <v>21</v>
      </c>
      <c r="N129" s="198" t="s">
        <v>47</v>
      </c>
      <c r="O129" s="65"/>
      <c r="P129" s="199">
        <f>O129*H129</f>
        <v>0</v>
      </c>
      <c r="Q129" s="199">
        <v>0</v>
      </c>
      <c r="R129" s="199">
        <f>Q129*H129</f>
        <v>0</v>
      </c>
      <c r="S129" s="199">
        <v>0</v>
      </c>
      <c r="T129" s="200">
        <f>S129*H129</f>
        <v>0</v>
      </c>
      <c r="U129" s="35"/>
      <c r="V129" s="35"/>
      <c r="W129" s="35"/>
      <c r="X129" s="35"/>
      <c r="Y129" s="35"/>
      <c r="Z129" s="35"/>
      <c r="AA129" s="35"/>
      <c r="AB129" s="35"/>
      <c r="AC129" s="35"/>
      <c r="AD129" s="35"/>
      <c r="AE129" s="35"/>
      <c r="AR129" s="201" t="s">
        <v>318</v>
      </c>
      <c r="AT129" s="201" t="s">
        <v>313</v>
      </c>
      <c r="AU129" s="201" t="s">
        <v>125</v>
      </c>
      <c r="AY129" s="18" t="s">
        <v>311</v>
      </c>
      <c r="BE129" s="202">
        <f>IF(N129="základní",J129,0)</f>
        <v>0</v>
      </c>
      <c r="BF129" s="202">
        <f>IF(N129="snížená",J129,0)</f>
        <v>0</v>
      </c>
      <c r="BG129" s="202">
        <f>IF(N129="zákl. přenesená",J129,0)</f>
        <v>0</v>
      </c>
      <c r="BH129" s="202">
        <f>IF(N129="sníž. přenesená",J129,0)</f>
        <v>0</v>
      </c>
      <c r="BI129" s="202">
        <f>IF(N129="nulová",J129,0)</f>
        <v>0</v>
      </c>
      <c r="BJ129" s="18" t="s">
        <v>84</v>
      </c>
      <c r="BK129" s="202">
        <f>ROUND(I129*H129,2)</f>
        <v>0</v>
      </c>
      <c r="BL129" s="18" t="s">
        <v>318</v>
      </c>
      <c r="BM129" s="201" t="s">
        <v>2294</v>
      </c>
    </row>
    <row r="130" spans="1:65" s="2" customFormat="1" ht="16.5" customHeight="1" x14ac:dyDescent="0.2">
      <c r="A130" s="35"/>
      <c r="B130" s="36"/>
      <c r="C130" s="190" t="s">
        <v>459</v>
      </c>
      <c r="D130" s="190" t="s">
        <v>313</v>
      </c>
      <c r="E130" s="191" t="s">
        <v>2295</v>
      </c>
      <c r="F130" s="192" t="s">
        <v>2296</v>
      </c>
      <c r="G130" s="193" t="s">
        <v>316</v>
      </c>
      <c r="H130" s="194">
        <v>2</v>
      </c>
      <c r="I130" s="195"/>
      <c r="J130" s="196">
        <f>ROUND(I130*H130,2)</f>
        <v>0</v>
      </c>
      <c r="K130" s="192" t="s">
        <v>21</v>
      </c>
      <c r="L130" s="40"/>
      <c r="M130" s="197" t="s">
        <v>21</v>
      </c>
      <c r="N130" s="198" t="s">
        <v>47</v>
      </c>
      <c r="O130" s="65"/>
      <c r="P130" s="199">
        <f>O130*H130</f>
        <v>0</v>
      </c>
      <c r="Q130" s="199">
        <v>0</v>
      </c>
      <c r="R130" s="199">
        <f>Q130*H130</f>
        <v>0</v>
      </c>
      <c r="S130" s="199">
        <v>0</v>
      </c>
      <c r="T130" s="200">
        <f>S130*H130</f>
        <v>0</v>
      </c>
      <c r="U130" s="35"/>
      <c r="V130" s="35"/>
      <c r="W130" s="35"/>
      <c r="X130" s="35"/>
      <c r="Y130" s="35"/>
      <c r="Z130" s="35"/>
      <c r="AA130" s="35"/>
      <c r="AB130" s="35"/>
      <c r="AC130" s="35"/>
      <c r="AD130" s="35"/>
      <c r="AE130" s="35"/>
      <c r="AR130" s="201" t="s">
        <v>318</v>
      </c>
      <c r="AT130" s="201" t="s">
        <v>313</v>
      </c>
      <c r="AU130" s="201" t="s">
        <v>125</v>
      </c>
      <c r="AY130" s="18" t="s">
        <v>311</v>
      </c>
      <c r="BE130" s="202">
        <f>IF(N130="základní",J130,0)</f>
        <v>0</v>
      </c>
      <c r="BF130" s="202">
        <f>IF(N130="snížená",J130,0)</f>
        <v>0</v>
      </c>
      <c r="BG130" s="202">
        <f>IF(N130="zákl. přenesená",J130,0)</f>
        <v>0</v>
      </c>
      <c r="BH130" s="202">
        <f>IF(N130="sníž. přenesená",J130,0)</f>
        <v>0</v>
      </c>
      <c r="BI130" s="202">
        <f>IF(N130="nulová",J130,0)</f>
        <v>0</v>
      </c>
      <c r="BJ130" s="18" t="s">
        <v>84</v>
      </c>
      <c r="BK130" s="202">
        <f>ROUND(I130*H130,2)</f>
        <v>0</v>
      </c>
      <c r="BL130" s="18" t="s">
        <v>318</v>
      </c>
      <c r="BM130" s="201" t="s">
        <v>2297</v>
      </c>
    </row>
    <row r="131" spans="1:65" s="2" customFormat="1" ht="16.5" customHeight="1" x14ac:dyDescent="0.2">
      <c r="A131" s="35"/>
      <c r="B131" s="36"/>
      <c r="C131" s="190" t="s">
        <v>464</v>
      </c>
      <c r="D131" s="190" t="s">
        <v>313</v>
      </c>
      <c r="E131" s="191" t="s">
        <v>2298</v>
      </c>
      <c r="F131" s="192" t="s">
        <v>2299</v>
      </c>
      <c r="G131" s="193" t="s">
        <v>123</v>
      </c>
      <c r="H131" s="194">
        <v>13.398</v>
      </c>
      <c r="I131" s="195"/>
      <c r="J131" s="196">
        <f>ROUND(I131*H131,2)</f>
        <v>0</v>
      </c>
      <c r="K131" s="192" t="s">
        <v>21</v>
      </c>
      <c r="L131" s="40"/>
      <c r="M131" s="197" t="s">
        <v>21</v>
      </c>
      <c r="N131" s="198" t="s">
        <v>47</v>
      </c>
      <c r="O131" s="65"/>
      <c r="P131" s="199">
        <f>O131*H131</f>
        <v>0</v>
      </c>
      <c r="Q131" s="199">
        <v>0</v>
      </c>
      <c r="R131" s="199">
        <f>Q131*H131</f>
        <v>0</v>
      </c>
      <c r="S131" s="199">
        <v>0</v>
      </c>
      <c r="T131" s="200">
        <f>S131*H131</f>
        <v>0</v>
      </c>
      <c r="U131" s="35"/>
      <c r="V131" s="35"/>
      <c r="W131" s="35"/>
      <c r="X131" s="35"/>
      <c r="Y131" s="35"/>
      <c r="Z131" s="35"/>
      <c r="AA131" s="35"/>
      <c r="AB131" s="35"/>
      <c r="AC131" s="35"/>
      <c r="AD131" s="35"/>
      <c r="AE131" s="35"/>
      <c r="AR131" s="201" t="s">
        <v>318</v>
      </c>
      <c r="AT131" s="201" t="s">
        <v>313</v>
      </c>
      <c r="AU131" s="201" t="s">
        <v>125</v>
      </c>
      <c r="AY131" s="18" t="s">
        <v>311</v>
      </c>
      <c r="BE131" s="202">
        <f>IF(N131="základní",J131,0)</f>
        <v>0</v>
      </c>
      <c r="BF131" s="202">
        <f>IF(N131="snížená",J131,0)</f>
        <v>0</v>
      </c>
      <c r="BG131" s="202">
        <f>IF(N131="zákl. přenesená",J131,0)</f>
        <v>0</v>
      </c>
      <c r="BH131" s="202">
        <f>IF(N131="sníž. přenesená",J131,0)</f>
        <v>0</v>
      </c>
      <c r="BI131" s="202">
        <f>IF(N131="nulová",J131,0)</f>
        <v>0</v>
      </c>
      <c r="BJ131" s="18" t="s">
        <v>84</v>
      </c>
      <c r="BK131" s="202">
        <f>ROUND(I131*H131,2)</f>
        <v>0</v>
      </c>
      <c r="BL131" s="18" t="s">
        <v>318</v>
      </c>
      <c r="BM131" s="201" t="s">
        <v>2300</v>
      </c>
    </row>
    <row r="132" spans="1:65" s="12" customFormat="1" ht="20.85" customHeight="1" x14ac:dyDescent="0.2">
      <c r="B132" s="174"/>
      <c r="C132" s="175"/>
      <c r="D132" s="176" t="s">
        <v>75</v>
      </c>
      <c r="E132" s="188" t="s">
        <v>2301</v>
      </c>
      <c r="F132" s="188" t="s">
        <v>2236</v>
      </c>
      <c r="G132" s="175"/>
      <c r="H132" s="175"/>
      <c r="I132" s="178"/>
      <c r="J132" s="189">
        <f>BK132</f>
        <v>0</v>
      </c>
      <c r="K132" s="175"/>
      <c r="L132" s="180"/>
      <c r="M132" s="181"/>
      <c r="N132" s="182"/>
      <c r="O132" s="182"/>
      <c r="P132" s="183">
        <f>SUM(P133:P137)</f>
        <v>0</v>
      </c>
      <c r="Q132" s="182"/>
      <c r="R132" s="183">
        <f>SUM(R133:R137)</f>
        <v>0</v>
      </c>
      <c r="S132" s="182"/>
      <c r="T132" s="184">
        <f>SUM(T133:T137)</f>
        <v>0</v>
      </c>
      <c r="AR132" s="185" t="s">
        <v>84</v>
      </c>
      <c r="AT132" s="186" t="s">
        <v>75</v>
      </c>
      <c r="AU132" s="186" t="s">
        <v>86</v>
      </c>
      <c r="AY132" s="185" t="s">
        <v>311</v>
      </c>
      <c r="BK132" s="187">
        <f>SUM(BK133:BK137)</f>
        <v>0</v>
      </c>
    </row>
    <row r="133" spans="1:65" s="2" customFormat="1" ht="16.5" customHeight="1" x14ac:dyDescent="0.2">
      <c r="A133" s="35"/>
      <c r="B133" s="36"/>
      <c r="C133" s="190" t="s">
        <v>470</v>
      </c>
      <c r="D133" s="190" t="s">
        <v>313</v>
      </c>
      <c r="E133" s="191" t="s">
        <v>2237</v>
      </c>
      <c r="F133" s="192" t="s">
        <v>2238</v>
      </c>
      <c r="G133" s="193" t="s">
        <v>2123</v>
      </c>
      <c r="H133" s="194">
        <v>1</v>
      </c>
      <c r="I133" s="195"/>
      <c r="J133" s="196">
        <f>ROUND(I133*H133,2)</f>
        <v>0</v>
      </c>
      <c r="K133" s="192" t="s">
        <v>21</v>
      </c>
      <c r="L133" s="40"/>
      <c r="M133" s="197" t="s">
        <v>21</v>
      </c>
      <c r="N133" s="198" t="s">
        <v>47</v>
      </c>
      <c r="O133" s="65"/>
      <c r="P133" s="199">
        <f>O133*H133</f>
        <v>0</v>
      </c>
      <c r="Q133" s="199">
        <v>0</v>
      </c>
      <c r="R133" s="199">
        <f>Q133*H133</f>
        <v>0</v>
      </c>
      <c r="S133" s="199">
        <v>0</v>
      </c>
      <c r="T133" s="200">
        <f>S133*H133</f>
        <v>0</v>
      </c>
      <c r="U133" s="35"/>
      <c r="V133" s="35"/>
      <c r="W133" s="35"/>
      <c r="X133" s="35"/>
      <c r="Y133" s="35"/>
      <c r="Z133" s="35"/>
      <c r="AA133" s="35"/>
      <c r="AB133" s="35"/>
      <c r="AC133" s="35"/>
      <c r="AD133" s="35"/>
      <c r="AE133" s="35"/>
      <c r="AR133" s="201" t="s">
        <v>318</v>
      </c>
      <c r="AT133" s="201" t="s">
        <v>313</v>
      </c>
      <c r="AU133" s="201" t="s">
        <v>125</v>
      </c>
      <c r="AY133" s="18" t="s">
        <v>311</v>
      </c>
      <c r="BE133" s="202">
        <f>IF(N133="základní",J133,0)</f>
        <v>0</v>
      </c>
      <c r="BF133" s="202">
        <f>IF(N133="snížená",J133,0)</f>
        <v>0</v>
      </c>
      <c r="BG133" s="202">
        <f>IF(N133="zákl. přenesená",J133,0)</f>
        <v>0</v>
      </c>
      <c r="BH133" s="202">
        <f>IF(N133="sníž. přenesená",J133,0)</f>
        <v>0</v>
      </c>
      <c r="BI133" s="202">
        <f>IF(N133="nulová",J133,0)</f>
        <v>0</v>
      </c>
      <c r="BJ133" s="18" t="s">
        <v>84</v>
      </c>
      <c r="BK133" s="202">
        <f>ROUND(I133*H133,2)</f>
        <v>0</v>
      </c>
      <c r="BL133" s="18" t="s">
        <v>318</v>
      </c>
      <c r="BM133" s="201" t="s">
        <v>2302</v>
      </c>
    </row>
    <row r="134" spans="1:65" s="2" customFormat="1" ht="16.5" customHeight="1" x14ac:dyDescent="0.2">
      <c r="A134" s="35"/>
      <c r="B134" s="36"/>
      <c r="C134" s="190" t="s">
        <v>479</v>
      </c>
      <c r="D134" s="190" t="s">
        <v>313</v>
      </c>
      <c r="E134" s="191" t="s">
        <v>2240</v>
      </c>
      <c r="F134" s="192" t="s">
        <v>2241</v>
      </c>
      <c r="G134" s="193" t="s">
        <v>2123</v>
      </c>
      <c r="H134" s="194">
        <v>1</v>
      </c>
      <c r="I134" s="195"/>
      <c r="J134" s="196">
        <f>ROUND(I134*H134,2)</f>
        <v>0</v>
      </c>
      <c r="K134" s="192" t="s">
        <v>21</v>
      </c>
      <c r="L134" s="40"/>
      <c r="M134" s="197" t="s">
        <v>21</v>
      </c>
      <c r="N134" s="198" t="s">
        <v>47</v>
      </c>
      <c r="O134" s="65"/>
      <c r="P134" s="199">
        <f>O134*H134</f>
        <v>0</v>
      </c>
      <c r="Q134" s="199">
        <v>0</v>
      </c>
      <c r="R134" s="199">
        <f>Q134*H134</f>
        <v>0</v>
      </c>
      <c r="S134" s="199">
        <v>0</v>
      </c>
      <c r="T134" s="200">
        <f>S134*H134</f>
        <v>0</v>
      </c>
      <c r="U134" s="35"/>
      <c r="V134" s="35"/>
      <c r="W134" s="35"/>
      <c r="X134" s="35"/>
      <c r="Y134" s="35"/>
      <c r="Z134" s="35"/>
      <c r="AA134" s="35"/>
      <c r="AB134" s="35"/>
      <c r="AC134" s="35"/>
      <c r="AD134" s="35"/>
      <c r="AE134" s="35"/>
      <c r="AR134" s="201" t="s">
        <v>318</v>
      </c>
      <c r="AT134" s="201" t="s">
        <v>313</v>
      </c>
      <c r="AU134" s="201" t="s">
        <v>125</v>
      </c>
      <c r="AY134" s="18" t="s">
        <v>311</v>
      </c>
      <c r="BE134" s="202">
        <f>IF(N134="základní",J134,0)</f>
        <v>0</v>
      </c>
      <c r="BF134" s="202">
        <f>IF(N134="snížená",J134,0)</f>
        <v>0</v>
      </c>
      <c r="BG134" s="202">
        <f>IF(N134="zákl. přenesená",J134,0)</f>
        <v>0</v>
      </c>
      <c r="BH134" s="202">
        <f>IF(N134="sníž. přenesená",J134,0)</f>
        <v>0</v>
      </c>
      <c r="BI134" s="202">
        <f>IF(N134="nulová",J134,0)</f>
        <v>0</v>
      </c>
      <c r="BJ134" s="18" t="s">
        <v>84</v>
      </c>
      <c r="BK134" s="202">
        <f>ROUND(I134*H134,2)</f>
        <v>0</v>
      </c>
      <c r="BL134" s="18" t="s">
        <v>318</v>
      </c>
      <c r="BM134" s="201" t="s">
        <v>2303</v>
      </c>
    </row>
    <row r="135" spans="1:65" s="2" customFormat="1" ht="24" customHeight="1" x14ac:dyDescent="0.2">
      <c r="A135" s="35"/>
      <c r="B135" s="36"/>
      <c r="C135" s="190" t="s">
        <v>485</v>
      </c>
      <c r="D135" s="190" t="s">
        <v>313</v>
      </c>
      <c r="E135" s="191" t="s">
        <v>2243</v>
      </c>
      <c r="F135" s="192" t="s">
        <v>2244</v>
      </c>
      <c r="G135" s="193" t="s">
        <v>2123</v>
      </c>
      <c r="H135" s="194">
        <v>1</v>
      </c>
      <c r="I135" s="195"/>
      <c r="J135" s="196">
        <f>ROUND(I135*H135,2)</f>
        <v>0</v>
      </c>
      <c r="K135" s="192" t="s">
        <v>21</v>
      </c>
      <c r="L135" s="40"/>
      <c r="M135" s="197" t="s">
        <v>21</v>
      </c>
      <c r="N135" s="198" t="s">
        <v>47</v>
      </c>
      <c r="O135" s="65"/>
      <c r="P135" s="199">
        <f>O135*H135</f>
        <v>0</v>
      </c>
      <c r="Q135" s="199">
        <v>0</v>
      </c>
      <c r="R135" s="199">
        <f>Q135*H135</f>
        <v>0</v>
      </c>
      <c r="S135" s="199">
        <v>0</v>
      </c>
      <c r="T135" s="200">
        <f>S135*H135</f>
        <v>0</v>
      </c>
      <c r="U135" s="35"/>
      <c r="V135" s="35"/>
      <c r="W135" s="35"/>
      <c r="X135" s="35"/>
      <c r="Y135" s="35"/>
      <c r="Z135" s="35"/>
      <c r="AA135" s="35"/>
      <c r="AB135" s="35"/>
      <c r="AC135" s="35"/>
      <c r="AD135" s="35"/>
      <c r="AE135" s="35"/>
      <c r="AR135" s="201" t="s">
        <v>318</v>
      </c>
      <c r="AT135" s="201" t="s">
        <v>313</v>
      </c>
      <c r="AU135" s="201" t="s">
        <v>125</v>
      </c>
      <c r="AY135" s="18" t="s">
        <v>311</v>
      </c>
      <c r="BE135" s="202">
        <f>IF(N135="základní",J135,0)</f>
        <v>0</v>
      </c>
      <c r="BF135" s="202">
        <f>IF(N135="snížená",J135,0)</f>
        <v>0</v>
      </c>
      <c r="BG135" s="202">
        <f>IF(N135="zákl. přenesená",J135,0)</f>
        <v>0</v>
      </c>
      <c r="BH135" s="202">
        <f>IF(N135="sníž. přenesená",J135,0)</f>
        <v>0</v>
      </c>
      <c r="BI135" s="202">
        <f>IF(N135="nulová",J135,0)</f>
        <v>0</v>
      </c>
      <c r="BJ135" s="18" t="s">
        <v>84</v>
      </c>
      <c r="BK135" s="202">
        <f>ROUND(I135*H135,2)</f>
        <v>0</v>
      </c>
      <c r="BL135" s="18" t="s">
        <v>318</v>
      </c>
      <c r="BM135" s="201" t="s">
        <v>2304</v>
      </c>
    </row>
    <row r="136" spans="1:65" s="2" customFormat="1" ht="16.5" customHeight="1" x14ac:dyDescent="0.2">
      <c r="A136" s="35"/>
      <c r="B136" s="36"/>
      <c r="C136" s="190" t="s">
        <v>491</v>
      </c>
      <c r="D136" s="190" t="s">
        <v>313</v>
      </c>
      <c r="E136" s="191" t="s">
        <v>2246</v>
      </c>
      <c r="F136" s="192" t="s">
        <v>2247</v>
      </c>
      <c r="G136" s="193" t="s">
        <v>2123</v>
      </c>
      <c r="H136" s="194">
        <v>1</v>
      </c>
      <c r="I136" s="195"/>
      <c r="J136" s="196">
        <f>ROUND(I136*H136,2)</f>
        <v>0</v>
      </c>
      <c r="K136" s="192" t="s">
        <v>21</v>
      </c>
      <c r="L136" s="40"/>
      <c r="M136" s="197" t="s">
        <v>21</v>
      </c>
      <c r="N136" s="198" t="s">
        <v>47</v>
      </c>
      <c r="O136" s="65"/>
      <c r="P136" s="199">
        <f>O136*H136</f>
        <v>0</v>
      </c>
      <c r="Q136" s="199">
        <v>0</v>
      </c>
      <c r="R136" s="199">
        <f>Q136*H136</f>
        <v>0</v>
      </c>
      <c r="S136" s="199">
        <v>0</v>
      </c>
      <c r="T136" s="200">
        <f>S136*H136</f>
        <v>0</v>
      </c>
      <c r="U136" s="35"/>
      <c r="V136" s="35"/>
      <c r="W136" s="35"/>
      <c r="X136" s="35"/>
      <c r="Y136" s="35"/>
      <c r="Z136" s="35"/>
      <c r="AA136" s="35"/>
      <c r="AB136" s="35"/>
      <c r="AC136" s="35"/>
      <c r="AD136" s="35"/>
      <c r="AE136" s="35"/>
      <c r="AR136" s="201" t="s">
        <v>318</v>
      </c>
      <c r="AT136" s="201" t="s">
        <v>313</v>
      </c>
      <c r="AU136" s="201" t="s">
        <v>125</v>
      </c>
      <c r="AY136" s="18" t="s">
        <v>311</v>
      </c>
      <c r="BE136" s="202">
        <f>IF(N136="základní",J136,0)</f>
        <v>0</v>
      </c>
      <c r="BF136" s="202">
        <f>IF(N136="snížená",J136,0)</f>
        <v>0</v>
      </c>
      <c r="BG136" s="202">
        <f>IF(N136="zákl. přenesená",J136,0)</f>
        <v>0</v>
      </c>
      <c r="BH136" s="202">
        <f>IF(N136="sníž. přenesená",J136,0)</f>
        <v>0</v>
      </c>
      <c r="BI136" s="202">
        <f>IF(N136="nulová",J136,0)</f>
        <v>0</v>
      </c>
      <c r="BJ136" s="18" t="s">
        <v>84</v>
      </c>
      <c r="BK136" s="202">
        <f>ROUND(I136*H136,2)</f>
        <v>0</v>
      </c>
      <c r="BL136" s="18" t="s">
        <v>318</v>
      </c>
      <c r="BM136" s="201" t="s">
        <v>2305</v>
      </c>
    </row>
    <row r="137" spans="1:65" s="2" customFormat="1" ht="16.5" customHeight="1" x14ac:dyDescent="0.2">
      <c r="A137" s="35"/>
      <c r="B137" s="36"/>
      <c r="C137" s="190" t="s">
        <v>495</v>
      </c>
      <c r="D137" s="190" t="s">
        <v>313</v>
      </c>
      <c r="E137" s="191" t="s">
        <v>2249</v>
      </c>
      <c r="F137" s="192" t="s">
        <v>2250</v>
      </c>
      <c r="G137" s="193" t="s">
        <v>2123</v>
      </c>
      <c r="H137" s="194">
        <v>1</v>
      </c>
      <c r="I137" s="195"/>
      <c r="J137" s="196">
        <f>ROUND(I137*H137,2)</f>
        <v>0</v>
      </c>
      <c r="K137" s="192" t="s">
        <v>21</v>
      </c>
      <c r="L137" s="40"/>
      <c r="M137" s="197" t="s">
        <v>21</v>
      </c>
      <c r="N137" s="198" t="s">
        <v>47</v>
      </c>
      <c r="O137" s="65"/>
      <c r="P137" s="199">
        <f>O137*H137</f>
        <v>0</v>
      </c>
      <c r="Q137" s="199">
        <v>0</v>
      </c>
      <c r="R137" s="199">
        <f>Q137*H137</f>
        <v>0</v>
      </c>
      <c r="S137" s="199">
        <v>0</v>
      </c>
      <c r="T137" s="200">
        <f>S137*H137</f>
        <v>0</v>
      </c>
      <c r="U137" s="35"/>
      <c r="V137" s="35"/>
      <c r="W137" s="35"/>
      <c r="X137" s="35"/>
      <c r="Y137" s="35"/>
      <c r="Z137" s="35"/>
      <c r="AA137" s="35"/>
      <c r="AB137" s="35"/>
      <c r="AC137" s="35"/>
      <c r="AD137" s="35"/>
      <c r="AE137" s="35"/>
      <c r="AR137" s="201" t="s">
        <v>318</v>
      </c>
      <c r="AT137" s="201" t="s">
        <v>313</v>
      </c>
      <c r="AU137" s="201" t="s">
        <v>125</v>
      </c>
      <c r="AY137" s="18" t="s">
        <v>311</v>
      </c>
      <c r="BE137" s="202">
        <f>IF(N137="základní",J137,0)</f>
        <v>0</v>
      </c>
      <c r="BF137" s="202">
        <f>IF(N137="snížená",J137,0)</f>
        <v>0</v>
      </c>
      <c r="BG137" s="202">
        <f>IF(N137="zákl. přenesená",J137,0)</f>
        <v>0</v>
      </c>
      <c r="BH137" s="202">
        <f>IF(N137="sníž. přenesená",J137,0)</f>
        <v>0</v>
      </c>
      <c r="BI137" s="202">
        <f>IF(N137="nulová",J137,0)</f>
        <v>0</v>
      </c>
      <c r="BJ137" s="18" t="s">
        <v>84</v>
      </c>
      <c r="BK137" s="202">
        <f>ROUND(I137*H137,2)</f>
        <v>0</v>
      </c>
      <c r="BL137" s="18" t="s">
        <v>318</v>
      </c>
      <c r="BM137" s="201" t="s">
        <v>2306</v>
      </c>
    </row>
    <row r="138" spans="1:65" s="12" customFormat="1" ht="22.9" customHeight="1" x14ac:dyDescent="0.2">
      <c r="B138" s="174"/>
      <c r="C138" s="175"/>
      <c r="D138" s="176" t="s">
        <v>75</v>
      </c>
      <c r="E138" s="188" t="s">
        <v>2307</v>
      </c>
      <c r="F138" s="188" t="s">
        <v>2308</v>
      </c>
      <c r="G138" s="175"/>
      <c r="H138" s="175"/>
      <c r="I138" s="178"/>
      <c r="J138" s="189">
        <f>BK138</f>
        <v>0</v>
      </c>
      <c r="K138" s="175"/>
      <c r="L138" s="180"/>
      <c r="M138" s="181"/>
      <c r="N138" s="182"/>
      <c r="O138" s="182"/>
      <c r="P138" s="183">
        <f>P139+P146+P152</f>
        <v>0</v>
      </c>
      <c r="Q138" s="182"/>
      <c r="R138" s="183">
        <f>R139+R146+R152</f>
        <v>0</v>
      </c>
      <c r="S138" s="182"/>
      <c r="T138" s="184">
        <f>T139+T146+T152</f>
        <v>0</v>
      </c>
      <c r="AR138" s="185" t="s">
        <v>84</v>
      </c>
      <c r="AT138" s="186" t="s">
        <v>75</v>
      </c>
      <c r="AU138" s="186" t="s">
        <v>84</v>
      </c>
      <c r="AY138" s="185" t="s">
        <v>311</v>
      </c>
      <c r="BK138" s="187">
        <f>BK139+BK146+BK152</f>
        <v>0</v>
      </c>
    </row>
    <row r="139" spans="1:65" s="12" customFormat="1" ht="20.85" customHeight="1" x14ac:dyDescent="0.2">
      <c r="B139" s="174"/>
      <c r="C139" s="175"/>
      <c r="D139" s="176" t="s">
        <v>75</v>
      </c>
      <c r="E139" s="188" t="s">
        <v>2309</v>
      </c>
      <c r="F139" s="188" t="s">
        <v>2310</v>
      </c>
      <c r="G139" s="175"/>
      <c r="H139" s="175"/>
      <c r="I139" s="178"/>
      <c r="J139" s="189">
        <f>BK139</f>
        <v>0</v>
      </c>
      <c r="K139" s="175"/>
      <c r="L139" s="180"/>
      <c r="M139" s="181"/>
      <c r="N139" s="182"/>
      <c r="O139" s="182"/>
      <c r="P139" s="183">
        <f>SUM(P140:P145)</f>
        <v>0</v>
      </c>
      <c r="Q139" s="182"/>
      <c r="R139" s="183">
        <f>SUM(R140:R145)</f>
        <v>0</v>
      </c>
      <c r="S139" s="182"/>
      <c r="T139" s="184">
        <f>SUM(T140:T145)</f>
        <v>0</v>
      </c>
      <c r="AR139" s="185" t="s">
        <v>84</v>
      </c>
      <c r="AT139" s="186" t="s">
        <v>75</v>
      </c>
      <c r="AU139" s="186" t="s">
        <v>86</v>
      </c>
      <c r="AY139" s="185" t="s">
        <v>311</v>
      </c>
      <c r="BK139" s="187">
        <f>SUM(BK140:BK145)</f>
        <v>0</v>
      </c>
    </row>
    <row r="140" spans="1:65" s="2" customFormat="1" ht="16.5" customHeight="1" x14ac:dyDescent="0.2">
      <c r="A140" s="35"/>
      <c r="B140" s="36"/>
      <c r="C140" s="190" t="s">
        <v>503</v>
      </c>
      <c r="D140" s="190" t="s">
        <v>313</v>
      </c>
      <c r="E140" s="191" t="s">
        <v>2311</v>
      </c>
      <c r="F140" s="192" t="s">
        <v>2312</v>
      </c>
      <c r="G140" s="193" t="s">
        <v>329</v>
      </c>
      <c r="H140" s="194">
        <v>3.52</v>
      </c>
      <c r="I140" s="195"/>
      <c r="J140" s="196">
        <f t="shared" ref="J140:J145" si="10">ROUND(I140*H140,2)</f>
        <v>0</v>
      </c>
      <c r="K140" s="192" t="s">
        <v>21</v>
      </c>
      <c r="L140" s="40"/>
      <c r="M140" s="197" t="s">
        <v>21</v>
      </c>
      <c r="N140" s="198" t="s">
        <v>47</v>
      </c>
      <c r="O140" s="65"/>
      <c r="P140" s="199">
        <f t="shared" ref="P140:P145" si="11">O140*H140</f>
        <v>0</v>
      </c>
      <c r="Q140" s="199">
        <v>0</v>
      </c>
      <c r="R140" s="199">
        <f t="shared" ref="R140:R145" si="12">Q140*H140</f>
        <v>0</v>
      </c>
      <c r="S140" s="199">
        <v>0</v>
      </c>
      <c r="T140" s="200">
        <f t="shared" ref="T140:T145" si="13">S140*H140</f>
        <v>0</v>
      </c>
      <c r="U140" s="35"/>
      <c r="V140" s="35"/>
      <c r="W140" s="35"/>
      <c r="X140" s="35"/>
      <c r="Y140" s="35"/>
      <c r="Z140" s="35"/>
      <c r="AA140" s="35"/>
      <c r="AB140" s="35"/>
      <c r="AC140" s="35"/>
      <c r="AD140" s="35"/>
      <c r="AE140" s="35"/>
      <c r="AR140" s="201" t="s">
        <v>318</v>
      </c>
      <c r="AT140" s="201" t="s">
        <v>313</v>
      </c>
      <c r="AU140" s="201" t="s">
        <v>125</v>
      </c>
      <c r="AY140" s="18" t="s">
        <v>311</v>
      </c>
      <c r="BE140" s="202">
        <f t="shared" ref="BE140:BE145" si="14">IF(N140="základní",J140,0)</f>
        <v>0</v>
      </c>
      <c r="BF140" s="202">
        <f t="shared" ref="BF140:BF145" si="15">IF(N140="snížená",J140,0)</f>
        <v>0</v>
      </c>
      <c r="BG140" s="202">
        <f t="shared" ref="BG140:BG145" si="16">IF(N140="zákl. přenesená",J140,0)</f>
        <v>0</v>
      </c>
      <c r="BH140" s="202">
        <f t="shared" ref="BH140:BH145" si="17">IF(N140="sníž. přenesená",J140,0)</f>
        <v>0</v>
      </c>
      <c r="BI140" s="202">
        <f t="shared" ref="BI140:BI145" si="18">IF(N140="nulová",J140,0)</f>
        <v>0</v>
      </c>
      <c r="BJ140" s="18" t="s">
        <v>84</v>
      </c>
      <c r="BK140" s="202">
        <f t="shared" ref="BK140:BK145" si="19">ROUND(I140*H140,2)</f>
        <v>0</v>
      </c>
      <c r="BL140" s="18" t="s">
        <v>318</v>
      </c>
      <c r="BM140" s="201" t="s">
        <v>2313</v>
      </c>
    </row>
    <row r="141" spans="1:65" s="2" customFormat="1" ht="16.5" customHeight="1" x14ac:dyDescent="0.2">
      <c r="A141" s="35"/>
      <c r="B141" s="36"/>
      <c r="C141" s="190" t="s">
        <v>510</v>
      </c>
      <c r="D141" s="190" t="s">
        <v>313</v>
      </c>
      <c r="E141" s="191" t="s">
        <v>2314</v>
      </c>
      <c r="F141" s="192" t="s">
        <v>2315</v>
      </c>
      <c r="G141" s="193" t="s">
        <v>329</v>
      </c>
      <c r="H141" s="194">
        <v>11.54</v>
      </c>
      <c r="I141" s="195"/>
      <c r="J141" s="196">
        <f t="shared" si="10"/>
        <v>0</v>
      </c>
      <c r="K141" s="192" t="s">
        <v>21</v>
      </c>
      <c r="L141" s="40"/>
      <c r="M141" s="197" t="s">
        <v>21</v>
      </c>
      <c r="N141" s="198" t="s">
        <v>47</v>
      </c>
      <c r="O141" s="65"/>
      <c r="P141" s="199">
        <f t="shared" si="11"/>
        <v>0</v>
      </c>
      <c r="Q141" s="199">
        <v>0</v>
      </c>
      <c r="R141" s="199">
        <f t="shared" si="12"/>
        <v>0</v>
      </c>
      <c r="S141" s="199">
        <v>0</v>
      </c>
      <c r="T141" s="200">
        <f t="shared" si="13"/>
        <v>0</v>
      </c>
      <c r="U141" s="35"/>
      <c r="V141" s="35"/>
      <c r="W141" s="35"/>
      <c r="X141" s="35"/>
      <c r="Y141" s="35"/>
      <c r="Z141" s="35"/>
      <c r="AA141" s="35"/>
      <c r="AB141" s="35"/>
      <c r="AC141" s="35"/>
      <c r="AD141" s="35"/>
      <c r="AE141" s="35"/>
      <c r="AR141" s="201" t="s">
        <v>318</v>
      </c>
      <c r="AT141" s="201" t="s">
        <v>313</v>
      </c>
      <c r="AU141" s="201" t="s">
        <v>125</v>
      </c>
      <c r="AY141" s="18" t="s">
        <v>311</v>
      </c>
      <c r="BE141" s="202">
        <f t="shared" si="14"/>
        <v>0</v>
      </c>
      <c r="BF141" s="202">
        <f t="shared" si="15"/>
        <v>0</v>
      </c>
      <c r="BG141" s="202">
        <f t="shared" si="16"/>
        <v>0</v>
      </c>
      <c r="BH141" s="202">
        <f t="shared" si="17"/>
        <v>0</v>
      </c>
      <c r="BI141" s="202">
        <f t="shared" si="18"/>
        <v>0</v>
      </c>
      <c r="BJ141" s="18" t="s">
        <v>84</v>
      </c>
      <c r="BK141" s="202">
        <f t="shared" si="19"/>
        <v>0</v>
      </c>
      <c r="BL141" s="18" t="s">
        <v>318</v>
      </c>
      <c r="BM141" s="201" t="s">
        <v>2316</v>
      </c>
    </row>
    <row r="142" spans="1:65" s="2" customFormat="1" ht="16.5" customHeight="1" x14ac:dyDescent="0.2">
      <c r="A142" s="35"/>
      <c r="B142" s="36"/>
      <c r="C142" s="190" t="s">
        <v>514</v>
      </c>
      <c r="D142" s="190" t="s">
        <v>313</v>
      </c>
      <c r="E142" s="191" t="s">
        <v>2317</v>
      </c>
      <c r="F142" s="192" t="s">
        <v>2318</v>
      </c>
      <c r="G142" s="193" t="s">
        <v>329</v>
      </c>
      <c r="H142" s="194">
        <v>18.18</v>
      </c>
      <c r="I142" s="195"/>
      <c r="J142" s="196">
        <f t="shared" si="10"/>
        <v>0</v>
      </c>
      <c r="K142" s="192" t="s">
        <v>21</v>
      </c>
      <c r="L142" s="40"/>
      <c r="M142" s="197" t="s">
        <v>21</v>
      </c>
      <c r="N142" s="198" t="s">
        <v>47</v>
      </c>
      <c r="O142" s="65"/>
      <c r="P142" s="199">
        <f t="shared" si="11"/>
        <v>0</v>
      </c>
      <c r="Q142" s="199">
        <v>0</v>
      </c>
      <c r="R142" s="199">
        <f t="shared" si="12"/>
        <v>0</v>
      </c>
      <c r="S142" s="199">
        <v>0</v>
      </c>
      <c r="T142" s="200">
        <f t="shared" si="13"/>
        <v>0</v>
      </c>
      <c r="U142" s="35"/>
      <c r="V142" s="35"/>
      <c r="W142" s="35"/>
      <c r="X142" s="35"/>
      <c r="Y142" s="35"/>
      <c r="Z142" s="35"/>
      <c r="AA142" s="35"/>
      <c r="AB142" s="35"/>
      <c r="AC142" s="35"/>
      <c r="AD142" s="35"/>
      <c r="AE142" s="35"/>
      <c r="AR142" s="201" t="s">
        <v>318</v>
      </c>
      <c r="AT142" s="201" t="s">
        <v>313</v>
      </c>
      <c r="AU142" s="201" t="s">
        <v>125</v>
      </c>
      <c r="AY142" s="18" t="s">
        <v>311</v>
      </c>
      <c r="BE142" s="202">
        <f t="shared" si="14"/>
        <v>0</v>
      </c>
      <c r="BF142" s="202">
        <f t="shared" si="15"/>
        <v>0</v>
      </c>
      <c r="BG142" s="202">
        <f t="shared" si="16"/>
        <v>0</v>
      </c>
      <c r="BH142" s="202">
        <f t="shared" si="17"/>
        <v>0</v>
      </c>
      <c r="BI142" s="202">
        <f t="shared" si="18"/>
        <v>0</v>
      </c>
      <c r="BJ142" s="18" t="s">
        <v>84</v>
      </c>
      <c r="BK142" s="202">
        <f t="shared" si="19"/>
        <v>0</v>
      </c>
      <c r="BL142" s="18" t="s">
        <v>318</v>
      </c>
      <c r="BM142" s="201" t="s">
        <v>2319</v>
      </c>
    </row>
    <row r="143" spans="1:65" s="2" customFormat="1" ht="16.5" customHeight="1" x14ac:dyDescent="0.2">
      <c r="A143" s="35"/>
      <c r="B143" s="36"/>
      <c r="C143" s="190" t="s">
        <v>523</v>
      </c>
      <c r="D143" s="190" t="s">
        <v>313</v>
      </c>
      <c r="E143" s="191" t="s">
        <v>2320</v>
      </c>
      <c r="F143" s="192" t="s">
        <v>2321</v>
      </c>
      <c r="G143" s="193" t="s">
        <v>329</v>
      </c>
      <c r="H143" s="194">
        <v>5.29</v>
      </c>
      <c r="I143" s="195"/>
      <c r="J143" s="196">
        <f t="shared" si="10"/>
        <v>0</v>
      </c>
      <c r="K143" s="192" t="s">
        <v>21</v>
      </c>
      <c r="L143" s="40"/>
      <c r="M143" s="197" t="s">
        <v>21</v>
      </c>
      <c r="N143" s="198" t="s">
        <v>47</v>
      </c>
      <c r="O143" s="65"/>
      <c r="P143" s="199">
        <f t="shared" si="11"/>
        <v>0</v>
      </c>
      <c r="Q143" s="199">
        <v>0</v>
      </c>
      <c r="R143" s="199">
        <f t="shared" si="12"/>
        <v>0</v>
      </c>
      <c r="S143" s="199">
        <v>0</v>
      </c>
      <c r="T143" s="200">
        <f t="shared" si="13"/>
        <v>0</v>
      </c>
      <c r="U143" s="35"/>
      <c r="V143" s="35"/>
      <c r="W143" s="35"/>
      <c r="X143" s="35"/>
      <c r="Y143" s="35"/>
      <c r="Z143" s="35"/>
      <c r="AA143" s="35"/>
      <c r="AB143" s="35"/>
      <c r="AC143" s="35"/>
      <c r="AD143" s="35"/>
      <c r="AE143" s="35"/>
      <c r="AR143" s="201" t="s">
        <v>318</v>
      </c>
      <c r="AT143" s="201" t="s">
        <v>313</v>
      </c>
      <c r="AU143" s="201" t="s">
        <v>125</v>
      </c>
      <c r="AY143" s="18" t="s">
        <v>311</v>
      </c>
      <c r="BE143" s="202">
        <f t="shared" si="14"/>
        <v>0</v>
      </c>
      <c r="BF143" s="202">
        <f t="shared" si="15"/>
        <v>0</v>
      </c>
      <c r="BG143" s="202">
        <f t="shared" si="16"/>
        <v>0</v>
      </c>
      <c r="BH143" s="202">
        <f t="shared" si="17"/>
        <v>0</v>
      </c>
      <c r="BI143" s="202">
        <f t="shared" si="18"/>
        <v>0</v>
      </c>
      <c r="BJ143" s="18" t="s">
        <v>84</v>
      </c>
      <c r="BK143" s="202">
        <f t="shared" si="19"/>
        <v>0</v>
      </c>
      <c r="BL143" s="18" t="s">
        <v>318</v>
      </c>
      <c r="BM143" s="201" t="s">
        <v>2322</v>
      </c>
    </row>
    <row r="144" spans="1:65" s="2" customFormat="1" ht="16.5" customHeight="1" x14ac:dyDescent="0.2">
      <c r="A144" s="35"/>
      <c r="B144" s="36"/>
      <c r="C144" s="190" t="s">
        <v>529</v>
      </c>
      <c r="D144" s="190" t="s">
        <v>313</v>
      </c>
      <c r="E144" s="191" t="s">
        <v>2323</v>
      </c>
      <c r="F144" s="192" t="s">
        <v>2324</v>
      </c>
      <c r="G144" s="193" t="s">
        <v>329</v>
      </c>
      <c r="H144" s="194">
        <v>1</v>
      </c>
      <c r="I144" s="195"/>
      <c r="J144" s="196">
        <f t="shared" si="10"/>
        <v>0</v>
      </c>
      <c r="K144" s="192" t="s">
        <v>21</v>
      </c>
      <c r="L144" s="40"/>
      <c r="M144" s="197" t="s">
        <v>21</v>
      </c>
      <c r="N144" s="198" t="s">
        <v>47</v>
      </c>
      <c r="O144" s="65"/>
      <c r="P144" s="199">
        <f t="shared" si="11"/>
        <v>0</v>
      </c>
      <c r="Q144" s="199">
        <v>0</v>
      </c>
      <c r="R144" s="199">
        <f t="shared" si="12"/>
        <v>0</v>
      </c>
      <c r="S144" s="199">
        <v>0</v>
      </c>
      <c r="T144" s="200">
        <f t="shared" si="13"/>
        <v>0</v>
      </c>
      <c r="U144" s="35"/>
      <c r="V144" s="35"/>
      <c r="W144" s="35"/>
      <c r="X144" s="35"/>
      <c r="Y144" s="35"/>
      <c r="Z144" s="35"/>
      <c r="AA144" s="35"/>
      <c r="AB144" s="35"/>
      <c r="AC144" s="35"/>
      <c r="AD144" s="35"/>
      <c r="AE144" s="35"/>
      <c r="AR144" s="201" t="s">
        <v>318</v>
      </c>
      <c r="AT144" s="201" t="s">
        <v>313</v>
      </c>
      <c r="AU144" s="201" t="s">
        <v>125</v>
      </c>
      <c r="AY144" s="18" t="s">
        <v>311</v>
      </c>
      <c r="BE144" s="202">
        <f t="shared" si="14"/>
        <v>0</v>
      </c>
      <c r="BF144" s="202">
        <f t="shared" si="15"/>
        <v>0</v>
      </c>
      <c r="BG144" s="202">
        <f t="shared" si="16"/>
        <v>0</v>
      </c>
      <c r="BH144" s="202">
        <f t="shared" si="17"/>
        <v>0</v>
      </c>
      <c r="BI144" s="202">
        <f t="shared" si="18"/>
        <v>0</v>
      </c>
      <c r="BJ144" s="18" t="s">
        <v>84</v>
      </c>
      <c r="BK144" s="202">
        <f t="shared" si="19"/>
        <v>0</v>
      </c>
      <c r="BL144" s="18" t="s">
        <v>318</v>
      </c>
      <c r="BM144" s="201" t="s">
        <v>2325</v>
      </c>
    </row>
    <row r="145" spans="1:65" s="2" customFormat="1" ht="16.5" customHeight="1" x14ac:dyDescent="0.2">
      <c r="A145" s="35"/>
      <c r="B145" s="36"/>
      <c r="C145" s="190" t="s">
        <v>534</v>
      </c>
      <c r="D145" s="190" t="s">
        <v>313</v>
      </c>
      <c r="E145" s="191" t="s">
        <v>2326</v>
      </c>
      <c r="F145" s="192" t="s">
        <v>2327</v>
      </c>
      <c r="G145" s="193" t="s">
        <v>329</v>
      </c>
      <c r="H145" s="194">
        <v>8</v>
      </c>
      <c r="I145" s="195"/>
      <c r="J145" s="196">
        <f t="shared" si="10"/>
        <v>0</v>
      </c>
      <c r="K145" s="192" t="s">
        <v>21</v>
      </c>
      <c r="L145" s="40"/>
      <c r="M145" s="197" t="s">
        <v>21</v>
      </c>
      <c r="N145" s="198" t="s">
        <v>47</v>
      </c>
      <c r="O145" s="65"/>
      <c r="P145" s="199">
        <f t="shared" si="11"/>
        <v>0</v>
      </c>
      <c r="Q145" s="199">
        <v>0</v>
      </c>
      <c r="R145" s="199">
        <f t="shared" si="12"/>
        <v>0</v>
      </c>
      <c r="S145" s="199">
        <v>0</v>
      </c>
      <c r="T145" s="200">
        <f t="shared" si="13"/>
        <v>0</v>
      </c>
      <c r="U145" s="35"/>
      <c r="V145" s="35"/>
      <c r="W145" s="35"/>
      <c r="X145" s="35"/>
      <c r="Y145" s="35"/>
      <c r="Z145" s="35"/>
      <c r="AA145" s="35"/>
      <c r="AB145" s="35"/>
      <c r="AC145" s="35"/>
      <c r="AD145" s="35"/>
      <c r="AE145" s="35"/>
      <c r="AR145" s="201" t="s">
        <v>318</v>
      </c>
      <c r="AT145" s="201" t="s">
        <v>313</v>
      </c>
      <c r="AU145" s="201" t="s">
        <v>125</v>
      </c>
      <c r="AY145" s="18" t="s">
        <v>311</v>
      </c>
      <c r="BE145" s="202">
        <f t="shared" si="14"/>
        <v>0</v>
      </c>
      <c r="BF145" s="202">
        <f t="shared" si="15"/>
        <v>0</v>
      </c>
      <c r="BG145" s="202">
        <f t="shared" si="16"/>
        <v>0</v>
      </c>
      <c r="BH145" s="202">
        <f t="shared" si="17"/>
        <v>0</v>
      </c>
      <c r="BI145" s="202">
        <f t="shared" si="18"/>
        <v>0</v>
      </c>
      <c r="BJ145" s="18" t="s">
        <v>84</v>
      </c>
      <c r="BK145" s="202">
        <f t="shared" si="19"/>
        <v>0</v>
      </c>
      <c r="BL145" s="18" t="s">
        <v>318</v>
      </c>
      <c r="BM145" s="201" t="s">
        <v>2328</v>
      </c>
    </row>
    <row r="146" spans="1:65" s="12" customFormat="1" ht="20.85" customHeight="1" x14ac:dyDescent="0.2">
      <c r="B146" s="174"/>
      <c r="C146" s="175"/>
      <c r="D146" s="176" t="s">
        <v>75</v>
      </c>
      <c r="E146" s="188" t="s">
        <v>2329</v>
      </c>
      <c r="F146" s="188" t="s">
        <v>2236</v>
      </c>
      <c r="G146" s="175"/>
      <c r="H146" s="175"/>
      <c r="I146" s="178"/>
      <c r="J146" s="189">
        <f>BK146</f>
        <v>0</v>
      </c>
      <c r="K146" s="175"/>
      <c r="L146" s="180"/>
      <c r="M146" s="181"/>
      <c r="N146" s="182"/>
      <c r="O146" s="182"/>
      <c r="P146" s="183">
        <f>SUM(P147:P151)</f>
        <v>0</v>
      </c>
      <c r="Q146" s="182"/>
      <c r="R146" s="183">
        <f>SUM(R147:R151)</f>
        <v>0</v>
      </c>
      <c r="S146" s="182"/>
      <c r="T146" s="184">
        <f>SUM(T147:T151)</f>
        <v>0</v>
      </c>
      <c r="AR146" s="185" t="s">
        <v>84</v>
      </c>
      <c r="AT146" s="186" t="s">
        <v>75</v>
      </c>
      <c r="AU146" s="186" t="s">
        <v>86</v>
      </c>
      <c r="AY146" s="185" t="s">
        <v>311</v>
      </c>
      <c r="BK146" s="187">
        <f>SUM(BK147:BK151)</f>
        <v>0</v>
      </c>
    </row>
    <row r="147" spans="1:65" s="2" customFormat="1" ht="16.5" customHeight="1" x14ac:dyDescent="0.2">
      <c r="A147" s="35"/>
      <c r="B147" s="36"/>
      <c r="C147" s="190" t="s">
        <v>541</v>
      </c>
      <c r="D147" s="190" t="s">
        <v>313</v>
      </c>
      <c r="E147" s="191" t="s">
        <v>2237</v>
      </c>
      <c r="F147" s="192" t="s">
        <v>2238</v>
      </c>
      <c r="G147" s="193" t="s">
        <v>2123</v>
      </c>
      <c r="H147" s="194">
        <v>1</v>
      </c>
      <c r="I147" s="195"/>
      <c r="J147" s="196">
        <f>ROUND(I147*H147,2)</f>
        <v>0</v>
      </c>
      <c r="K147" s="192" t="s">
        <v>21</v>
      </c>
      <c r="L147" s="40"/>
      <c r="M147" s="197" t="s">
        <v>21</v>
      </c>
      <c r="N147" s="198" t="s">
        <v>47</v>
      </c>
      <c r="O147" s="65"/>
      <c r="P147" s="199">
        <f>O147*H147</f>
        <v>0</v>
      </c>
      <c r="Q147" s="199">
        <v>0</v>
      </c>
      <c r="R147" s="199">
        <f>Q147*H147</f>
        <v>0</v>
      </c>
      <c r="S147" s="199">
        <v>0</v>
      </c>
      <c r="T147" s="200">
        <f>S147*H147</f>
        <v>0</v>
      </c>
      <c r="U147" s="35"/>
      <c r="V147" s="35"/>
      <c r="W147" s="35"/>
      <c r="X147" s="35"/>
      <c r="Y147" s="35"/>
      <c r="Z147" s="35"/>
      <c r="AA147" s="35"/>
      <c r="AB147" s="35"/>
      <c r="AC147" s="35"/>
      <c r="AD147" s="35"/>
      <c r="AE147" s="35"/>
      <c r="AR147" s="201" t="s">
        <v>318</v>
      </c>
      <c r="AT147" s="201" t="s">
        <v>313</v>
      </c>
      <c r="AU147" s="201" t="s">
        <v>125</v>
      </c>
      <c r="AY147" s="18" t="s">
        <v>311</v>
      </c>
      <c r="BE147" s="202">
        <f>IF(N147="základní",J147,0)</f>
        <v>0</v>
      </c>
      <c r="BF147" s="202">
        <f>IF(N147="snížená",J147,0)</f>
        <v>0</v>
      </c>
      <c r="BG147" s="202">
        <f>IF(N147="zákl. přenesená",J147,0)</f>
        <v>0</v>
      </c>
      <c r="BH147" s="202">
        <f>IF(N147="sníž. přenesená",J147,0)</f>
        <v>0</v>
      </c>
      <c r="BI147" s="202">
        <f>IF(N147="nulová",J147,0)</f>
        <v>0</v>
      </c>
      <c r="BJ147" s="18" t="s">
        <v>84</v>
      </c>
      <c r="BK147" s="202">
        <f>ROUND(I147*H147,2)</f>
        <v>0</v>
      </c>
      <c r="BL147" s="18" t="s">
        <v>318</v>
      </c>
      <c r="BM147" s="201" t="s">
        <v>2330</v>
      </c>
    </row>
    <row r="148" spans="1:65" s="2" customFormat="1" ht="16.5" customHeight="1" x14ac:dyDescent="0.2">
      <c r="A148" s="35"/>
      <c r="B148" s="36"/>
      <c r="C148" s="190" t="s">
        <v>550</v>
      </c>
      <c r="D148" s="190" t="s">
        <v>313</v>
      </c>
      <c r="E148" s="191" t="s">
        <v>2240</v>
      </c>
      <c r="F148" s="192" t="s">
        <v>2241</v>
      </c>
      <c r="G148" s="193" t="s">
        <v>2123</v>
      </c>
      <c r="H148" s="194">
        <v>1</v>
      </c>
      <c r="I148" s="195"/>
      <c r="J148" s="196">
        <f>ROUND(I148*H148,2)</f>
        <v>0</v>
      </c>
      <c r="K148" s="192" t="s">
        <v>21</v>
      </c>
      <c r="L148" s="40"/>
      <c r="M148" s="197" t="s">
        <v>21</v>
      </c>
      <c r="N148" s="198" t="s">
        <v>47</v>
      </c>
      <c r="O148" s="65"/>
      <c r="P148" s="199">
        <f>O148*H148</f>
        <v>0</v>
      </c>
      <c r="Q148" s="199">
        <v>0</v>
      </c>
      <c r="R148" s="199">
        <f>Q148*H148</f>
        <v>0</v>
      </c>
      <c r="S148" s="199">
        <v>0</v>
      </c>
      <c r="T148" s="200">
        <f>S148*H148</f>
        <v>0</v>
      </c>
      <c r="U148" s="35"/>
      <c r="V148" s="35"/>
      <c r="W148" s="35"/>
      <c r="X148" s="35"/>
      <c r="Y148" s="35"/>
      <c r="Z148" s="35"/>
      <c r="AA148" s="35"/>
      <c r="AB148" s="35"/>
      <c r="AC148" s="35"/>
      <c r="AD148" s="35"/>
      <c r="AE148" s="35"/>
      <c r="AR148" s="201" t="s">
        <v>318</v>
      </c>
      <c r="AT148" s="201" t="s">
        <v>313</v>
      </c>
      <c r="AU148" s="201" t="s">
        <v>125</v>
      </c>
      <c r="AY148" s="18" t="s">
        <v>311</v>
      </c>
      <c r="BE148" s="202">
        <f>IF(N148="základní",J148,0)</f>
        <v>0</v>
      </c>
      <c r="BF148" s="202">
        <f>IF(N148="snížená",J148,0)</f>
        <v>0</v>
      </c>
      <c r="BG148" s="202">
        <f>IF(N148="zákl. přenesená",J148,0)</f>
        <v>0</v>
      </c>
      <c r="BH148" s="202">
        <f>IF(N148="sníž. přenesená",J148,0)</f>
        <v>0</v>
      </c>
      <c r="BI148" s="202">
        <f>IF(N148="nulová",J148,0)</f>
        <v>0</v>
      </c>
      <c r="BJ148" s="18" t="s">
        <v>84</v>
      </c>
      <c r="BK148" s="202">
        <f>ROUND(I148*H148,2)</f>
        <v>0</v>
      </c>
      <c r="BL148" s="18" t="s">
        <v>318</v>
      </c>
      <c r="BM148" s="201" t="s">
        <v>2331</v>
      </c>
    </row>
    <row r="149" spans="1:65" s="2" customFormat="1" ht="24" customHeight="1" x14ac:dyDescent="0.2">
      <c r="A149" s="35"/>
      <c r="B149" s="36"/>
      <c r="C149" s="190" t="s">
        <v>556</v>
      </c>
      <c r="D149" s="190" t="s">
        <v>313</v>
      </c>
      <c r="E149" s="191" t="s">
        <v>2243</v>
      </c>
      <c r="F149" s="192" t="s">
        <v>2244</v>
      </c>
      <c r="G149" s="193" t="s">
        <v>2123</v>
      </c>
      <c r="H149" s="194">
        <v>1</v>
      </c>
      <c r="I149" s="195"/>
      <c r="J149" s="196">
        <f>ROUND(I149*H149,2)</f>
        <v>0</v>
      </c>
      <c r="K149" s="192" t="s">
        <v>21</v>
      </c>
      <c r="L149" s="40"/>
      <c r="M149" s="197" t="s">
        <v>21</v>
      </c>
      <c r="N149" s="198" t="s">
        <v>47</v>
      </c>
      <c r="O149" s="65"/>
      <c r="P149" s="199">
        <f>O149*H149</f>
        <v>0</v>
      </c>
      <c r="Q149" s="199">
        <v>0</v>
      </c>
      <c r="R149" s="199">
        <f>Q149*H149</f>
        <v>0</v>
      </c>
      <c r="S149" s="199">
        <v>0</v>
      </c>
      <c r="T149" s="200">
        <f>S149*H149</f>
        <v>0</v>
      </c>
      <c r="U149" s="35"/>
      <c r="V149" s="35"/>
      <c r="W149" s="35"/>
      <c r="X149" s="35"/>
      <c r="Y149" s="35"/>
      <c r="Z149" s="35"/>
      <c r="AA149" s="35"/>
      <c r="AB149" s="35"/>
      <c r="AC149" s="35"/>
      <c r="AD149" s="35"/>
      <c r="AE149" s="35"/>
      <c r="AR149" s="201" t="s">
        <v>318</v>
      </c>
      <c r="AT149" s="201" t="s">
        <v>313</v>
      </c>
      <c r="AU149" s="201" t="s">
        <v>125</v>
      </c>
      <c r="AY149" s="18" t="s">
        <v>311</v>
      </c>
      <c r="BE149" s="202">
        <f>IF(N149="základní",J149,0)</f>
        <v>0</v>
      </c>
      <c r="BF149" s="202">
        <f>IF(N149="snížená",J149,0)</f>
        <v>0</v>
      </c>
      <c r="BG149" s="202">
        <f>IF(N149="zákl. přenesená",J149,0)</f>
        <v>0</v>
      </c>
      <c r="BH149" s="202">
        <f>IF(N149="sníž. přenesená",J149,0)</f>
        <v>0</v>
      </c>
      <c r="BI149" s="202">
        <f>IF(N149="nulová",J149,0)</f>
        <v>0</v>
      </c>
      <c r="BJ149" s="18" t="s">
        <v>84</v>
      </c>
      <c r="BK149" s="202">
        <f>ROUND(I149*H149,2)</f>
        <v>0</v>
      </c>
      <c r="BL149" s="18" t="s">
        <v>318</v>
      </c>
      <c r="BM149" s="201" t="s">
        <v>2332</v>
      </c>
    </row>
    <row r="150" spans="1:65" s="2" customFormat="1" ht="16.5" customHeight="1" x14ac:dyDescent="0.2">
      <c r="A150" s="35"/>
      <c r="B150" s="36"/>
      <c r="C150" s="190" t="s">
        <v>560</v>
      </c>
      <c r="D150" s="190" t="s">
        <v>313</v>
      </c>
      <c r="E150" s="191" t="s">
        <v>2246</v>
      </c>
      <c r="F150" s="192" t="s">
        <v>2247</v>
      </c>
      <c r="G150" s="193" t="s">
        <v>2123</v>
      </c>
      <c r="H150" s="194">
        <v>1</v>
      </c>
      <c r="I150" s="195"/>
      <c r="J150" s="196">
        <f>ROUND(I150*H150,2)</f>
        <v>0</v>
      </c>
      <c r="K150" s="192" t="s">
        <v>21</v>
      </c>
      <c r="L150" s="40"/>
      <c r="M150" s="197" t="s">
        <v>21</v>
      </c>
      <c r="N150" s="198" t="s">
        <v>47</v>
      </c>
      <c r="O150" s="65"/>
      <c r="P150" s="199">
        <f>O150*H150</f>
        <v>0</v>
      </c>
      <c r="Q150" s="199">
        <v>0</v>
      </c>
      <c r="R150" s="199">
        <f>Q150*H150</f>
        <v>0</v>
      </c>
      <c r="S150" s="199">
        <v>0</v>
      </c>
      <c r="T150" s="200">
        <f>S150*H150</f>
        <v>0</v>
      </c>
      <c r="U150" s="35"/>
      <c r="V150" s="35"/>
      <c r="W150" s="35"/>
      <c r="X150" s="35"/>
      <c r="Y150" s="35"/>
      <c r="Z150" s="35"/>
      <c r="AA150" s="35"/>
      <c r="AB150" s="35"/>
      <c r="AC150" s="35"/>
      <c r="AD150" s="35"/>
      <c r="AE150" s="35"/>
      <c r="AR150" s="201" t="s">
        <v>318</v>
      </c>
      <c r="AT150" s="201" t="s">
        <v>313</v>
      </c>
      <c r="AU150" s="201" t="s">
        <v>125</v>
      </c>
      <c r="AY150" s="18" t="s">
        <v>311</v>
      </c>
      <c r="BE150" s="202">
        <f>IF(N150="základní",J150,0)</f>
        <v>0</v>
      </c>
      <c r="BF150" s="202">
        <f>IF(N150="snížená",J150,0)</f>
        <v>0</v>
      </c>
      <c r="BG150" s="202">
        <f>IF(N150="zákl. přenesená",J150,0)</f>
        <v>0</v>
      </c>
      <c r="BH150" s="202">
        <f>IF(N150="sníž. přenesená",J150,0)</f>
        <v>0</v>
      </c>
      <c r="BI150" s="202">
        <f>IF(N150="nulová",J150,0)</f>
        <v>0</v>
      </c>
      <c r="BJ150" s="18" t="s">
        <v>84</v>
      </c>
      <c r="BK150" s="202">
        <f>ROUND(I150*H150,2)</f>
        <v>0</v>
      </c>
      <c r="BL150" s="18" t="s">
        <v>318</v>
      </c>
      <c r="BM150" s="201" t="s">
        <v>2333</v>
      </c>
    </row>
    <row r="151" spans="1:65" s="2" customFormat="1" ht="16.5" customHeight="1" x14ac:dyDescent="0.2">
      <c r="A151" s="35"/>
      <c r="B151" s="36"/>
      <c r="C151" s="190" t="s">
        <v>565</v>
      </c>
      <c r="D151" s="190" t="s">
        <v>313</v>
      </c>
      <c r="E151" s="191" t="s">
        <v>2249</v>
      </c>
      <c r="F151" s="192" t="s">
        <v>2250</v>
      </c>
      <c r="G151" s="193" t="s">
        <v>2123</v>
      </c>
      <c r="H151" s="194">
        <v>1</v>
      </c>
      <c r="I151" s="195"/>
      <c r="J151" s="196">
        <f>ROUND(I151*H151,2)</f>
        <v>0</v>
      </c>
      <c r="K151" s="192" t="s">
        <v>21</v>
      </c>
      <c r="L151" s="40"/>
      <c r="M151" s="197" t="s">
        <v>21</v>
      </c>
      <c r="N151" s="198" t="s">
        <v>47</v>
      </c>
      <c r="O151" s="65"/>
      <c r="P151" s="199">
        <f>O151*H151</f>
        <v>0</v>
      </c>
      <c r="Q151" s="199">
        <v>0</v>
      </c>
      <c r="R151" s="199">
        <f>Q151*H151</f>
        <v>0</v>
      </c>
      <c r="S151" s="199">
        <v>0</v>
      </c>
      <c r="T151" s="200">
        <f>S151*H151</f>
        <v>0</v>
      </c>
      <c r="U151" s="35"/>
      <c r="V151" s="35"/>
      <c r="W151" s="35"/>
      <c r="X151" s="35"/>
      <c r="Y151" s="35"/>
      <c r="Z151" s="35"/>
      <c r="AA151" s="35"/>
      <c r="AB151" s="35"/>
      <c r="AC151" s="35"/>
      <c r="AD151" s="35"/>
      <c r="AE151" s="35"/>
      <c r="AR151" s="201" t="s">
        <v>318</v>
      </c>
      <c r="AT151" s="201" t="s">
        <v>313</v>
      </c>
      <c r="AU151" s="201" t="s">
        <v>125</v>
      </c>
      <c r="AY151" s="18" t="s">
        <v>311</v>
      </c>
      <c r="BE151" s="202">
        <f>IF(N151="základní",J151,0)</f>
        <v>0</v>
      </c>
      <c r="BF151" s="202">
        <f>IF(N151="snížená",J151,0)</f>
        <v>0</v>
      </c>
      <c r="BG151" s="202">
        <f>IF(N151="zákl. přenesená",J151,0)</f>
        <v>0</v>
      </c>
      <c r="BH151" s="202">
        <f>IF(N151="sníž. přenesená",J151,0)</f>
        <v>0</v>
      </c>
      <c r="BI151" s="202">
        <f>IF(N151="nulová",J151,0)</f>
        <v>0</v>
      </c>
      <c r="BJ151" s="18" t="s">
        <v>84</v>
      </c>
      <c r="BK151" s="202">
        <f>ROUND(I151*H151,2)</f>
        <v>0</v>
      </c>
      <c r="BL151" s="18" t="s">
        <v>318</v>
      </c>
      <c r="BM151" s="201" t="s">
        <v>2334</v>
      </c>
    </row>
    <row r="152" spans="1:65" s="12" customFormat="1" ht="20.85" customHeight="1" x14ac:dyDescent="0.2">
      <c r="B152" s="174"/>
      <c r="C152" s="175"/>
      <c r="D152" s="176" t="s">
        <v>75</v>
      </c>
      <c r="E152" s="188" t="s">
        <v>2335</v>
      </c>
      <c r="F152" s="188" t="s">
        <v>2336</v>
      </c>
      <c r="G152" s="175"/>
      <c r="H152" s="175"/>
      <c r="I152" s="178"/>
      <c r="J152" s="189">
        <f>BK152</f>
        <v>0</v>
      </c>
      <c r="K152" s="175"/>
      <c r="L152" s="180"/>
      <c r="M152" s="181"/>
      <c r="N152" s="182"/>
      <c r="O152" s="182"/>
      <c r="P152" s="183">
        <f>SUM(P153:P157)</f>
        <v>0</v>
      </c>
      <c r="Q152" s="182"/>
      <c r="R152" s="183">
        <f>SUM(R153:R157)</f>
        <v>0</v>
      </c>
      <c r="S152" s="182"/>
      <c r="T152" s="184">
        <f>SUM(T153:T157)</f>
        <v>0</v>
      </c>
      <c r="AR152" s="185" t="s">
        <v>84</v>
      </c>
      <c r="AT152" s="186" t="s">
        <v>75</v>
      </c>
      <c r="AU152" s="186" t="s">
        <v>86</v>
      </c>
      <c r="AY152" s="185" t="s">
        <v>311</v>
      </c>
      <c r="BK152" s="187">
        <f>SUM(BK153:BK157)</f>
        <v>0</v>
      </c>
    </row>
    <row r="153" spans="1:65" s="2" customFormat="1" ht="16.5" customHeight="1" x14ac:dyDescent="0.2">
      <c r="A153" s="35"/>
      <c r="B153" s="36"/>
      <c r="C153" s="190" t="s">
        <v>569</v>
      </c>
      <c r="D153" s="190" t="s">
        <v>313</v>
      </c>
      <c r="E153" s="191" t="s">
        <v>2337</v>
      </c>
      <c r="F153" s="192" t="s">
        <v>2338</v>
      </c>
      <c r="G153" s="193" t="s">
        <v>329</v>
      </c>
      <c r="H153" s="194">
        <v>14.497999999999999</v>
      </c>
      <c r="I153" s="195"/>
      <c r="J153" s="196">
        <f>ROUND(I153*H153,2)</f>
        <v>0</v>
      </c>
      <c r="K153" s="192" t="s">
        <v>21</v>
      </c>
      <c r="L153" s="40"/>
      <c r="M153" s="197" t="s">
        <v>21</v>
      </c>
      <c r="N153" s="198" t="s">
        <v>47</v>
      </c>
      <c r="O153" s="65"/>
      <c r="P153" s="199">
        <f>O153*H153</f>
        <v>0</v>
      </c>
      <c r="Q153" s="199">
        <v>0</v>
      </c>
      <c r="R153" s="199">
        <f>Q153*H153</f>
        <v>0</v>
      </c>
      <c r="S153" s="199">
        <v>0</v>
      </c>
      <c r="T153" s="200">
        <f>S153*H153</f>
        <v>0</v>
      </c>
      <c r="U153" s="35"/>
      <c r="V153" s="35"/>
      <c r="W153" s="35"/>
      <c r="X153" s="35"/>
      <c r="Y153" s="35"/>
      <c r="Z153" s="35"/>
      <c r="AA153" s="35"/>
      <c r="AB153" s="35"/>
      <c r="AC153" s="35"/>
      <c r="AD153" s="35"/>
      <c r="AE153" s="35"/>
      <c r="AR153" s="201" t="s">
        <v>318</v>
      </c>
      <c r="AT153" s="201" t="s">
        <v>313</v>
      </c>
      <c r="AU153" s="201" t="s">
        <v>125</v>
      </c>
      <c r="AY153" s="18" t="s">
        <v>311</v>
      </c>
      <c r="BE153" s="202">
        <f>IF(N153="základní",J153,0)</f>
        <v>0</v>
      </c>
      <c r="BF153" s="202">
        <f>IF(N153="snížená",J153,0)</f>
        <v>0</v>
      </c>
      <c r="BG153" s="202">
        <f>IF(N153="zákl. přenesená",J153,0)</f>
        <v>0</v>
      </c>
      <c r="BH153" s="202">
        <f>IF(N153="sníž. přenesená",J153,0)</f>
        <v>0</v>
      </c>
      <c r="BI153" s="202">
        <f>IF(N153="nulová",J153,0)</f>
        <v>0</v>
      </c>
      <c r="BJ153" s="18" t="s">
        <v>84</v>
      </c>
      <c r="BK153" s="202">
        <f>ROUND(I153*H153,2)</f>
        <v>0</v>
      </c>
      <c r="BL153" s="18" t="s">
        <v>318</v>
      </c>
      <c r="BM153" s="201" t="s">
        <v>2339</v>
      </c>
    </row>
    <row r="154" spans="1:65" s="2" customFormat="1" ht="16.5" customHeight="1" x14ac:dyDescent="0.2">
      <c r="A154" s="35"/>
      <c r="B154" s="36"/>
      <c r="C154" s="190" t="s">
        <v>574</v>
      </c>
      <c r="D154" s="190" t="s">
        <v>313</v>
      </c>
      <c r="E154" s="191" t="s">
        <v>2340</v>
      </c>
      <c r="F154" s="192" t="s">
        <v>2341</v>
      </c>
      <c r="G154" s="193" t="s">
        <v>329</v>
      </c>
      <c r="H154" s="194">
        <v>0.52800000000000002</v>
      </c>
      <c r="I154" s="195"/>
      <c r="J154" s="196">
        <f>ROUND(I154*H154,2)</f>
        <v>0</v>
      </c>
      <c r="K154" s="192" t="s">
        <v>21</v>
      </c>
      <c r="L154" s="40"/>
      <c r="M154" s="197" t="s">
        <v>21</v>
      </c>
      <c r="N154" s="198" t="s">
        <v>47</v>
      </c>
      <c r="O154" s="65"/>
      <c r="P154" s="199">
        <f>O154*H154</f>
        <v>0</v>
      </c>
      <c r="Q154" s="199">
        <v>0</v>
      </c>
      <c r="R154" s="199">
        <f>Q154*H154</f>
        <v>0</v>
      </c>
      <c r="S154" s="199">
        <v>0</v>
      </c>
      <c r="T154" s="200">
        <f>S154*H154</f>
        <v>0</v>
      </c>
      <c r="U154" s="35"/>
      <c r="V154" s="35"/>
      <c r="W154" s="35"/>
      <c r="X154" s="35"/>
      <c r="Y154" s="35"/>
      <c r="Z154" s="35"/>
      <c r="AA154" s="35"/>
      <c r="AB154" s="35"/>
      <c r="AC154" s="35"/>
      <c r="AD154" s="35"/>
      <c r="AE154" s="35"/>
      <c r="AR154" s="201" t="s">
        <v>318</v>
      </c>
      <c r="AT154" s="201" t="s">
        <v>313</v>
      </c>
      <c r="AU154" s="201" t="s">
        <v>125</v>
      </c>
      <c r="AY154" s="18" t="s">
        <v>311</v>
      </c>
      <c r="BE154" s="202">
        <f>IF(N154="základní",J154,0)</f>
        <v>0</v>
      </c>
      <c r="BF154" s="202">
        <f>IF(N154="snížená",J154,0)</f>
        <v>0</v>
      </c>
      <c r="BG154" s="202">
        <f>IF(N154="zákl. přenesená",J154,0)</f>
        <v>0</v>
      </c>
      <c r="BH154" s="202">
        <f>IF(N154="sníž. přenesená",J154,0)</f>
        <v>0</v>
      </c>
      <c r="BI154" s="202">
        <f>IF(N154="nulová",J154,0)</f>
        <v>0</v>
      </c>
      <c r="BJ154" s="18" t="s">
        <v>84</v>
      </c>
      <c r="BK154" s="202">
        <f>ROUND(I154*H154,2)</f>
        <v>0</v>
      </c>
      <c r="BL154" s="18" t="s">
        <v>318</v>
      </c>
      <c r="BM154" s="201" t="s">
        <v>2342</v>
      </c>
    </row>
    <row r="155" spans="1:65" s="2" customFormat="1" ht="16.5" customHeight="1" x14ac:dyDescent="0.2">
      <c r="A155" s="35"/>
      <c r="B155" s="36"/>
      <c r="C155" s="190" t="s">
        <v>579</v>
      </c>
      <c r="D155" s="190" t="s">
        <v>313</v>
      </c>
      <c r="E155" s="191" t="s">
        <v>2343</v>
      </c>
      <c r="F155" s="192" t="s">
        <v>2344</v>
      </c>
      <c r="G155" s="193" t="s">
        <v>329</v>
      </c>
      <c r="H155" s="194">
        <v>0.52800000000000002</v>
      </c>
      <c r="I155" s="195"/>
      <c r="J155" s="196">
        <f>ROUND(I155*H155,2)</f>
        <v>0</v>
      </c>
      <c r="K155" s="192" t="s">
        <v>21</v>
      </c>
      <c r="L155" s="40"/>
      <c r="M155" s="197" t="s">
        <v>21</v>
      </c>
      <c r="N155" s="198" t="s">
        <v>47</v>
      </c>
      <c r="O155" s="65"/>
      <c r="P155" s="199">
        <f>O155*H155</f>
        <v>0</v>
      </c>
      <c r="Q155" s="199">
        <v>0</v>
      </c>
      <c r="R155" s="199">
        <f>Q155*H155</f>
        <v>0</v>
      </c>
      <c r="S155" s="199">
        <v>0</v>
      </c>
      <c r="T155" s="200">
        <f>S155*H155</f>
        <v>0</v>
      </c>
      <c r="U155" s="35"/>
      <c r="V155" s="35"/>
      <c r="W155" s="35"/>
      <c r="X155" s="35"/>
      <c r="Y155" s="35"/>
      <c r="Z155" s="35"/>
      <c r="AA155" s="35"/>
      <c r="AB155" s="35"/>
      <c r="AC155" s="35"/>
      <c r="AD155" s="35"/>
      <c r="AE155" s="35"/>
      <c r="AR155" s="201" t="s">
        <v>318</v>
      </c>
      <c r="AT155" s="201" t="s">
        <v>313</v>
      </c>
      <c r="AU155" s="201" t="s">
        <v>125</v>
      </c>
      <c r="AY155" s="18" t="s">
        <v>311</v>
      </c>
      <c r="BE155" s="202">
        <f>IF(N155="základní",J155,0)</f>
        <v>0</v>
      </c>
      <c r="BF155" s="202">
        <f>IF(N155="snížená",J155,0)</f>
        <v>0</v>
      </c>
      <c r="BG155" s="202">
        <f>IF(N155="zákl. přenesená",J155,0)</f>
        <v>0</v>
      </c>
      <c r="BH155" s="202">
        <f>IF(N155="sníž. přenesená",J155,0)</f>
        <v>0</v>
      </c>
      <c r="BI155" s="202">
        <f>IF(N155="nulová",J155,0)</f>
        <v>0</v>
      </c>
      <c r="BJ155" s="18" t="s">
        <v>84</v>
      </c>
      <c r="BK155" s="202">
        <f>ROUND(I155*H155,2)</f>
        <v>0</v>
      </c>
      <c r="BL155" s="18" t="s">
        <v>318</v>
      </c>
      <c r="BM155" s="201" t="s">
        <v>2345</v>
      </c>
    </row>
    <row r="156" spans="1:65" s="2" customFormat="1" ht="16.5" customHeight="1" x14ac:dyDescent="0.2">
      <c r="A156" s="35"/>
      <c r="B156" s="36"/>
      <c r="C156" s="190" t="s">
        <v>588</v>
      </c>
      <c r="D156" s="190" t="s">
        <v>313</v>
      </c>
      <c r="E156" s="191" t="s">
        <v>2346</v>
      </c>
      <c r="F156" s="192" t="s">
        <v>2347</v>
      </c>
      <c r="G156" s="193" t="s">
        <v>329</v>
      </c>
      <c r="H156" s="194">
        <v>3</v>
      </c>
      <c r="I156" s="195"/>
      <c r="J156" s="196">
        <f>ROUND(I156*H156,2)</f>
        <v>0</v>
      </c>
      <c r="K156" s="192" t="s">
        <v>21</v>
      </c>
      <c r="L156" s="40"/>
      <c r="M156" s="197" t="s">
        <v>21</v>
      </c>
      <c r="N156" s="198" t="s">
        <v>47</v>
      </c>
      <c r="O156" s="65"/>
      <c r="P156" s="199">
        <f>O156*H156</f>
        <v>0</v>
      </c>
      <c r="Q156" s="199">
        <v>0</v>
      </c>
      <c r="R156" s="199">
        <f>Q156*H156</f>
        <v>0</v>
      </c>
      <c r="S156" s="199">
        <v>0</v>
      </c>
      <c r="T156" s="200">
        <f>S156*H156</f>
        <v>0</v>
      </c>
      <c r="U156" s="35"/>
      <c r="V156" s="35"/>
      <c r="W156" s="35"/>
      <c r="X156" s="35"/>
      <c r="Y156" s="35"/>
      <c r="Z156" s="35"/>
      <c r="AA156" s="35"/>
      <c r="AB156" s="35"/>
      <c r="AC156" s="35"/>
      <c r="AD156" s="35"/>
      <c r="AE156" s="35"/>
      <c r="AR156" s="201" t="s">
        <v>318</v>
      </c>
      <c r="AT156" s="201" t="s">
        <v>313</v>
      </c>
      <c r="AU156" s="201" t="s">
        <v>125</v>
      </c>
      <c r="AY156" s="18" t="s">
        <v>311</v>
      </c>
      <c r="BE156" s="202">
        <f>IF(N156="základní",J156,0)</f>
        <v>0</v>
      </c>
      <c r="BF156" s="202">
        <f>IF(N156="snížená",J156,0)</f>
        <v>0</v>
      </c>
      <c r="BG156" s="202">
        <f>IF(N156="zákl. přenesená",J156,0)</f>
        <v>0</v>
      </c>
      <c r="BH156" s="202">
        <f>IF(N156="sníž. přenesená",J156,0)</f>
        <v>0</v>
      </c>
      <c r="BI156" s="202">
        <f>IF(N156="nulová",J156,0)</f>
        <v>0</v>
      </c>
      <c r="BJ156" s="18" t="s">
        <v>84</v>
      </c>
      <c r="BK156" s="202">
        <f>ROUND(I156*H156,2)</f>
        <v>0</v>
      </c>
      <c r="BL156" s="18" t="s">
        <v>318</v>
      </c>
      <c r="BM156" s="201" t="s">
        <v>2348</v>
      </c>
    </row>
    <row r="157" spans="1:65" s="2" customFormat="1" ht="16.5" customHeight="1" x14ac:dyDescent="0.2">
      <c r="A157" s="35"/>
      <c r="B157" s="36"/>
      <c r="C157" s="190" t="s">
        <v>594</v>
      </c>
      <c r="D157" s="190" t="s">
        <v>313</v>
      </c>
      <c r="E157" s="191" t="s">
        <v>2349</v>
      </c>
      <c r="F157" s="192" t="s">
        <v>2350</v>
      </c>
      <c r="G157" s="193" t="s">
        <v>329</v>
      </c>
      <c r="H157" s="194">
        <v>0.52800000000000002</v>
      </c>
      <c r="I157" s="195"/>
      <c r="J157" s="196">
        <f>ROUND(I157*H157,2)</f>
        <v>0</v>
      </c>
      <c r="K157" s="192" t="s">
        <v>21</v>
      </c>
      <c r="L157" s="40"/>
      <c r="M157" s="197" t="s">
        <v>21</v>
      </c>
      <c r="N157" s="198" t="s">
        <v>47</v>
      </c>
      <c r="O157" s="65"/>
      <c r="P157" s="199">
        <f>O157*H157</f>
        <v>0</v>
      </c>
      <c r="Q157" s="199">
        <v>0</v>
      </c>
      <c r="R157" s="199">
        <f>Q157*H157</f>
        <v>0</v>
      </c>
      <c r="S157" s="199">
        <v>0</v>
      </c>
      <c r="T157" s="200">
        <f>S157*H157</f>
        <v>0</v>
      </c>
      <c r="U157" s="35"/>
      <c r="V157" s="35"/>
      <c r="W157" s="35"/>
      <c r="X157" s="35"/>
      <c r="Y157" s="35"/>
      <c r="Z157" s="35"/>
      <c r="AA157" s="35"/>
      <c r="AB157" s="35"/>
      <c r="AC157" s="35"/>
      <c r="AD157" s="35"/>
      <c r="AE157" s="35"/>
      <c r="AR157" s="201" t="s">
        <v>318</v>
      </c>
      <c r="AT157" s="201" t="s">
        <v>313</v>
      </c>
      <c r="AU157" s="201" t="s">
        <v>125</v>
      </c>
      <c r="AY157" s="18" t="s">
        <v>311</v>
      </c>
      <c r="BE157" s="202">
        <f>IF(N157="základní",J157,0)</f>
        <v>0</v>
      </c>
      <c r="BF157" s="202">
        <f>IF(N157="snížená",J157,0)</f>
        <v>0</v>
      </c>
      <c r="BG157" s="202">
        <f>IF(N157="zákl. přenesená",J157,0)</f>
        <v>0</v>
      </c>
      <c r="BH157" s="202">
        <f>IF(N157="sníž. přenesená",J157,0)</f>
        <v>0</v>
      </c>
      <c r="BI157" s="202">
        <f>IF(N157="nulová",J157,0)</f>
        <v>0</v>
      </c>
      <c r="BJ157" s="18" t="s">
        <v>84</v>
      </c>
      <c r="BK157" s="202">
        <f>ROUND(I157*H157,2)</f>
        <v>0</v>
      </c>
      <c r="BL157" s="18" t="s">
        <v>318</v>
      </c>
      <c r="BM157" s="201" t="s">
        <v>2351</v>
      </c>
    </row>
    <row r="158" spans="1:65" s="12" customFormat="1" ht="22.9" customHeight="1" x14ac:dyDescent="0.2">
      <c r="B158" s="174"/>
      <c r="C158" s="175"/>
      <c r="D158" s="176" t="s">
        <v>75</v>
      </c>
      <c r="E158" s="188" t="s">
        <v>2352</v>
      </c>
      <c r="F158" s="188" t="s">
        <v>2353</v>
      </c>
      <c r="G158" s="175"/>
      <c r="H158" s="175"/>
      <c r="I158" s="178"/>
      <c r="J158" s="189">
        <f>BK158</f>
        <v>0</v>
      </c>
      <c r="K158" s="175"/>
      <c r="L158" s="180"/>
      <c r="M158" s="181"/>
      <c r="N158" s="182"/>
      <c r="O158" s="182"/>
      <c r="P158" s="183">
        <f>P159+P164+P167+P179+P191</f>
        <v>0</v>
      </c>
      <c r="Q158" s="182"/>
      <c r="R158" s="183">
        <f>R159+R164+R167+R179+R191</f>
        <v>0</v>
      </c>
      <c r="S158" s="182"/>
      <c r="T158" s="184">
        <f>T159+T164+T167+T179+T191</f>
        <v>0</v>
      </c>
      <c r="AR158" s="185" t="s">
        <v>84</v>
      </c>
      <c r="AT158" s="186" t="s">
        <v>75</v>
      </c>
      <c r="AU158" s="186" t="s">
        <v>84</v>
      </c>
      <c r="AY158" s="185" t="s">
        <v>311</v>
      </c>
      <c r="BK158" s="187">
        <f>BK159+BK164+BK167+BK179+BK191</f>
        <v>0</v>
      </c>
    </row>
    <row r="159" spans="1:65" s="12" customFormat="1" ht="20.85" customHeight="1" x14ac:dyDescent="0.2">
      <c r="B159" s="174"/>
      <c r="C159" s="175"/>
      <c r="D159" s="176" t="s">
        <v>75</v>
      </c>
      <c r="E159" s="188" t="s">
        <v>2354</v>
      </c>
      <c r="F159" s="188" t="s">
        <v>2355</v>
      </c>
      <c r="G159" s="175"/>
      <c r="H159" s="175"/>
      <c r="I159" s="178"/>
      <c r="J159" s="189">
        <f>BK159</f>
        <v>0</v>
      </c>
      <c r="K159" s="175"/>
      <c r="L159" s="180"/>
      <c r="M159" s="181"/>
      <c r="N159" s="182"/>
      <c r="O159" s="182"/>
      <c r="P159" s="183">
        <f>SUM(P160:P163)</f>
        <v>0</v>
      </c>
      <c r="Q159" s="182"/>
      <c r="R159" s="183">
        <f>SUM(R160:R163)</f>
        <v>0</v>
      </c>
      <c r="S159" s="182"/>
      <c r="T159" s="184">
        <f>SUM(T160:T163)</f>
        <v>0</v>
      </c>
      <c r="AR159" s="185" t="s">
        <v>84</v>
      </c>
      <c r="AT159" s="186" t="s">
        <v>75</v>
      </c>
      <c r="AU159" s="186" t="s">
        <v>86</v>
      </c>
      <c r="AY159" s="185" t="s">
        <v>311</v>
      </c>
      <c r="BK159" s="187">
        <f>SUM(BK160:BK163)</f>
        <v>0</v>
      </c>
    </row>
    <row r="160" spans="1:65" s="2" customFormat="1" ht="16.5" customHeight="1" x14ac:dyDescent="0.2">
      <c r="A160" s="35"/>
      <c r="B160" s="36"/>
      <c r="C160" s="190" t="s">
        <v>600</v>
      </c>
      <c r="D160" s="190" t="s">
        <v>313</v>
      </c>
      <c r="E160" s="191" t="s">
        <v>2356</v>
      </c>
      <c r="F160" s="192" t="s">
        <v>2357</v>
      </c>
      <c r="G160" s="193" t="s">
        <v>2123</v>
      </c>
      <c r="H160" s="194">
        <v>16</v>
      </c>
      <c r="I160" s="195"/>
      <c r="J160" s="196">
        <f>ROUND(I160*H160,2)</f>
        <v>0</v>
      </c>
      <c r="K160" s="192" t="s">
        <v>21</v>
      </c>
      <c r="L160" s="40"/>
      <c r="M160" s="197" t="s">
        <v>21</v>
      </c>
      <c r="N160" s="198" t="s">
        <v>47</v>
      </c>
      <c r="O160" s="65"/>
      <c r="P160" s="199">
        <f>O160*H160</f>
        <v>0</v>
      </c>
      <c r="Q160" s="199">
        <v>0</v>
      </c>
      <c r="R160" s="199">
        <f>Q160*H160</f>
        <v>0</v>
      </c>
      <c r="S160" s="199">
        <v>0</v>
      </c>
      <c r="T160" s="200">
        <f>S160*H160</f>
        <v>0</v>
      </c>
      <c r="U160" s="35"/>
      <c r="V160" s="35"/>
      <c r="W160" s="35"/>
      <c r="X160" s="35"/>
      <c r="Y160" s="35"/>
      <c r="Z160" s="35"/>
      <c r="AA160" s="35"/>
      <c r="AB160" s="35"/>
      <c r="AC160" s="35"/>
      <c r="AD160" s="35"/>
      <c r="AE160" s="35"/>
      <c r="AR160" s="201" t="s">
        <v>318</v>
      </c>
      <c r="AT160" s="201" t="s">
        <v>313</v>
      </c>
      <c r="AU160" s="201" t="s">
        <v>125</v>
      </c>
      <c r="AY160" s="18" t="s">
        <v>311</v>
      </c>
      <c r="BE160" s="202">
        <f>IF(N160="základní",J160,0)</f>
        <v>0</v>
      </c>
      <c r="BF160" s="202">
        <f>IF(N160="snížená",J160,0)</f>
        <v>0</v>
      </c>
      <c r="BG160" s="202">
        <f>IF(N160="zákl. přenesená",J160,0)</f>
        <v>0</v>
      </c>
      <c r="BH160" s="202">
        <f>IF(N160="sníž. přenesená",J160,0)</f>
        <v>0</v>
      </c>
      <c r="BI160" s="202">
        <f>IF(N160="nulová",J160,0)</f>
        <v>0</v>
      </c>
      <c r="BJ160" s="18" t="s">
        <v>84</v>
      </c>
      <c r="BK160" s="202">
        <f>ROUND(I160*H160,2)</f>
        <v>0</v>
      </c>
      <c r="BL160" s="18" t="s">
        <v>318</v>
      </c>
      <c r="BM160" s="201" t="s">
        <v>2358</v>
      </c>
    </row>
    <row r="161" spans="1:65" s="2" customFormat="1" ht="16.5" customHeight="1" x14ac:dyDescent="0.2">
      <c r="A161" s="35"/>
      <c r="B161" s="36"/>
      <c r="C161" s="190" t="s">
        <v>605</v>
      </c>
      <c r="D161" s="190" t="s">
        <v>313</v>
      </c>
      <c r="E161" s="191" t="s">
        <v>2359</v>
      </c>
      <c r="F161" s="192" t="s">
        <v>2360</v>
      </c>
      <c r="G161" s="193" t="s">
        <v>316</v>
      </c>
      <c r="H161" s="194">
        <v>2</v>
      </c>
      <c r="I161" s="195"/>
      <c r="J161" s="196">
        <f>ROUND(I161*H161,2)</f>
        <v>0</v>
      </c>
      <c r="K161" s="192" t="s">
        <v>21</v>
      </c>
      <c r="L161" s="40"/>
      <c r="M161" s="197" t="s">
        <v>21</v>
      </c>
      <c r="N161" s="198" t="s">
        <v>47</v>
      </c>
      <c r="O161" s="65"/>
      <c r="P161" s="199">
        <f>O161*H161</f>
        <v>0</v>
      </c>
      <c r="Q161" s="199">
        <v>0</v>
      </c>
      <c r="R161" s="199">
        <f>Q161*H161</f>
        <v>0</v>
      </c>
      <c r="S161" s="199">
        <v>0</v>
      </c>
      <c r="T161" s="200">
        <f>S161*H161</f>
        <v>0</v>
      </c>
      <c r="U161" s="35"/>
      <c r="V161" s="35"/>
      <c r="W161" s="35"/>
      <c r="X161" s="35"/>
      <c r="Y161" s="35"/>
      <c r="Z161" s="35"/>
      <c r="AA161" s="35"/>
      <c r="AB161" s="35"/>
      <c r="AC161" s="35"/>
      <c r="AD161" s="35"/>
      <c r="AE161" s="35"/>
      <c r="AR161" s="201" t="s">
        <v>318</v>
      </c>
      <c r="AT161" s="201" t="s">
        <v>313</v>
      </c>
      <c r="AU161" s="201" t="s">
        <v>125</v>
      </c>
      <c r="AY161" s="18" t="s">
        <v>311</v>
      </c>
      <c r="BE161" s="202">
        <f>IF(N161="základní",J161,0)</f>
        <v>0</v>
      </c>
      <c r="BF161" s="202">
        <f>IF(N161="snížená",J161,0)</f>
        <v>0</v>
      </c>
      <c r="BG161" s="202">
        <f>IF(N161="zákl. přenesená",J161,0)</f>
        <v>0</v>
      </c>
      <c r="BH161" s="202">
        <f>IF(N161="sníž. přenesená",J161,0)</f>
        <v>0</v>
      </c>
      <c r="BI161" s="202">
        <f>IF(N161="nulová",J161,0)</f>
        <v>0</v>
      </c>
      <c r="BJ161" s="18" t="s">
        <v>84</v>
      </c>
      <c r="BK161" s="202">
        <f>ROUND(I161*H161,2)</f>
        <v>0</v>
      </c>
      <c r="BL161" s="18" t="s">
        <v>318</v>
      </c>
      <c r="BM161" s="201" t="s">
        <v>2361</v>
      </c>
    </row>
    <row r="162" spans="1:65" s="2" customFormat="1" ht="16.5" customHeight="1" x14ac:dyDescent="0.2">
      <c r="A162" s="35"/>
      <c r="B162" s="36"/>
      <c r="C162" s="190" t="s">
        <v>610</v>
      </c>
      <c r="D162" s="190" t="s">
        <v>313</v>
      </c>
      <c r="E162" s="191" t="s">
        <v>2362</v>
      </c>
      <c r="F162" s="192" t="s">
        <v>2363</v>
      </c>
      <c r="G162" s="193" t="s">
        <v>316</v>
      </c>
      <c r="H162" s="194">
        <v>18</v>
      </c>
      <c r="I162" s="195"/>
      <c r="J162" s="196">
        <f>ROUND(I162*H162,2)</f>
        <v>0</v>
      </c>
      <c r="K162" s="192" t="s">
        <v>21</v>
      </c>
      <c r="L162" s="40"/>
      <c r="M162" s="197" t="s">
        <v>21</v>
      </c>
      <c r="N162" s="198" t="s">
        <v>47</v>
      </c>
      <c r="O162" s="65"/>
      <c r="P162" s="199">
        <f>O162*H162</f>
        <v>0</v>
      </c>
      <c r="Q162" s="199">
        <v>0</v>
      </c>
      <c r="R162" s="199">
        <f>Q162*H162</f>
        <v>0</v>
      </c>
      <c r="S162" s="199">
        <v>0</v>
      </c>
      <c r="T162" s="200">
        <f>S162*H162</f>
        <v>0</v>
      </c>
      <c r="U162" s="35"/>
      <c r="V162" s="35"/>
      <c r="W162" s="35"/>
      <c r="X162" s="35"/>
      <c r="Y162" s="35"/>
      <c r="Z162" s="35"/>
      <c r="AA162" s="35"/>
      <c r="AB162" s="35"/>
      <c r="AC162" s="35"/>
      <c r="AD162" s="35"/>
      <c r="AE162" s="35"/>
      <c r="AR162" s="201" t="s">
        <v>318</v>
      </c>
      <c r="AT162" s="201" t="s">
        <v>313</v>
      </c>
      <c r="AU162" s="201" t="s">
        <v>125</v>
      </c>
      <c r="AY162" s="18" t="s">
        <v>311</v>
      </c>
      <c r="BE162" s="202">
        <f>IF(N162="základní",J162,0)</f>
        <v>0</v>
      </c>
      <c r="BF162" s="202">
        <f>IF(N162="snížená",J162,0)</f>
        <v>0</v>
      </c>
      <c r="BG162" s="202">
        <f>IF(N162="zákl. přenesená",J162,0)</f>
        <v>0</v>
      </c>
      <c r="BH162" s="202">
        <f>IF(N162="sníž. přenesená",J162,0)</f>
        <v>0</v>
      </c>
      <c r="BI162" s="202">
        <f>IF(N162="nulová",J162,0)</f>
        <v>0</v>
      </c>
      <c r="BJ162" s="18" t="s">
        <v>84</v>
      </c>
      <c r="BK162" s="202">
        <f>ROUND(I162*H162,2)</f>
        <v>0</v>
      </c>
      <c r="BL162" s="18" t="s">
        <v>318</v>
      </c>
      <c r="BM162" s="201" t="s">
        <v>2364</v>
      </c>
    </row>
    <row r="163" spans="1:65" s="2" customFormat="1" ht="16.5" customHeight="1" x14ac:dyDescent="0.2">
      <c r="A163" s="35"/>
      <c r="B163" s="36"/>
      <c r="C163" s="190" t="s">
        <v>615</v>
      </c>
      <c r="D163" s="190" t="s">
        <v>313</v>
      </c>
      <c r="E163" s="191" t="s">
        <v>2365</v>
      </c>
      <c r="F163" s="192" t="s">
        <v>2366</v>
      </c>
      <c r="G163" s="193" t="s">
        <v>316</v>
      </c>
      <c r="H163" s="194">
        <v>1</v>
      </c>
      <c r="I163" s="195"/>
      <c r="J163" s="196">
        <f>ROUND(I163*H163,2)</f>
        <v>0</v>
      </c>
      <c r="K163" s="192" t="s">
        <v>21</v>
      </c>
      <c r="L163" s="40"/>
      <c r="M163" s="197" t="s">
        <v>21</v>
      </c>
      <c r="N163" s="198" t="s">
        <v>47</v>
      </c>
      <c r="O163" s="65"/>
      <c r="P163" s="199">
        <f>O163*H163</f>
        <v>0</v>
      </c>
      <c r="Q163" s="199">
        <v>0</v>
      </c>
      <c r="R163" s="199">
        <f>Q163*H163</f>
        <v>0</v>
      </c>
      <c r="S163" s="199">
        <v>0</v>
      </c>
      <c r="T163" s="200">
        <f>S163*H163</f>
        <v>0</v>
      </c>
      <c r="U163" s="35"/>
      <c r="V163" s="35"/>
      <c r="W163" s="35"/>
      <c r="X163" s="35"/>
      <c r="Y163" s="35"/>
      <c r="Z163" s="35"/>
      <c r="AA163" s="35"/>
      <c r="AB163" s="35"/>
      <c r="AC163" s="35"/>
      <c r="AD163" s="35"/>
      <c r="AE163" s="35"/>
      <c r="AR163" s="201" t="s">
        <v>318</v>
      </c>
      <c r="AT163" s="201" t="s">
        <v>313</v>
      </c>
      <c r="AU163" s="201" t="s">
        <v>125</v>
      </c>
      <c r="AY163" s="18" t="s">
        <v>311</v>
      </c>
      <c r="BE163" s="202">
        <f>IF(N163="základní",J163,0)</f>
        <v>0</v>
      </c>
      <c r="BF163" s="202">
        <f>IF(N163="snížená",J163,0)</f>
        <v>0</v>
      </c>
      <c r="BG163" s="202">
        <f>IF(N163="zákl. přenesená",J163,0)</f>
        <v>0</v>
      </c>
      <c r="BH163" s="202">
        <f>IF(N163="sníž. přenesená",J163,0)</f>
        <v>0</v>
      </c>
      <c r="BI163" s="202">
        <f>IF(N163="nulová",J163,0)</f>
        <v>0</v>
      </c>
      <c r="BJ163" s="18" t="s">
        <v>84</v>
      </c>
      <c r="BK163" s="202">
        <f>ROUND(I163*H163,2)</f>
        <v>0</v>
      </c>
      <c r="BL163" s="18" t="s">
        <v>318</v>
      </c>
      <c r="BM163" s="201" t="s">
        <v>2367</v>
      </c>
    </row>
    <row r="164" spans="1:65" s="12" customFormat="1" ht="20.85" customHeight="1" x14ac:dyDescent="0.2">
      <c r="B164" s="174"/>
      <c r="C164" s="175"/>
      <c r="D164" s="176" t="s">
        <v>75</v>
      </c>
      <c r="E164" s="188" t="s">
        <v>2368</v>
      </c>
      <c r="F164" s="188" t="s">
        <v>2369</v>
      </c>
      <c r="G164" s="175"/>
      <c r="H164" s="175"/>
      <c r="I164" s="178"/>
      <c r="J164" s="189">
        <f>BK164</f>
        <v>0</v>
      </c>
      <c r="K164" s="175"/>
      <c r="L164" s="180"/>
      <c r="M164" s="181"/>
      <c r="N164" s="182"/>
      <c r="O164" s="182"/>
      <c r="P164" s="183">
        <f>SUM(P165:P166)</f>
        <v>0</v>
      </c>
      <c r="Q164" s="182"/>
      <c r="R164" s="183">
        <f>SUM(R165:R166)</f>
        <v>0</v>
      </c>
      <c r="S164" s="182"/>
      <c r="T164" s="184">
        <f>SUM(T165:T166)</f>
        <v>0</v>
      </c>
      <c r="AR164" s="185" t="s">
        <v>84</v>
      </c>
      <c r="AT164" s="186" t="s">
        <v>75</v>
      </c>
      <c r="AU164" s="186" t="s">
        <v>86</v>
      </c>
      <c r="AY164" s="185" t="s">
        <v>311</v>
      </c>
      <c r="BK164" s="187">
        <f>SUM(BK165:BK166)</f>
        <v>0</v>
      </c>
    </row>
    <row r="165" spans="1:65" s="2" customFormat="1" ht="16.5" customHeight="1" x14ac:dyDescent="0.2">
      <c r="A165" s="35"/>
      <c r="B165" s="36"/>
      <c r="C165" s="190" t="s">
        <v>619</v>
      </c>
      <c r="D165" s="190" t="s">
        <v>313</v>
      </c>
      <c r="E165" s="191" t="s">
        <v>2370</v>
      </c>
      <c r="F165" s="192" t="s">
        <v>2371</v>
      </c>
      <c r="G165" s="193" t="s">
        <v>2123</v>
      </c>
      <c r="H165" s="194">
        <v>1</v>
      </c>
      <c r="I165" s="195"/>
      <c r="J165" s="196">
        <f>ROUND(I165*H165,2)</f>
        <v>0</v>
      </c>
      <c r="K165" s="192" t="s">
        <v>21</v>
      </c>
      <c r="L165" s="40"/>
      <c r="M165" s="197" t="s">
        <v>21</v>
      </c>
      <c r="N165" s="198" t="s">
        <v>47</v>
      </c>
      <c r="O165" s="65"/>
      <c r="P165" s="199">
        <f>O165*H165</f>
        <v>0</v>
      </c>
      <c r="Q165" s="199">
        <v>0</v>
      </c>
      <c r="R165" s="199">
        <f>Q165*H165</f>
        <v>0</v>
      </c>
      <c r="S165" s="199">
        <v>0</v>
      </c>
      <c r="T165" s="200">
        <f>S165*H165</f>
        <v>0</v>
      </c>
      <c r="U165" s="35"/>
      <c r="V165" s="35"/>
      <c r="W165" s="35"/>
      <c r="X165" s="35"/>
      <c r="Y165" s="35"/>
      <c r="Z165" s="35"/>
      <c r="AA165" s="35"/>
      <c r="AB165" s="35"/>
      <c r="AC165" s="35"/>
      <c r="AD165" s="35"/>
      <c r="AE165" s="35"/>
      <c r="AR165" s="201" t="s">
        <v>318</v>
      </c>
      <c r="AT165" s="201" t="s">
        <v>313</v>
      </c>
      <c r="AU165" s="201" t="s">
        <v>125</v>
      </c>
      <c r="AY165" s="18" t="s">
        <v>311</v>
      </c>
      <c r="BE165" s="202">
        <f>IF(N165="základní",J165,0)</f>
        <v>0</v>
      </c>
      <c r="BF165" s="202">
        <f>IF(N165="snížená",J165,0)</f>
        <v>0</v>
      </c>
      <c r="BG165" s="202">
        <f>IF(N165="zákl. přenesená",J165,0)</f>
        <v>0</v>
      </c>
      <c r="BH165" s="202">
        <f>IF(N165="sníž. přenesená",J165,0)</f>
        <v>0</v>
      </c>
      <c r="BI165" s="202">
        <f>IF(N165="nulová",J165,0)</f>
        <v>0</v>
      </c>
      <c r="BJ165" s="18" t="s">
        <v>84</v>
      </c>
      <c r="BK165" s="202">
        <f>ROUND(I165*H165,2)</f>
        <v>0</v>
      </c>
      <c r="BL165" s="18" t="s">
        <v>318</v>
      </c>
      <c r="BM165" s="201" t="s">
        <v>2372</v>
      </c>
    </row>
    <row r="166" spans="1:65" s="2" customFormat="1" ht="24" customHeight="1" x14ac:dyDescent="0.2">
      <c r="A166" s="35"/>
      <c r="B166" s="36"/>
      <c r="C166" s="190" t="s">
        <v>624</v>
      </c>
      <c r="D166" s="190" t="s">
        <v>313</v>
      </c>
      <c r="E166" s="191" t="s">
        <v>2373</v>
      </c>
      <c r="F166" s="192" t="s">
        <v>2374</v>
      </c>
      <c r="G166" s="193" t="s">
        <v>2123</v>
      </c>
      <c r="H166" s="194">
        <v>1</v>
      </c>
      <c r="I166" s="195"/>
      <c r="J166" s="196">
        <f>ROUND(I166*H166,2)</f>
        <v>0</v>
      </c>
      <c r="K166" s="192" t="s">
        <v>21</v>
      </c>
      <c r="L166" s="40"/>
      <c r="M166" s="197" t="s">
        <v>21</v>
      </c>
      <c r="N166" s="198" t="s">
        <v>47</v>
      </c>
      <c r="O166" s="65"/>
      <c r="P166" s="199">
        <f>O166*H166</f>
        <v>0</v>
      </c>
      <c r="Q166" s="199">
        <v>0</v>
      </c>
      <c r="R166" s="199">
        <f>Q166*H166</f>
        <v>0</v>
      </c>
      <c r="S166" s="199">
        <v>0</v>
      </c>
      <c r="T166" s="200">
        <f>S166*H166</f>
        <v>0</v>
      </c>
      <c r="U166" s="35"/>
      <c r="V166" s="35"/>
      <c r="W166" s="35"/>
      <c r="X166" s="35"/>
      <c r="Y166" s="35"/>
      <c r="Z166" s="35"/>
      <c r="AA166" s="35"/>
      <c r="AB166" s="35"/>
      <c r="AC166" s="35"/>
      <c r="AD166" s="35"/>
      <c r="AE166" s="35"/>
      <c r="AR166" s="201" t="s">
        <v>318</v>
      </c>
      <c r="AT166" s="201" t="s">
        <v>313</v>
      </c>
      <c r="AU166" s="201" t="s">
        <v>125</v>
      </c>
      <c r="AY166" s="18" t="s">
        <v>311</v>
      </c>
      <c r="BE166" s="202">
        <f>IF(N166="základní",J166,0)</f>
        <v>0</v>
      </c>
      <c r="BF166" s="202">
        <f>IF(N166="snížená",J166,0)</f>
        <v>0</v>
      </c>
      <c r="BG166" s="202">
        <f>IF(N166="zákl. přenesená",J166,0)</f>
        <v>0</v>
      </c>
      <c r="BH166" s="202">
        <f>IF(N166="sníž. přenesená",J166,0)</f>
        <v>0</v>
      </c>
      <c r="BI166" s="202">
        <f>IF(N166="nulová",J166,0)</f>
        <v>0</v>
      </c>
      <c r="BJ166" s="18" t="s">
        <v>84</v>
      </c>
      <c r="BK166" s="202">
        <f>ROUND(I166*H166,2)</f>
        <v>0</v>
      </c>
      <c r="BL166" s="18" t="s">
        <v>318</v>
      </c>
      <c r="BM166" s="201" t="s">
        <v>2375</v>
      </c>
    </row>
    <row r="167" spans="1:65" s="12" customFormat="1" ht="20.85" customHeight="1" x14ac:dyDescent="0.2">
      <c r="B167" s="174"/>
      <c r="C167" s="175"/>
      <c r="D167" s="176" t="s">
        <v>75</v>
      </c>
      <c r="E167" s="188" t="s">
        <v>2376</v>
      </c>
      <c r="F167" s="188" t="s">
        <v>2377</v>
      </c>
      <c r="G167" s="175"/>
      <c r="H167" s="175"/>
      <c r="I167" s="178"/>
      <c r="J167" s="189">
        <f>BK167</f>
        <v>0</v>
      </c>
      <c r="K167" s="175"/>
      <c r="L167" s="180"/>
      <c r="M167" s="181"/>
      <c r="N167" s="182"/>
      <c r="O167" s="182"/>
      <c r="P167" s="183">
        <f>SUM(P168:P178)</f>
        <v>0</v>
      </c>
      <c r="Q167" s="182"/>
      <c r="R167" s="183">
        <f>SUM(R168:R178)</f>
        <v>0</v>
      </c>
      <c r="S167" s="182"/>
      <c r="T167" s="184">
        <f>SUM(T168:T178)</f>
        <v>0</v>
      </c>
      <c r="AR167" s="185" t="s">
        <v>84</v>
      </c>
      <c r="AT167" s="186" t="s">
        <v>75</v>
      </c>
      <c r="AU167" s="186" t="s">
        <v>86</v>
      </c>
      <c r="AY167" s="185" t="s">
        <v>311</v>
      </c>
      <c r="BK167" s="187">
        <f>SUM(BK168:BK178)</f>
        <v>0</v>
      </c>
    </row>
    <row r="168" spans="1:65" s="2" customFormat="1" ht="16.5" customHeight="1" x14ac:dyDescent="0.2">
      <c r="A168" s="35"/>
      <c r="B168" s="36"/>
      <c r="C168" s="190" t="s">
        <v>628</v>
      </c>
      <c r="D168" s="190" t="s">
        <v>313</v>
      </c>
      <c r="E168" s="191" t="s">
        <v>2378</v>
      </c>
      <c r="F168" s="192" t="s">
        <v>2379</v>
      </c>
      <c r="G168" s="193" t="s">
        <v>2123</v>
      </c>
      <c r="H168" s="194">
        <v>2</v>
      </c>
      <c r="I168" s="195"/>
      <c r="J168" s="196">
        <f t="shared" ref="J168:J178" si="20">ROUND(I168*H168,2)</f>
        <v>0</v>
      </c>
      <c r="K168" s="192" t="s">
        <v>21</v>
      </c>
      <c r="L168" s="40"/>
      <c r="M168" s="197" t="s">
        <v>21</v>
      </c>
      <c r="N168" s="198" t="s">
        <v>47</v>
      </c>
      <c r="O168" s="65"/>
      <c r="P168" s="199">
        <f t="shared" ref="P168:P178" si="21">O168*H168</f>
        <v>0</v>
      </c>
      <c r="Q168" s="199">
        <v>0</v>
      </c>
      <c r="R168" s="199">
        <f t="shared" ref="R168:R178" si="22">Q168*H168</f>
        <v>0</v>
      </c>
      <c r="S168" s="199">
        <v>0</v>
      </c>
      <c r="T168" s="200">
        <f t="shared" ref="T168:T178" si="23">S168*H168</f>
        <v>0</v>
      </c>
      <c r="U168" s="35"/>
      <c r="V168" s="35"/>
      <c r="W168" s="35"/>
      <c r="X168" s="35"/>
      <c r="Y168" s="35"/>
      <c r="Z168" s="35"/>
      <c r="AA168" s="35"/>
      <c r="AB168" s="35"/>
      <c r="AC168" s="35"/>
      <c r="AD168" s="35"/>
      <c r="AE168" s="35"/>
      <c r="AR168" s="201" t="s">
        <v>318</v>
      </c>
      <c r="AT168" s="201" t="s">
        <v>313</v>
      </c>
      <c r="AU168" s="201" t="s">
        <v>125</v>
      </c>
      <c r="AY168" s="18" t="s">
        <v>311</v>
      </c>
      <c r="BE168" s="202">
        <f t="shared" ref="BE168:BE178" si="24">IF(N168="základní",J168,0)</f>
        <v>0</v>
      </c>
      <c r="BF168" s="202">
        <f t="shared" ref="BF168:BF178" si="25">IF(N168="snížená",J168,0)</f>
        <v>0</v>
      </c>
      <c r="BG168" s="202">
        <f t="shared" ref="BG168:BG178" si="26">IF(N168="zákl. přenesená",J168,0)</f>
        <v>0</v>
      </c>
      <c r="BH168" s="202">
        <f t="shared" ref="BH168:BH178" si="27">IF(N168="sníž. přenesená",J168,0)</f>
        <v>0</v>
      </c>
      <c r="BI168" s="202">
        <f t="shared" ref="BI168:BI178" si="28">IF(N168="nulová",J168,0)</f>
        <v>0</v>
      </c>
      <c r="BJ168" s="18" t="s">
        <v>84</v>
      </c>
      <c r="BK168" s="202">
        <f t="shared" ref="BK168:BK178" si="29">ROUND(I168*H168,2)</f>
        <v>0</v>
      </c>
      <c r="BL168" s="18" t="s">
        <v>318</v>
      </c>
      <c r="BM168" s="201" t="s">
        <v>2380</v>
      </c>
    </row>
    <row r="169" spans="1:65" s="2" customFormat="1" ht="16.5" customHeight="1" x14ac:dyDescent="0.2">
      <c r="A169" s="35"/>
      <c r="B169" s="36"/>
      <c r="C169" s="190" t="s">
        <v>635</v>
      </c>
      <c r="D169" s="190" t="s">
        <v>313</v>
      </c>
      <c r="E169" s="191" t="s">
        <v>2381</v>
      </c>
      <c r="F169" s="192" t="s">
        <v>2382</v>
      </c>
      <c r="G169" s="193" t="s">
        <v>2123</v>
      </c>
      <c r="H169" s="194">
        <v>8</v>
      </c>
      <c r="I169" s="195"/>
      <c r="J169" s="196">
        <f t="shared" si="20"/>
        <v>0</v>
      </c>
      <c r="K169" s="192" t="s">
        <v>21</v>
      </c>
      <c r="L169" s="40"/>
      <c r="M169" s="197" t="s">
        <v>21</v>
      </c>
      <c r="N169" s="198" t="s">
        <v>47</v>
      </c>
      <c r="O169" s="65"/>
      <c r="P169" s="199">
        <f t="shared" si="21"/>
        <v>0</v>
      </c>
      <c r="Q169" s="199">
        <v>0</v>
      </c>
      <c r="R169" s="199">
        <f t="shared" si="22"/>
        <v>0</v>
      </c>
      <c r="S169" s="199">
        <v>0</v>
      </c>
      <c r="T169" s="200">
        <f t="shared" si="23"/>
        <v>0</v>
      </c>
      <c r="U169" s="35"/>
      <c r="V169" s="35"/>
      <c r="W169" s="35"/>
      <c r="X169" s="35"/>
      <c r="Y169" s="35"/>
      <c r="Z169" s="35"/>
      <c r="AA169" s="35"/>
      <c r="AB169" s="35"/>
      <c r="AC169" s="35"/>
      <c r="AD169" s="35"/>
      <c r="AE169" s="35"/>
      <c r="AR169" s="201" t="s">
        <v>318</v>
      </c>
      <c r="AT169" s="201" t="s">
        <v>313</v>
      </c>
      <c r="AU169" s="201" t="s">
        <v>125</v>
      </c>
      <c r="AY169" s="18" t="s">
        <v>311</v>
      </c>
      <c r="BE169" s="202">
        <f t="shared" si="24"/>
        <v>0</v>
      </c>
      <c r="BF169" s="202">
        <f t="shared" si="25"/>
        <v>0</v>
      </c>
      <c r="BG169" s="202">
        <f t="shared" si="26"/>
        <v>0</v>
      </c>
      <c r="BH169" s="202">
        <f t="shared" si="27"/>
        <v>0</v>
      </c>
      <c r="BI169" s="202">
        <f t="shared" si="28"/>
        <v>0</v>
      </c>
      <c r="BJ169" s="18" t="s">
        <v>84</v>
      </c>
      <c r="BK169" s="202">
        <f t="shared" si="29"/>
        <v>0</v>
      </c>
      <c r="BL169" s="18" t="s">
        <v>318</v>
      </c>
      <c r="BM169" s="201" t="s">
        <v>2383</v>
      </c>
    </row>
    <row r="170" spans="1:65" s="2" customFormat="1" ht="16.5" customHeight="1" x14ac:dyDescent="0.2">
      <c r="A170" s="35"/>
      <c r="B170" s="36"/>
      <c r="C170" s="190" t="s">
        <v>640</v>
      </c>
      <c r="D170" s="190" t="s">
        <v>313</v>
      </c>
      <c r="E170" s="191" t="s">
        <v>2384</v>
      </c>
      <c r="F170" s="192" t="s">
        <v>2385</v>
      </c>
      <c r="G170" s="193" t="s">
        <v>2123</v>
      </c>
      <c r="H170" s="194">
        <v>1</v>
      </c>
      <c r="I170" s="195"/>
      <c r="J170" s="196">
        <f t="shared" si="20"/>
        <v>0</v>
      </c>
      <c r="K170" s="192" t="s">
        <v>21</v>
      </c>
      <c r="L170" s="40"/>
      <c r="M170" s="197" t="s">
        <v>21</v>
      </c>
      <c r="N170" s="198" t="s">
        <v>47</v>
      </c>
      <c r="O170" s="65"/>
      <c r="P170" s="199">
        <f t="shared" si="21"/>
        <v>0</v>
      </c>
      <c r="Q170" s="199">
        <v>0</v>
      </c>
      <c r="R170" s="199">
        <f t="shared" si="22"/>
        <v>0</v>
      </c>
      <c r="S170" s="199">
        <v>0</v>
      </c>
      <c r="T170" s="200">
        <f t="shared" si="23"/>
        <v>0</v>
      </c>
      <c r="U170" s="35"/>
      <c r="V170" s="35"/>
      <c r="W170" s="35"/>
      <c r="X170" s="35"/>
      <c r="Y170" s="35"/>
      <c r="Z170" s="35"/>
      <c r="AA170" s="35"/>
      <c r="AB170" s="35"/>
      <c r="AC170" s="35"/>
      <c r="AD170" s="35"/>
      <c r="AE170" s="35"/>
      <c r="AR170" s="201" t="s">
        <v>318</v>
      </c>
      <c r="AT170" s="201" t="s">
        <v>313</v>
      </c>
      <c r="AU170" s="201" t="s">
        <v>125</v>
      </c>
      <c r="AY170" s="18" t="s">
        <v>311</v>
      </c>
      <c r="BE170" s="202">
        <f t="shared" si="24"/>
        <v>0</v>
      </c>
      <c r="BF170" s="202">
        <f t="shared" si="25"/>
        <v>0</v>
      </c>
      <c r="BG170" s="202">
        <f t="shared" si="26"/>
        <v>0</v>
      </c>
      <c r="BH170" s="202">
        <f t="shared" si="27"/>
        <v>0</v>
      </c>
      <c r="BI170" s="202">
        <f t="shared" si="28"/>
        <v>0</v>
      </c>
      <c r="BJ170" s="18" t="s">
        <v>84</v>
      </c>
      <c r="BK170" s="202">
        <f t="shared" si="29"/>
        <v>0</v>
      </c>
      <c r="BL170" s="18" t="s">
        <v>318</v>
      </c>
      <c r="BM170" s="201" t="s">
        <v>2386</v>
      </c>
    </row>
    <row r="171" spans="1:65" s="2" customFormat="1" ht="16.5" customHeight="1" x14ac:dyDescent="0.2">
      <c r="A171" s="35"/>
      <c r="B171" s="36"/>
      <c r="C171" s="190" t="s">
        <v>649</v>
      </c>
      <c r="D171" s="190" t="s">
        <v>313</v>
      </c>
      <c r="E171" s="191" t="s">
        <v>2387</v>
      </c>
      <c r="F171" s="192" t="s">
        <v>2388</v>
      </c>
      <c r="G171" s="193" t="s">
        <v>2123</v>
      </c>
      <c r="H171" s="194">
        <v>3</v>
      </c>
      <c r="I171" s="195"/>
      <c r="J171" s="196">
        <f t="shared" si="20"/>
        <v>0</v>
      </c>
      <c r="K171" s="192" t="s">
        <v>21</v>
      </c>
      <c r="L171" s="40"/>
      <c r="M171" s="197" t="s">
        <v>21</v>
      </c>
      <c r="N171" s="198" t="s">
        <v>47</v>
      </c>
      <c r="O171" s="65"/>
      <c r="P171" s="199">
        <f t="shared" si="21"/>
        <v>0</v>
      </c>
      <c r="Q171" s="199">
        <v>0</v>
      </c>
      <c r="R171" s="199">
        <f t="shared" si="22"/>
        <v>0</v>
      </c>
      <c r="S171" s="199">
        <v>0</v>
      </c>
      <c r="T171" s="200">
        <f t="shared" si="23"/>
        <v>0</v>
      </c>
      <c r="U171" s="35"/>
      <c r="V171" s="35"/>
      <c r="W171" s="35"/>
      <c r="X171" s="35"/>
      <c r="Y171" s="35"/>
      <c r="Z171" s="35"/>
      <c r="AA171" s="35"/>
      <c r="AB171" s="35"/>
      <c r="AC171" s="35"/>
      <c r="AD171" s="35"/>
      <c r="AE171" s="35"/>
      <c r="AR171" s="201" t="s">
        <v>318</v>
      </c>
      <c r="AT171" s="201" t="s">
        <v>313</v>
      </c>
      <c r="AU171" s="201" t="s">
        <v>125</v>
      </c>
      <c r="AY171" s="18" t="s">
        <v>311</v>
      </c>
      <c r="BE171" s="202">
        <f t="shared" si="24"/>
        <v>0</v>
      </c>
      <c r="BF171" s="202">
        <f t="shared" si="25"/>
        <v>0</v>
      </c>
      <c r="BG171" s="202">
        <f t="shared" si="26"/>
        <v>0</v>
      </c>
      <c r="BH171" s="202">
        <f t="shared" si="27"/>
        <v>0</v>
      </c>
      <c r="BI171" s="202">
        <f t="shared" si="28"/>
        <v>0</v>
      </c>
      <c r="BJ171" s="18" t="s">
        <v>84</v>
      </c>
      <c r="BK171" s="202">
        <f t="shared" si="29"/>
        <v>0</v>
      </c>
      <c r="BL171" s="18" t="s">
        <v>318</v>
      </c>
      <c r="BM171" s="201" t="s">
        <v>2389</v>
      </c>
    </row>
    <row r="172" spans="1:65" s="2" customFormat="1" ht="16.5" customHeight="1" x14ac:dyDescent="0.2">
      <c r="A172" s="35"/>
      <c r="B172" s="36"/>
      <c r="C172" s="190" t="s">
        <v>655</v>
      </c>
      <c r="D172" s="190" t="s">
        <v>313</v>
      </c>
      <c r="E172" s="191" t="s">
        <v>2390</v>
      </c>
      <c r="F172" s="192" t="s">
        <v>2391</v>
      </c>
      <c r="G172" s="193" t="s">
        <v>2123</v>
      </c>
      <c r="H172" s="194">
        <v>2</v>
      </c>
      <c r="I172" s="195"/>
      <c r="J172" s="196">
        <f t="shared" si="20"/>
        <v>0</v>
      </c>
      <c r="K172" s="192" t="s">
        <v>21</v>
      </c>
      <c r="L172" s="40"/>
      <c r="M172" s="197" t="s">
        <v>21</v>
      </c>
      <c r="N172" s="198" t="s">
        <v>47</v>
      </c>
      <c r="O172" s="65"/>
      <c r="P172" s="199">
        <f t="shared" si="21"/>
        <v>0</v>
      </c>
      <c r="Q172" s="199">
        <v>0</v>
      </c>
      <c r="R172" s="199">
        <f t="shared" si="22"/>
        <v>0</v>
      </c>
      <c r="S172" s="199">
        <v>0</v>
      </c>
      <c r="T172" s="200">
        <f t="shared" si="23"/>
        <v>0</v>
      </c>
      <c r="U172" s="35"/>
      <c r="V172" s="35"/>
      <c r="W172" s="35"/>
      <c r="X172" s="35"/>
      <c r="Y172" s="35"/>
      <c r="Z172" s="35"/>
      <c r="AA172" s="35"/>
      <c r="AB172" s="35"/>
      <c r="AC172" s="35"/>
      <c r="AD172" s="35"/>
      <c r="AE172" s="35"/>
      <c r="AR172" s="201" t="s">
        <v>318</v>
      </c>
      <c r="AT172" s="201" t="s">
        <v>313</v>
      </c>
      <c r="AU172" s="201" t="s">
        <v>125</v>
      </c>
      <c r="AY172" s="18" t="s">
        <v>311</v>
      </c>
      <c r="BE172" s="202">
        <f t="shared" si="24"/>
        <v>0</v>
      </c>
      <c r="BF172" s="202">
        <f t="shared" si="25"/>
        <v>0</v>
      </c>
      <c r="BG172" s="202">
        <f t="shared" si="26"/>
        <v>0</v>
      </c>
      <c r="BH172" s="202">
        <f t="shared" si="27"/>
        <v>0</v>
      </c>
      <c r="BI172" s="202">
        <f t="shared" si="28"/>
        <v>0</v>
      </c>
      <c r="BJ172" s="18" t="s">
        <v>84</v>
      </c>
      <c r="BK172" s="202">
        <f t="shared" si="29"/>
        <v>0</v>
      </c>
      <c r="BL172" s="18" t="s">
        <v>318</v>
      </c>
      <c r="BM172" s="201" t="s">
        <v>2392</v>
      </c>
    </row>
    <row r="173" spans="1:65" s="2" customFormat="1" ht="24" customHeight="1" x14ac:dyDescent="0.2">
      <c r="A173" s="35"/>
      <c r="B173" s="36"/>
      <c r="C173" s="190" t="s">
        <v>660</v>
      </c>
      <c r="D173" s="190" t="s">
        <v>313</v>
      </c>
      <c r="E173" s="191" t="s">
        <v>2393</v>
      </c>
      <c r="F173" s="192" t="s">
        <v>2394</v>
      </c>
      <c r="G173" s="193" t="s">
        <v>2123</v>
      </c>
      <c r="H173" s="194">
        <v>2</v>
      </c>
      <c r="I173" s="195"/>
      <c r="J173" s="196">
        <f t="shared" si="20"/>
        <v>0</v>
      </c>
      <c r="K173" s="192" t="s">
        <v>21</v>
      </c>
      <c r="L173" s="40"/>
      <c r="M173" s="197" t="s">
        <v>21</v>
      </c>
      <c r="N173" s="198" t="s">
        <v>47</v>
      </c>
      <c r="O173" s="65"/>
      <c r="P173" s="199">
        <f t="shared" si="21"/>
        <v>0</v>
      </c>
      <c r="Q173" s="199">
        <v>0</v>
      </c>
      <c r="R173" s="199">
        <f t="shared" si="22"/>
        <v>0</v>
      </c>
      <c r="S173" s="199">
        <v>0</v>
      </c>
      <c r="T173" s="200">
        <f t="shared" si="23"/>
        <v>0</v>
      </c>
      <c r="U173" s="35"/>
      <c r="V173" s="35"/>
      <c r="W173" s="35"/>
      <c r="X173" s="35"/>
      <c r="Y173" s="35"/>
      <c r="Z173" s="35"/>
      <c r="AA173" s="35"/>
      <c r="AB173" s="35"/>
      <c r="AC173" s="35"/>
      <c r="AD173" s="35"/>
      <c r="AE173" s="35"/>
      <c r="AR173" s="201" t="s">
        <v>318</v>
      </c>
      <c r="AT173" s="201" t="s">
        <v>313</v>
      </c>
      <c r="AU173" s="201" t="s">
        <v>125</v>
      </c>
      <c r="AY173" s="18" t="s">
        <v>311</v>
      </c>
      <c r="BE173" s="202">
        <f t="shared" si="24"/>
        <v>0</v>
      </c>
      <c r="BF173" s="202">
        <f t="shared" si="25"/>
        <v>0</v>
      </c>
      <c r="BG173" s="202">
        <f t="shared" si="26"/>
        <v>0</v>
      </c>
      <c r="BH173" s="202">
        <f t="shared" si="27"/>
        <v>0</v>
      </c>
      <c r="BI173" s="202">
        <f t="shared" si="28"/>
        <v>0</v>
      </c>
      <c r="BJ173" s="18" t="s">
        <v>84</v>
      </c>
      <c r="BK173" s="202">
        <f t="shared" si="29"/>
        <v>0</v>
      </c>
      <c r="BL173" s="18" t="s">
        <v>318</v>
      </c>
      <c r="BM173" s="201" t="s">
        <v>2395</v>
      </c>
    </row>
    <row r="174" spans="1:65" s="2" customFormat="1" ht="16.5" customHeight="1" x14ac:dyDescent="0.2">
      <c r="A174" s="35"/>
      <c r="B174" s="36"/>
      <c r="C174" s="190" t="s">
        <v>666</v>
      </c>
      <c r="D174" s="190" t="s">
        <v>313</v>
      </c>
      <c r="E174" s="191" t="s">
        <v>2396</v>
      </c>
      <c r="F174" s="192" t="s">
        <v>2397</v>
      </c>
      <c r="G174" s="193" t="s">
        <v>2123</v>
      </c>
      <c r="H174" s="194">
        <v>1</v>
      </c>
      <c r="I174" s="195"/>
      <c r="J174" s="196">
        <f t="shared" si="20"/>
        <v>0</v>
      </c>
      <c r="K174" s="192" t="s">
        <v>21</v>
      </c>
      <c r="L174" s="40"/>
      <c r="M174" s="197" t="s">
        <v>21</v>
      </c>
      <c r="N174" s="198" t="s">
        <v>47</v>
      </c>
      <c r="O174" s="65"/>
      <c r="P174" s="199">
        <f t="shared" si="21"/>
        <v>0</v>
      </c>
      <c r="Q174" s="199">
        <v>0</v>
      </c>
      <c r="R174" s="199">
        <f t="shared" si="22"/>
        <v>0</v>
      </c>
      <c r="S174" s="199">
        <v>0</v>
      </c>
      <c r="T174" s="200">
        <f t="shared" si="23"/>
        <v>0</v>
      </c>
      <c r="U174" s="35"/>
      <c r="V174" s="35"/>
      <c r="W174" s="35"/>
      <c r="X174" s="35"/>
      <c r="Y174" s="35"/>
      <c r="Z174" s="35"/>
      <c r="AA174" s="35"/>
      <c r="AB174" s="35"/>
      <c r="AC174" s="35"/>
      <c r="AD174" s="35"/>
      <c r="AE174" s="35"/>
      <c r="AR174" s="201" t="s">
        <v>318</v>
      </c>
      <c r="AT174" s="201" t="s">
        <v>313</v>
      </c>
      <c r="AU174" s="201" t="s">
        <v>125</v>
      </c>
      <c r="AY174" s="18" t="s">
        <v>311</v>
      </c>
      <c r="BE174" s="202">
        <f t="shared" si="24"/>
        <v>0</v>
      </c>
      <c r="BF174" s="202">
        <f t="shared" si="25"/>
        <v>0</v>
      </c>
      <c r="BG174" s="202">
        <f t="shared" si="26"/>
        <v>0</v>
      </c>
      <c r="BH174" s="202">
        <f t="shared" si="27"/>
        <v>0</v>
      </c>
      <c r="BI174" s="202">
        <f t="shared" si="28"/>
        <v>0</v>
      </c>
      <c r="BJ174" s="18" t="s">
        <v>84</v>
      </c>
      <c r="BK174" s="202">
        <f t="shared" si="29"/>
        <v>0</v>
      </c>
      <c r="BL174" s="18" t="s">
        <v>318</v>
      </c>
      <c r="BM174" s="201" t="s">
        <v>2398</v>
      </c>
    </row>
    <row r="175" spans="1:65" s="2" customFormat="1" ht="16.5" customHeight="1" x14ac:dyDescent="0.2">
      <c r="A175" s="35"/>
      <c r="B175" s="36"/>
      <c r="C175" s="190" t="s">
        <v>672</v>
      </c>
      <c r="D175" s="190" t="s">
        <v>313</v>
      </c>
      <c r="E175" s="191" t="s">
        <v>2399</v>
      </c>
      <c r="F175" s="192" t="s">
        <v>2400</v>
      </c>
      <c r="G175" s="193" t="s">
        <v>2123</v>
      </c>
      <c r="H175" s="194">
        <v>1</v>
      </c>
      <c r="I175" s="195"/>
      <c r="J175" s="196">
        <f t="shared" si="20"/>
        <v>0</v>
      </c>
      <c r="K175" s="192" t="s">
        <v>21</v>
      </c>
      <c r="L175" s="40"/>
      <c r="M175" s="197" t="s">
        <v>21</v>
      </c>
      <c r="N175" s="198" t="s">
        <v>47</v>
      </c>
      <c r="O175" s="65"/>
      <c r="P175" s="199">
        <f t="shared" si="21"/>
        <v>0</v>
      </c>
      <c r="Q175" s="199">
        <v>0</v>
      </c>
      <c r="R175" s="199">
        <f t="shared" si="22"/>
        <v>0</v>
      </c>
      <c r="S175" s="199">
        <v>0</v>
      </c>
      <c r="T175" s="200">
        <f t="shared" si="23"/>
        <v>0</v>
      </c>
      <c r="U175" s="35"/>
      <c r="V175" s="35"/>
      <c r="W175" s="35"/>
      <c r="X175" s="35"/>
      <c r="Y175" s="35"/>
      <c r="Z175" s="35"/>
      <c r="AA175" s="35"/>
      <c r="AB175" s="35"/>
      <c r="AC175" s="35"/>
      <c r="AD175" s="35"/>
      <c r="AE175" s="35"/>
      <c r="AR175" s="201" t="s">
        <v>318</v>
      </c>
      <c r="AT175" s="201" t="s">
        <v>313</v>
      </c>
      <c r="AU175" s="201" t="s">
        <v>125</v>
      </c>
      <c r="AY175" s="18" t="s">
        <v>311</v>
      </c>
      <c r="BE175" s="202">
        <f t="shared" si="24"/>
        <v>0</v>
      </c>
      <c r="BF175" s="202">
        <f t="shared" si="25"/>
        <v>0</v>
      </c>
      <c r="BG175" s="202">
        <f t="shared" si="26"/>
        <v>0</v>
      </c>
      <c r="BH175" s="202">
        <f t="shared" si="27"/>
        <v>0</v>
      </c>
      <c r="BI175" s="202">
        <f t="shared" si="28"/>
        <v>0</v>
      </c>
      <c r="BJ175" s="18" t="s">
        <v>84</v>
      </c>
      <c r="BK175" s="202">
        <f t="shared" si="29"/>
        <v>0</v>
      </c>
      <c r="BL175" s="18" t="s">
        <v>318</v>
      </c>
      <c r="BM175" s="201" t="s">
        <v>2401</v>
      </c>
    </row>
    <row r="176" spans="1:65" s="2" customFormat="1" ht="16.5" customHeight="1" x14ac:dyDescent="0.2">
      <c r="A176" s="35"/>
      <c r="B176" s="36"/>
      <c r="C176" s="190" t="s">
        <v>678</v>
      </c>
      <c r="D176" s="190" t="s">
        <v>313</v>
      </c>
      <c r="E176" s="191" t="s">
        <v>2402</v>
      </c>
      <c r="F176" s="192" t="s">
        <v>2403</v>
      </c>
      <c r="G176" s="193" t="s">
        <v>2123</v>
      </c>
      <c r="H176" s="194">
        <v>1</v>
      </c>
      <c r="I176" s="195"/>
      <c r="J176" s="196">
        <f t="shared" si="20"/>
        <v>0</v>
      </c>
      <c r="K176" s="192" t="s">
        <v>21</v>
      </c>
      <c r="L176" s="40"/>
      <c r="M176" s="197" t="s">
        <v>21</v>
      </c>
      <c r="N176" s="198" t="s">
        <v>47</v>
      </c>
      <c r="O176" s="65"/>
      <c r="P176" s="199">
        <f t="shared" si="21"/>
        <v>0</v>
      </c>
      <c r="Q176" s="199">
        <v>0</v>
      </c>
      <c r="R176" s="199">
        <f t="shared" si="22"/>
        <v>0</v>
      </c>
      <c r="S176" s="199">
        <v>0</v>
      </c>
      <c r="T176" s="200">
        <f t="shared" si="23"/>
        <v>0</v>
      </c>
      <c r="U176" s="35"/>
      <c r="V176" s="35"/>
      <c r="W176" s="35"/>
      <c r="X176" s="35"/>
      <c r="Y176" s="35"/>
      <c r="Z176" s="35"/>
      <c r="AA176" s="35"/>
      <c r="AB176" s="35"/>
      <c r="AC176" s="35"/>
      <c r="AD176" s="35"/>
      <c r="AE176" s="35"/>
      <c r="AR176" s="201" t="s">
        <v>318</v>
      </c>
      <c r="AT176" s="201" t="s">
        <v>313</v>
      </c>
      <c r="AU176" s="201" t="s">
        <v>125</v>
      </c>
      <c r="AY176" s="18" t="s">
        <v>311</v>
      </c>
      <c r="BE176" s="202">
        <f t="shared" si="24"/>
        <v>0</v>
      </c>
      <c r="BF176" s="202">
        <f t="shared" si="25"/>
        <v>0</v>
      </c>
      <c r="BG176" s="202">
        <f t="shared" si="26"/>
        <v>0</v>
      </c>
      <c r="BH176" s="202">
        <f t="shared" si="27"/>
        <v>0</v>
      </c>
      <c r="BI176" s="202">
        <f t="shared" si="28"/>
        <v>0</v>
      </c>
      <c r="BJ176" s="18" t="s">
        <v>84</v>
      </c>
      <c r="BK176" s="202">
        <f t="shared" si="29"/>
        <v>0</v>
      </c>
      <c r="BL176" s="18" t="s">
        <v>318</v>
      </c>
      <c r="BM176" s="201" t="s">
        <v>2404</v>
      </c>
    </row>
    <row r="177" spans="1:65" s="2" customFormat="1" ht="16.5" customHeight="1" x14ac:dyDescent="0.2">
      <c r="A177" s="35"/>
      <c r="B177" s="36"/>
      <c r="C177" s="190" t="s">
        <v>684</v>
      </c>
      <c r="D177" s="190" t="s">
        <v>313</v>
      </c>
      <c r="E177" s="191" t="s">
        <v>2405</v>
      </c>
      <c r="F177" s="192" t="s">
        <v>2406</v>
      </c>
      <c r="G177" s="193" t="s">
        <v>2123</v>
      </c>
      <c r="H177" s="194">
        <v>4</v>
      </c>
      <c r="I177" s="195"/>
      <c r="J177" s="196">
        <f t="shared" si="20"/>
        <v>0</v>
      </c>
      <c r="K177" s="192" t="s">
        <v>21</v>
      </c>
      <c r="L177" s="40"/>
      <c r="M177" s="197" t="s">
        <v>21</v>
      </c>
      <c r="N177" s="198" t="s">
        <v>47</v>
      </c>
      <c r="O177" s="65"/>
      <c r="P177" s="199">
        <f t="shared" si="21"/>
        <v>0</v>
      </c>
      <c r="Q177" s="199">
        <v>0</v>
      </c>
      <c r="R177" s="199">
        <f t="shared" si="22"/>
        <v>0</v>
      </c>
      <c r="S177" s="199">
        <v>0</v>
      </c>
      <c r="T177" s="200">
        <f t="shared" si="23"/>
        <v>0</v>
      </c>
      <c r="U177" s="35"/>
      <c r="V177" s="35"/>
      <c r="W177" s="35"/>
      <c r="X177" s="35"/>
      <c r="Y177" s="35"/>
      <c r="Z177" s="35"/>
      <c r="AA177" s="35"/>
      <c r="AB177" s="35"/>
      <c r="AC177" s="35"/>
      <c r="AD177" s="35"/>
      <c r="AE177" s="35"/>
      <c r="AR177" s="201" t="s">
        <v>318</v>
      </c>
      <c r="AT177" s="201" t="s">
        <v>313</v>
      </c>
      <c r="AU177" s="201" t="s">
        <v>125</v>
      </c>
      <c r="AY177" s="18" t="s">
        <v>311</v>
      </c>
      <c r="BE177" s="202">
        <f t="shared" si="24"/>
        <v>0</v>
      </c>
      <c r="BF177" s="202">
        <f t="shared" si="25"/>
        <v>0</v>
      </c>
      <c r="BG177" s="202">
        <f t="shared" si="26"/>
        <v>0</v>
      </c>
      <c r="BH177" s="202">
        <f t="shared" si="27"/>
        <v>0</v>
      </c>
      <c r="BI177" s="202">
        <f t="shared" si="28"/>
        <v>0</v>
      </c>
      <c r="BJ177" s="18" t="s">
        <v>84</v>
      </c>
      <c r="BK177" s="202">
        <f t="shared" si="29"/>
        <v>0</v>
      </c>
      <c r="BL177" s="18" t="s">
        <v>318</v>
      </c>
      <c r="BM177" s="201" t="s">
        <v>2407</v>
      </c>
    </row>
    <row r="178" spans="1:65" s="2" customFormat="1" ht="16.5" customHeight="1" x14ac:dyDescent="0.2">
      <c r="A178" s="35"/>
      <c r="B178" s="36"/>
      <c r="C178" s="190" t="s">
        <v>690</v>
      </c>
      <c r="D178" s="190" t="s">
        <v>313</v>
      </c>
      <c r="E178" s="191" t="s">
        <v>2408</v>
      </c>
      <c r="F178" s="192" t="s">
        <v>2409</v>
      </c>
      <c r="G178" s="193" t="s">
        <v>2123</v>
      </c>
      <c r="H178" s="194">
        <v>1</v>
      </c>
      <c r="I178" s="195"/>
      <c r="J178" s="196">
        <f t="shared" si="20"/>
        <v>0</v>
      </c>
      <c r="K178" s="192" t="s">
        <v>21</v>
      </c>
      <c r="L178" s="40"/>
      <c r="M178" s="197" t="s">
        <v>21</v>
      </c>
      <c r="N178" s="198" t="s">
        <v>47</v>
      </c>
      <c r="O178" s="65"/>
      <c r="P178" s="199">
        <f t="shared" si="21"/>
        <v>0</v>
      </c>
      <c r="Q178" s="199">
        <v>0</v>
      </c>
      <c r="R178" s="199">
        <f t="shared" si="22"/>
        <v>0</v>
      </c>
      <c r="S178" s="199">
        <v>0</v>
      </c>
      <c r="T178" s="200">
        <f t="shared" si="23"/>
        <v>0</v>
      </c>
      <c r="U178" s="35"/>
      <c r="V178" s="35"/>
      <c r="W178" s="35"/>
      <c r="X178" s="35"/>
      <c r="Y178" s="35"/>
      <c r="Z178" s="35"/>
      <c r="AA178" s="35"/>
      <c r="AB178" s="35"/>
      <c r="AC178" s="35"/>
      <c r="AD178" s="35"/>
      <c r="AE178" s="35"/>
      <c r="AR178" s="201" t="s">
        <v>318</v>
      </c>
      <c r="AT178" s="201" t="s">
        <v>313</v>
      </c>
      <c r="AU178" s="201" t="s">
        <v>125</v>
      </c>
      <c r="AY178" s="18" t="s">
        <v>311</v>
      </c>
      <c r="BE178" s="202">
        <f t="shared" si="24"/>
        <v>0</v>
      </c>
      <c r="BF178" s="202">
        <f t="shared" si="25"/>
        <v>0</v>
      </c>
      <c r="BG178" s="202">
        <f t="shared" si="26"/>
        <v>0</v>
      </c>
      <c r="BH178" s="202">
        <f t="shared" si="27"/>
        <v>0</v>
      </c>
      <c r="BI178" s="202">
        <f t="shared" si="28"/>
        <v>0</v>
      </c>
      <c r="BJ178" s="18" t="s">
        <v>84</v>
      </c>
      <c r="BK178" s="202">
        <f t="shared" si="29"/>
        <v>0</v>
      </c>
      <c r="BL178" s="18" t="s">
        <v>318</v>
      </c>
      <c r="BM178" s="201" t="s">
        <v>2410</v>
      </c>
    </row>
    <row r="179" spans="1:65" s="12" customFormat="1" ht="20.85" customHeight="1" x14ac:dyDescent="0.2">
      <c r="B179" s="174"/>
      <c r="C179" s="175"/>
      <c r="D179" s="176" t="s">
        <v>75</v>
      </c>
      <c r="E179" s="188" t="s">
        <v>2411</v>
      </c>
      <c r="F179" s="188" t="s">
        <v>2412</v>
      </c>
      <c r="G179" s="175"/>
      <c r="H179" s="175"/>
      <c r="I179" s="178"/>
      <c r="J179" s="189">
        <f>BK179</f>
        <v>0</v>
      </c>
      <c r="K179" s="175"/>
      <c r="L179" s="180"/>
      <c r="M179" s="181"/>
      <c r="N179" s="182"/>
      <c r="O179" s="182"/>
      <c r="P179" s="183">
        <f>SUM(P180:P190)</f>
        <v>0</v>
      </c>
      <c r="Q179" s="182"/>
      <c r="R179" s="183">
        <f>SUM(R180:R190)</f>
        <v>0</v>
      </c>
      <c r="S179" s="182"/>
      <c r="T179" s="184">
        <f>SUM(T180:T190)</f>
        <v>0</v>
      </c>
      <c r="AR179" s="185" t="s">
        <v>84</v>
      </c>
      <c r="AT179" s="186" t="s">
        <v>75</v>
      </c>
      <c r="AU179" s="186" t="s">
        <v>86</v>
      </c>
      <c r="AY179" s="185" t="s">
        <v>311</v>
      </c>
      <c r="BK179" s="187">
        <f>SUM(BK180:BK190)</f>
        <v>0</v>
      </c>
    </row>
    <row r="180" spans="1:65" s="2" customFormat="1" ht="16.5" customHeight="1" x14ac:dyDescent="0.2">
      <c r="A180" s="35"/>
      <c r="B180" s="36"/>
      <c r="C180" s="190" t="s">
        <v>695</v>
      </c>
      <c r="D180" s="190" t="s">
        <v>313</v>
      </c>
      <c r="E180" s="191" t="s">
        <v>2413</v>
      </c>
      <c r="F180" s="192" t="s">
        <v>2414</v>
      </c>
      <c r="G180" s="193" t="s">
        <v>2123</v>
      </c>
      <c r="H180" s="194">
        <v>1</v>
      </c>
      <c r="I180" s="195"/>
      <c r="J180" s="196">
        <f t="shared" ref="J180:J190" si="30">ROUND(I180*H180,2)</f>
        <v>0</v>
      </c>
      <c r="K180" s="192" t="s">
        <v>21</v>
      </c>
      <c r="L180" s="40"/>
      <c r="M180" s="197" t="s">
        <v>21</v>
      </c>
      <c r="N180" s="198" t="s">
        <v>47</v>
      </c>
      <c r="O180" s="65"/>
      <c r="P180" s="199">
        <f t="shared" ref="P180:P190" si="31">O180*H180</f>
        <v>0</v>
      </c>
      <c r="Q180" s="199">
        <v>0</v>
      </c>
      <c r="R180" s="199">
        <f t="shared" ref="R180:R190" si="32">Q180*H180</f>
        <v>0</v>
      </c>
      <c r="S180" s="199">
        <v>0</v>
      </c>
      <c r="T180" s="200">
        <f t="shared" ref="T180:T190" si="33">S180*H180</f>
        <v>0</v>
      </c>
      <c r="U180" s="35"/>
      <c r="V180" s="35"/>
      <c r="W180" s="35"/>
      <c r="X180" s="35"/>
      <c r="Y180" s="35"/>
      <c r="Z180" s="35"/>
      <c r="AA180" s="35"/>
      <c r="AB180" s="35"/>
      <c r="AC180" s="35"/>
      <c r="AD180" s="35"/>
      <c r="AE180" s="35"/>
      <c r="AR180" s="201" t="s">
        <v>318</v>
      </c>
      <c r="AT180" s="201" t="s">
        <v>313</v>
      </c>
      <c r="AU180" s="201" t="s">
        <v>125</v>
      </c>
      <c r="AY180" s="18" t="s">
        <v>311</v>
      </c>
      <c r="BE180" s="202">
        <f t="shared" ref="BE180:BE190" si="34">IF(N180="základní",J180,0)</f>
        <v>0</v>
      </c>
      <c r="BF180" s="202">
        <f t="shared" ref="BF180:BF190" si="35">IF(N180="snížená",J180,0)</f>
        <v>0</v>
      </c>
      <c r="BG180" s="202">
        <f t="shared" ref="BG180:BG190" si="36">IF(N180="zákl. přenesená",J180,0)</f>
        <v>0</v>
      </c>
      <c r="BH180" s="202">
        <f t="shared" ref="BH180:BH190" si="37">IF(N180="sníž. přenesená",J180,0)</f>
        <v>0</v>
      </c>
      <c r="BI180" s="202">
        <f t="shared" ref="BI180:BI190" si="38">IF(N180="nulová",J180,0)</f>
        <v>0</v>
      </c>
      <c r="BJ180" s="18" t="s">
        <v>84</v>
      </c>
      <c r="BK180" s="202">
        <f t="shared" ref="BK180:BK190" si="39">ROUND(I180*H180,2)</f>
        <v>0</v>
      </c>
      <c r="BL180" s="18" t="s">
        <v>318</v>
      </c>
      <c r="BM180" s="201" t="s">
        <v>2415</v>
      </c>
    </row>
    <row r="181" spans="1:65" s="2" customFormat="1" ht="16.5" customHeight="1" x14ac:dyDescent="0.2">
      <c r="A181" s="35"/>
      <c r="B181" s="36"/>
      <c r="C181" s="190" t="s">
        <v>700</v>
      </c>
      <c r="D181" s="190" t="s">
        <v>313</v>
      </c>
      <c r="E181" s="191" t="s">
        <v>2416</v>
      </c>
      <c r="F181" s="192" t="s">
        <v>2417</v>
      </c>
      <c r="G181" s="193" t="s">
        <v>2123</v>
      </c>
      <c r="H181" s="194">
        <v>1</v>
      </c>
      <c r="I181" s="195"/>
      <c r="J181" s="196">
        <f t="shared" si="30"/>
        <v>0</v>
      </c>
      <c r="K181" s="192" t="s">
        <v>21</v>
      </c>
      <c r="L181" s="40"/>
      <c r="M181" s="197" t="s">
        <v>21</v>
      </c>
      <c r="N181" s="198" t="s">
        <v>47</v>
      </c>
      <c r="O181" s="65"/>
      <c r="P181" s="199">
        <f t="shared" si="31"/>
        <v>0</v>
      </c>
      <c r="Q181" s="199">
        <v>0</v>
      </c>
      <c r="R181" s="199">
        <f t="shared" si="32"/>
        <v>0</v>
      </c>
      <c r="S181" s="199">
        <v>0</v>
      </c>
      <c r="T181" s="200">
        <f t="shared" si="33"/>
        <v>0</v>
      </c>
      <c r="U181" s="35"/>
      <c r="V181" s="35"/>
      <c r="W181" s="35"/>
      <c r="X181" s="35"/>
      <c r="Y181" s="35"/>
      <c r="Z181" s="35"/>
      <c r="AA181" s="35"/>
      <c r="AB181" s="35"/>
      <c r="AC181" s="35"/>
      <c r="AD181" s="35"/>
      <c r="AE181" s="35"/>
      <c r="AR181" s="201" t="s">
        <v>318</v>
      </c>
      <c r="AT181" s="201" t="s">
        <v>313</v>
      </c>
      <c r="AU181" s="201" t="s">
        <v>125</v>
      </c>
      <c r="AY181" s="18" t="s">
        <v>311</v>
      </c>
      <c r="BE181" s="202">
        <f t="shared" si="34"/>
        <v>0</v>
      </c>
      <c r="BF181" s="202">
        <f t="shared" si="35"/>
        <v>0</v>
      </c>
      <c r="BG181" s="202">
        <f t="shared" si="36"/>
        <v>0</v>
      </c>
      <c r="BH181" s="202">
        <f t="shared" si="37"/>
        <v>0</v>
      </c>
      <c r="BI181" s="202">
        <f t="shared" si="38"/>
        <v>0</v>
      </c>
      <c r="BJ181" s="18" t="s">
        <v>84</v>
      </c>
      <c r="BK181" s="202">
        <f t="shared" si="39"/>
        <v>0</v>
      </c>
      <c r="BL181" s="18" t="s">
        <v>318</v>
      </c>
      <c r="BM181" s="201" t="s">
        <v>2418</v>
      </c>
    </row>
    <row r="182" spans="1:65" s="2" customFormat="1" ht="16.5" customHeight="1" x14ac:dyDescent="0.2">
      <c r="A182" s="35"/>
      <c r="B182" s="36"/>
      <c r="C182" s="190" t="s">
        <v>707</v>
      </c>
      <c r="D182" s="190" t="s">
        <v>313</v>
      </c>
      <c r="E182" s="191" t="s">
        <v>2419</v>
      </c>
      <c r="F182" s="192" t="s">
        <v>2420</v>
      </c>
      <c r="G182" s="193" t="s">
        <v>2123</v>
      </c>
      <c r="H182" s="194">
        <v>1</v>
      </c>
      <c r="I182" s="195"/>
      <c r="J182" s="196">
        <f t="shared" si="30"/>
        <v>0</v>
      </c>
      <c r="K182" s="192" t="s">
        <v>21</v>
      </c>
      <c r="L182" s="40"/>
      <c r="M182" s="197" t="s">
        <v>21</v>
      </c>
      <c r="N182" s="198" t="s">
        <v>47</v>
      </c>
      <c r="O182" s="65"/>
      <c r="P182" s="199">
        <f t="shared" si="31"/>
        <v>0</v>
      </c>
      <c r="Q182" s="199">
        <v>0</v>
      </c>
      <c r="R182" s="199">
        <f t="shared" si="32"/>
        <v>0</v>
      </c>
      <c r="S182" s="199">
        <v>0</v>
      </c>
      <c r="T182" s="200">
        <f t="shared" si="33"/>
        <v>0</v>
      </c>
      <c r="U182" s="35"/>
      <c r="V182" s="35"/>
      <c r="W182" s="35"/>
      <c r="X182" s="35"/>
      <c r="Y182" s="35"/>
      <c r="Z182" s="35"/>
      <c r="AA182" s="35"/>
      <c r="AB182" s="35"/>
      <c r="AC182" s="35"/>
      <c r="AD182" s="35"/>
      <c r="AE182" s="35"/>
      <c r="AR182" s="201" t="s">
        <v>318</v>
      </c>
      <c r="AT182" s="201" t="s">
        <v>313</v>
      </c>
      <c r="AU182" s="201" t="s">
        <v>125</v>
      </c>
      <c r="AY182" s="18" t="s">
        <v>311</v>
      </c>
      <c r="BE182" s="202">
        <f t="shared" si="34"/>
        <v>0</v>
      </c>
      <c r="BF182" s="202">
        <f t="shared" si="35"/>
        <v>0</v>
      </c>
      <c r="BG182" s="202">
        <f t="shared" si="36"/>
        <v>0</v>
      </c>
      <c r="BH182" s="202">
        <f t="shared" si="37"/>
        <v>0</v>
      </c>
      <c r="BI182" s="202">
        <f t="shared" si="38"/>
        <v>0</v>
      </c>
      <c r="BJ182" s="18" t="s">
        <v>84</v>
      </c>
      <c r="BK182" s="202">
        <f t="shared" si="39"/>
        <v>0</v>
      </c>
      <c r="BL182" s="18" t="s">
        <v>318</v>
      </c>
      <c r="BM182" s="201" t="s">
        <v>2421</v>
      </c>
    </row>
    <row r="183" spans="1:65" s="2" customFormat="1" ht="16.5" customHeight="1" x14ac:dyDescent="0.2">
      <c r="A183" s="35"/>
      <c r="B183" s="36"/>
      <c r="C183" s="190" t="s">
        <v>712</v>
      </c>
      <c r="D183" s="190" t="s">
        <v>313</v>
      </c>
      <c r="E183" s="191" t="s">
        <v>2422</v>
      </c>
      <c r="F183" s="192" t="s">
        <v>2423</v>
      </c>
      <c r="G183" s="193" t="s">
        <v>2123</v>
      </c>
      <c r="H183" s="194">
        <v>6</v>
      </c>
      <c r="I183" s="195"/>
      <c r="J183" s="196">
        <f t="shared" si="30"/>
        <v>0</v>
      </c>
      <c r="K183" s="192" t="s">
        <v>21</v>
      </c>
      <c r="L183" s="40"/>
      <c r="M183" s="197" t="s">
        <v>21</v>
      </c>
      <c r="N183" s="198" t="s">
        <v>47</v>
      </c>
      <c r="O183" s="65"/>
      <c r="P183" s="199">
        <f t="shared" si="31"/>
        <v>0</v>
      </c>
      <c r="Q183" s="199">
        <v>0</v>
      </c>
      <c r="R183" s="199">
        <f t="shared" si="32"/>
        <v>0</v>
      </c>
      <c r="S183" s="199">
        <v>0</v>
      </c>
      <c r="T183" s="200">
        <f t="shared" si="33"/>
        <v>0</v>
      </c>
      <c r="U183" s="35"/>
      <c r="V183" s="35"/>
      <c r="W183" s="35"/>
      <c r="X183" s="35"/>
      <c r="Y183" s="35"/>
      <c r="Z183" s="35"/>
      <c r="AA183" s="35"/>
      <c r="AB183" s="35"/>
      <c r="AC183" s="35"/>
      <c r="AD183" s="35"/>
      <c r="AE183" s="35"/>
      <c r="AR183" s="201" t="s">
        <v>318</v>
      </c>
      <c r="AT183" s="201" t="s">
        <v>313</v>
      </c>
      <c r="AU183" s="201" t="s">
        <v>125</v>
      </c>
      <c r="AY183" s="18" t="s">
        <v>311</v>
      </c>
      <c r="BE183" s="202">
        <f t="shared" si="34"/>
        <v>0</v>
      </c>
      <c r="BF183" s="202">
        <f t="shared" si="35"/>
        <v>0</v>
      </c>
      <c r="BG183" s="202">
        <f t="shared" si="36"/>
        <v>0</v>
      </c>
      <c r="BH183" s="202">
        <f t="shared" si="37"/>
        <v>0</v>
      </c>
      <c r="BI183" s="202">
        <f t="shared" si="38"/>
        <v>0</v>
      </c>
      <c r="BJ183" s="18" t="s">
        <v>84</v>
      </c>
      <c r="BK183" s="202">
        <f t="shared" si="39"/>
        <v>0</v>
      </c>
      <c r="BL183" s="18" t="s">
        <v>318</v>
      </c>
      <c r="BM183" s="201" t="s">
        <v>2424</v>
      </c>
    </row>
    <row r="184" spans="1:65" s="2" customFormat="1" ht="16.5" customHeight="1" x14ac:dyDescent="0.2">
      <c r="A184" s="35"/>
      <c r="B184" s="36"/>
      <c r="C184" s="190" t="s">
        <v>721</v>
      </c>
      <c r="D184" s="190" t="s">
        <v>313</v>
      </c>
      <c r="E184" s="191" t="s">
        <v>2425</v>
      </c>
      <c r="F184" s="192" t="s">
        <v>2426</v>
      </c>
      <c r="G184" s="193" t="s">
        <v>2123</v>
      </c>
      <c r="H184" s="194">
        <v>1</v>
      </c>
      <c r="I184" s="195"/>
      <c r="J184" s="196">
        <f t="shared" si="30"/>
        <v>0</v>
      </c>
      <c r="K184" s="192" t="s">
        <v>21</v>
      </c>
      <c r="L184" s="40"/>
      <c r="M184" s="197" t="s">
        <v>21</v>
      </c>
      <c r="N184" s="198" t="s">
        <v>47</v>
      </c>
      <c r="O184" s="65"/>
      <c r="P184" s="199">
        <f t="shared" si="31"/>
        <v>0</v>
      </c>
      <c r="Q184" s="199">
        <v>0</v>
      </c>
      <c r="R184" s="199">
        <f t="shared" si="32"/>
        <v>0</v>
      </c>
      <c r="S184" s="199">
        <v>0</v>
      </c>
      <c r="T184" s="200">
        <f t="shared" si="33"/>
        <v>0</v>
      </c>
      <c r="U184" s="35"/>
      <c r="V184" s="35"/>
      <c r="W184" s="35"/>
      <c r="X184" s="35"/>
      <c r="Y184" s="35"/>
      <c r="Z184" s="35"/>
      <c r="AA184" s="35"/>
      <c r="AB184" s="35"/>
      <c r="AC184" s="35"/>
      <c r="AD184" s="35"/>
      <c r="AE184" s="35"/>
      <c r="AR184" s="201" t="s">
        <v>318</v>
      </c>
      <c r="AT184" s="201" t="s">
        <v>313</v>
      </c>
      <c r="AU184" s="201" t="s">
        <v>125</v>
      </c>
      <c r="AY184" s="18" t="s">
        <v>311</v>
      </c>
      <c r="BE184" s="202">
        <f t="shared" si="34"/>
        <v>0</v>
      </c>
      <c r="BF184" s="202">
        <f t="shared" si="35"/>
        <v>0</v>
      </c>
      <c r="BG184" s="202">
        <f t="shared" si="36"/>
        <v>0</v>
      </c>
      <c r="BH184" s="202">
        <f t="shared" si="37"/>
        <v>0</v>
      </c>
      <c r="BI184" s="202">
        <f t="shared" si="38"/>
        <v>0</v>
      </c>
      <c r="BJ184" s="18" t="s">
        <v>84</v>
      </c>
      <c r="BK184" s="202">
        <f t="shared" si="39"/>
        <v>0</v>
      </c>
      <c r="BL184" s="18" t="s">
        <v>318</v>
      </c>
      <c r="BM184" s="201" t="s">
        <v>2427</v>
      </c>
    </row>
    <row r="185" spans="1:65" s="2" customFormat="1" ht="16.5" customHeight="1" x14ac:dyDescent="0.2">
      <c r="A185" s="35"/>
      <c r="B185" s="36"/>
      <c r="C185" s="190" t="s">
        <v>728</v>
      </c>
      <c r="D185" s="190" t="s">
        <v>313</v>
      </c>
      <c r="E185" s="191" t="s">
        <v>2428</v>
      </c>
      <c r="F185" s="192" t="s">
        <v>2429</v>
      </c>
      <c r="G185" s="193" t="s">
        <v>2123</v>
      </c>
      <c r="H185" s="194">
        <v>3</v>
      </c>
      <c r="I185" s="195"/>
      <c r="J185" s="196">
        <f t="shared" si="30"/>
        <v>0</v>
      </c>
      <c r="K185" s="192" t="s">
        <v>21</v>
      </c>
      <c r="L185" s="40"/>
      <c r="M185" s="197" t="s">
        <v>21</v>
      </c>
      <c r="N185" s="198" t="s">
        <v>47</v>
      </c>
      <c r="O185" s="65"/>
      <c r="P185" s="199">
        <f t="shared" si="31"/>
        <v>0</v>
      </c>
      <c r="Q185" s="199">
        <v>0</v>
      </c>
      <c r="R185" s="199">
        <f t="shared" si="32"/>
        <v>0</v>
      </c>
      <c r="S185" s="199">
        <v>0</v>
      </c>
      <c r="T185" s="200">
        <f t="shared" si="33"/>
        <v>0</v>
      </c>
      <c r="U185" s="35"/>
      <c r="V185" s="35"/>
      <c r="W185" s="35"/>
      <c r="X185" s="35"/>
      <c r="Y185" s="35"/>
      <c r="Z185" s="35"/>
      <c r="AA185" s="35"/>
      <c r="AB185" s="35"/>
      <c r="AC185" s="35"/>
      <c r="AD185" s="35"/>
      <c r="AE185" s="35"/>
      <c r="AR185" s="201" t="s">
        <v>318</v>
      </c>
      <c r="AT185" s="201" t="s">
        <v>313</v>
      </c>
      <c r="AU185" s="201" t="s">
        <v>125</v>
      </c>
      <c r="AY185" s="18" t="s">
        <v>311</v>
      </c>
      <c r="BE185" s="202">
        <f t="shared" si="34"/>
        <v>0</v>
      </c>
      <c r="BF185" s="202">
        <f t="shared" si="35"/>
        <v>0</v>
      </c>
      <c r="BG185" s="202">
        <f t="shared" si="36"/>
        <v>0</v>
      </c>
      <c r="BH185" s="202">
        <f t="shared" si="37"/>
        <v>0</v>
      </c>
      <c r="BI185" s="202">
        <f t="shared" si="38"/>
        <v>0</v>
      </c>
      <c r="BJ185" s="18" t="s">
        <v>84</v>
      </c>
      <c r="BK185" s="202">
        <f t="shared" si="39"/>
        <v>0</v>
      </c>
      <c r="BL185" s="18" t="s">
        <v>318</v>
      </c>
      <c r="BM185" s="201" t="s">
        <v>2430</v>
      </c>
    </row>
    <row r="186" spans="1:65" s="2" customFormat="1" ht="16.5" customHeight="1" x14ac:dyDescent="0.2">
      <c r="A186" s="35"/>
      <c r="B186" s="36"/>
      <c r="C186" s="190" t="s">
        <v>733</v>
      </c>
      <c r="D186" s="190" t="s">
        <v>313</v>
      </c>
      <c r="E186" s="191" t="s">
        <v>2431</v>
      </c>
      <c r="F186" s="192" t="s">
        <v>2432</v>
      </c>
      <c r="G186" s="193" t="s">
        <v>2123</v>
      </c>
      <c r="H186" s="194">
        <v>1</v>
      </c>
      <c r="I186" s="195"/>
      <c r="J186" s="196">
        <f t="shared" si="30"/>
        <v>0</v>
      </c>
      <c r="K186" s="192" t="s">
        <v>21</v>
      </c>
      <c r="L186" s="40"/>
      <c r="M186" s="197" t="s">
        <v>21</v>
      </c>
      <c r="N186" s="198" t="s">
        <v>47</v>
      </c>
      <c r="O186" s="65"/>
      <c r="P186" s="199">
        <f t="shared" si="31"/>
        <v>0</v>
      </c>
      <c r="Q186" s="199">
        <v>0</v>
      </c>
      <c r="R186" s="199">
        <f t="shared" si="32"/>
        <v>0</v>
      </c>
      <c r="S186" s="199">
        <v>0</v>
      </c>
      <c r="T186" s="200">
        <f t="shared" si="33"/>
        <v>0</v>
      </c>
      <c r="U186" s="35"/>
      <c r="V186" s="35"/>
      <c r="W186" s="35"/>
      <c r="X186" s="35"/>
      <c r="Y186" s="35"/>
      <c r="Z186" s="35"/>
      <c r="AA186" s="35"/>
      <c r="AB186" s="35"/>
      <c r="AC186" s="35"/>
      <c r="AD186" s="35"/>
      <c r="AE186" s="35"/>
      <c r="AR186" s="201" t="s">
        <v>318</v>
      </c>
      <c r="AT186" s="201" t="s">
        <v>313</v>
      </c>
      <c r="AU186" s="201" t="s">
        <v>125</v>
      </c>
      <c r="AY186" s="18" t="s">
        <v>311</v>
      </c>
      <c r="BE186" s="202">
        <f t="shared" si="34"/>
        <v>0</v>
      </c>
      <c r="BF186" s="202">
        <f t="shared" si="35"/>
        <v>0</v>
      </c>
      <c r="BG186" s="202">
        <f t="shared" si="36"/>
        <v>0</v>
      </c>
      <c r="BH186" s="202">
        <f t="shared" si="37"/>
        <v>0</v>
      </c>
      <c r="BI186" s="202">
        <f t="shared" si="38"/>
        <v>0</v>
      </c>
      <c r="BJ186" s="18" t="s">
        <v>84</v>
      </c>
      <c r="BK186" s="202">
        <f t="shared" si="39"/>
        <v>0</v>
      </c>
      <c r="BL186" s="18" t="s">
        <v>318</v>
      </c>
      <c r="BM186" s="201" t="s">
        <v>2433</v>
      </c>
    </row>
    <row r="187" spans="1:65" s="2" customFormat="1" ht="16.5" customHeight="1" x14ac:dyDescent="0.2">
      <c r="A187" s="35"/>
      <c r="B187" s="36"/>
      <c r="C187" s="190" t="s">
        <v>738</v>
      </c>
      <c r="D187" s="190" t="s">
        <v>313</v>
      </c>
      <c r="E187" s="191" t="s">
        <v>2434</v>
      </c>
      <c r="F187" s="192" t="s">
        <v>2435</v>
      </c>
      <c r="G187" s="193" t="s">
        <v>2123</v>
      </c>
      <c r="H187" s="194">
        <v>1</v>
      </c>
      <c r="I187" s="195"/>
      <c r="J187" s="196">
        <f t="shared" si="30"/>
        <v>0</v>
      </c>
      <c r="K187" s="192" t="s">
        <v>21</v>
      </c>
      <c r="L187" s="40"/>
      <c r="M187" s="197" t="s">
        <v>21</v>
      </c>
      <c r="N187" s="198" t="s">
        <v>47</v>
      </c>
      <c r="O187" s="65"/>
      <c r="P187" s="199">
        <f t="shared" si="31"/>
        <v>0</v>
      </c>
      <c r="Q187" s="199">
        <v>0</v>
      </c>
      <c r="R187" s="199">
        <f t="shared" si="32"/>
        <v>0</v>
      </c>
      <c r="S187" s="199">
        <v>0</v>
      </c>
      <c r="T187" s="200">
        <f t="shared" si="33"/>
        <v>0</v>
      </c>
      <c r="U187" s="35"/>
      <c r="V187" s="35"/>
      <c r="W187" s="35"/>
      <c r="X187" s="35"/>
      <c r="Y187" s="35"/>
      <c r="Z187" s="35"/>
      <c r="AA187" s="35"/>
      <c r="AB187" s="35"/>
      <c r="AC187" s="35"/>
      <c r="AD187" s="35"/>
      <c r="AE187" s="35"/>
      <c r="AR187" s="201" t="s">
        <v>318</v>
      </c>
      <c r="AT187" s="201" t="s">
        <v>313</v>
      </c>
      <c r="AU187" s="201" t="s">
        <v>125</v>
      </c>
      <c r="AY187" s="18" t="s">
        <v>311</v>
      </c>
      <c r="BE187" s="202">
        <f t="shared" si="34"/>
        <v>0</v>
      </c>
      <c r="BF187" s="202">
        <f t="shared" si="35"/>
        <v>0</v>
      </c>
      <c r="BG187" s="202">
        <f t="shared" si="36"/>
        <v>0</v>
      </c>
      <c r="BH187" s="202">
        <f t="shared" si="37"/>
        <v>0</v>
      </c>
      <c r="BI187" s="202">
        <f t="shared" si="38"/>
        <v>0</v>
      </c>
      <c r="BJ187" s="18" t="s">
        <v>84</v>
      </c>
      <c r="BK187" s="202">
        <f t="shared" si="39"/>
        <v>0</v>
      </c>
      <c r="BL187" s="18" t="s">
        <v>318</v>
      </c>
      <c r="BM187" s="201" t="s">
        <v>2436</v>
      </c>
    </row>
    <row r="188" spans="1:65" s="2" customFormat="1" ht="16.5" customHeight="1" x14ac:dyDescent="0.2">
      <c r="A188" s="35"/>
      <c r="B188" s="36"/>
      <c r="C188" s="190" t="s">
        <v>743</v>
      </c>
      <c r="D188" s="190" t="s">
        <v>313</v>
      </c>
      <c r="E188" s="191" t="s">
        <v>2437</v>
      </c>
      <c r="F188" s="192" t="s">
        <v>2438</v>
      </c>
      <c r="G188" s="193" t="s">
        <v>2123</v>
      </c>
      <c r="H188" s="194">
        <v>1</v>
      </c>
      <c r="I188" s="195"/>
      <c r="J188" s="196">
        <f t="shared" si="30"/>
        <v>0</v>
      </c>
      <c r="K188" s="192" t="s">
        <v>21</v>
      </c>
      <c r="L188" s="40"/>
      <c r="M188" s="197" t="s">
        <v>21</v>
      </c>
      <c r="N188" s="198" t="s">
        <v>47</v>
      </c>
      <c r="O188" s="65"/>
      <c r="P188" s="199">
        <f t="shared" si="31"/>
        <v>0</v>
      </c>
      <c r="Q188" s="199">
        <v>0</v>
      </c>
      <c r="R188" s="199">
        <f t="shared" si="32"/>
        <v>0</v>
      </c>
      <c r="S188" s="199">
        <v>0</v>
      </c>
      <c r="T188" s="200">
        <f t="shared" si="33"/>
        <v>0</v>
      </c>
      <c r="U188" s="35"/>
      <c r="V188" s="35"/>
      <c r="W188" s="35"/>
      <c r="X188" s="35"/>
      <c r="Y188" s="35"/>
      <c r="Z188" s="35"/>
      <c r="AA188" s="35"/>
      <c r="AB188" s="35"/>
      <c r="AC188" s="35"/>
      <c r="AD188" s="35"/>
      <c r="AE188" s="35"/>
      <c r="AR188" s="201" t="s">
        <v>318</v>
      </c>
      <c r="AT188" s="201" t="s">
        <v>313</v>
      </c>
      <c r="AU188" s="201" t="s">
        <v>125</v>
      </c>
      <c r="AY188" s="18" t="s">
        <v>311</v>
      </c>
      <c r="BE188" s="202">
        <f t="shared" si="34"/>
        <v>0</v>
      </c>
      <c r="BF188" s="202">
        <f t="shared" si="35"/>
        <v>0</v>
      </c>
      <c r="BG188" s="202">
        <f t="shared" si="36"/>
        <v>0</v>
      </c>
      <c r="BH188" s="202">
        <f t="shared" si="37"/>
        <v>0</v>
      </c>
      <c r="BI188" s="202">
        <f t="shared" si="38"/>
        <v>0</v>
      </c>
      <c r="BJ188" s="18" t="s">
        <v>84</v>
      </c>
      <c r="BK188" s="202">
        <f t="shared" si="39"/>
        <v>0</v>
      </c>
      <c r="BL188" s="18" t="s">
        <v>318</v>
      </c>
      <c r="BM188" s="201" t="s">
        <v>2439</v>
      </c>
    </row>
    <row r="189" spans="1:65" s="2" customFormat="1" ht="16.5" customHeight="1" x14ac:dyDescent="0.2">
      <c r="A189" s="35"/>
      <c r="B189" s="36"/>
      <c r="C189" s="190" t="s">
        <v>748</v>
      </c>
      <c r="D189" s="190" t="s">
        <v>313</v>
      </c>
      <c r="E189" s="191" t="s">
        <v>2440</v>
      </c>
      <c r="F189" s="192" t="s">
        <v>2441</v>
      </c>
      <c r="G189" s="193" t="s">
        <v>2123</v>
      </c>
      <c r="H189" s="194">
        <v>2</v>
      </c>
      <c r="I189" s="195"/>
      <c r="J189" s="196">
        <f t="shared" si="30"/>
        <v>0</v>
      </c>
      <c r="K189" s="192" t="s">
        <v>21</v>
      </c>
      <c r="L189" s="40"/>
      <c r="M189" s="197" t="s">
        <v>21</v>
      </c>
      <c r="N189" s="198" t="s">
        <v>47</v>
      </c>
      <c r="O189" s="65"/>
      <c r="P189" s="199">
        <f t="shared" si="31"/>
        <v>0</v>
      </c>
      <c r="Q189" s="199">
        <v>0</v>
      </c>
      <c r="R189" s="199">
        <f t="shared" si="32"/>
        <v>0</v>
      </c>
      <c r="S189" s="199">
        <v>0</v>
      </c>
      <c r="T189" s="200">
        <f t="shared" si="33"/>
        <v>0</v>
      </c>
      <c r="U189" s="35"/>
      <c r="V189" s="35"/>
      <c r="W189" s="35"/>
      <c r="X189" s="35"/>
      <c r="Y189" s="35"/>
      <c r="Z189" s="35"/>
      <c r="AA189" s="35"/>
      <c r="AB189" s="35"/>
      <c r="AC189" s="35"/>
      <c r="AD189" s="35"/>
      <c r="AE189" s="35"/>
      <c r="AR189" s="201" t="s">
        <v>318</v>
      </c>
      <c r="AT189" s="201" t="s">
        <v>313</v>
      </c>
      <c r="AU189" s="201" t="s">
        <v>125</v>
      </c>
      <c r="AY189" s="18" t="s">
        <v>311</v>
      </c>
      <c r="BE189" s="202">
        <f t="shared" si="34"/>
        <v>0</v>
      </c>
      <c r="BF189" s="202">
        <f t="shared" si="35"/>
        <v>0</v>
      </c>
      <c r="BG189" s="202">
        <f t="shared" si="36"/>
        <v>0</v>
      </c>
      <c r="BH189" s="202">
        <f t="shared" si="37"/>
        <v>0</v>
      </c>
      <c r="BI189" s="202">
        <f t="shared" si="38"/>
        <v>0</v>
      </c>
      <c r="BJ189" s="18" t="s">
        <v>84</v>
      </c>
      <c r="BK189" s="202">
        <f t="shared" si="39"/>
        <v>0</v>
      </c>
      <c r="BL189" s="18" t="s">
        <v>318</v>
      </c>
      <c r="BM189" s="201" t="s">
        <v>2442</v>
      </c>
    </row>
    <row r="190" spans="1:65" s="2" customFormat="1" ht="16.5" customHeight="1" x14ac:dyDescent="0.2">
      <c r="A190" s="35"/>
      <c r="B190" s="36"/>
      <c r="C190" s="190" t="s">
        <v>754</v>
      </c>
      <c r="D190" s="190" t="s">
        <v>313</v>
      </c>
      <c r="E190" s="191" t="s">
        <v>2443</v>
      </c>
      <c r="F190" s="192" t="s">
        <v>2444</v>
      </c>
      <c r="G190" s="193" t="s">
        <v>2123</v>
      </c>
      <c r="H190" s="194">
        <v>1</v>
      </c>
      <c r="I190" s="195"/>
      <c r="J190" s="196">
        <f t="shared" si="30"/>
        <v>0</v>
      </c>
      <c r="K190" s="192" t="s">
        <v>21</v>
      </c>
      <c r="L190" s="40"/>
      <c r="M190" s="197" t="s">
        <v>21</v>
      </c>
      <c r="N190" s="198" t="s">
        <v>47</v>
      </c>
      <c r="O190" s="65"/>
      <c r="P190" s="199">
        <f t="shared" si="31"/>
        <v>0</v>
      </c>
      <c r="Q190" s="199">
        <v>0</v>
      </c>
      <c r="R190" s="199">
        <f t="shared" si="32"/>
        <v>0</v>
      </c>
      <c r="S190" s="199">
        <v>0</v>
      </c>
      <c r="T190" s="200">
        <f t="shared" si="33"/>
        <v>0</v>
      </c>
      <c r="U190" s="35"/>
      <c r="V190" s="35"/>
      <c r="W190" s="35"/>
      <c r="X190" s="35"/>
      <c r="Y190" s="35"/>
      <c r="Z190" s="35"/>
      <c r="AA190" s="35"/>
      <c r="AB190" s="35"/>
      <c r="AC190" s="35"/>
      <c r="AD190" s="35"/>
      <c r="AE190" s="35"/>
      <c r="AR190" s="201" t="s">
        <v>318</v>
      </c>
      <c r="AT190" s="201" t="s">
        <v>313</v>
      </c>
      <c r="AU190" s="201" t="s">
        <v>125</v>
      </c>
      <c r="AY190" s="18" t="s">
        <v>311</v>
      </c>
      <c r="BE190" s="202">
        <f t="shared" si="34"/>
        <v>0</v>
      </c>
      <c r="BF190" s="202">
        <f t="shared" si="35"/>
        <v>0</v>
      </c>
      <c r="BG190" s="202">
        <f t="shared" si="36"/>
        <v>0</v>
      </c>
      <c r="BH190" s="202">
        <f t="shared" si="37"/>
        <v>0</v>
      </c>
      <c r="BI190" s="202">
        <f t="shared" si="38"/>
        <v>0</v>
      </c>
      <c r="BJ190" s="18" t="s">
        <v>84</v>
      </c>
      <c r="BK190" s="202">
        <f t="shared" si="39"/>
        <v>0</v>
      </c>
      <c r="BL190" s="18" t="s">
        <v>318</v>
      </c>
      <c r="BM190" s="201" t="s">
        <v>2445</v>
      </c>
    </row>
    <row r="191" spans="1:65" s="12" customFormat="1" ht="20.85" customHeight="1" x14ac:dyDescent="0.2">
      <c r="B191" s="174"/>
      <c r="C191" s="175"/>
      <c r="D191" s="176" t="s">
        <v>75</v>
      </c>
      <c r="E191" s="188" t="s">
        <v>2446</v>
      </c>
      <c r="F191" s="188" t="s">
        <v>2447</v>
      </c>
      <c r="G191" s="175"/>
      <c r="H191" s="175"/>
      <c r="I191" s="178"/>
      <c r="J191" s="189">
        <f>BK191</f>
        <v>0</v>
      </c>
      <c r="K191" s="175"/>
      <c r="L191" s="180"/>
      <c r="M191" s="181"/>
      <c r="N191" s="182"/>
      <c r="O191" s="182"/>
      <c r="P191" s="183">
        <f>SUM(P192:P199)</f>
        <v>0</v>
      </c>
      <c r="Q191" s="182"/>
      <c r="R191" s="183">
        <f>SUM(R192:R199)</f>
        <v>0</v>
      </c>
      <c r="S191" s="182"/>
      <c r="T191" s="184">
        <f>SUM(T192:T199)</f>
        <v>0</v>
      </c>
      <c r="AR191" s="185" t="s">
        <v>84</v>
      </c>
      <c r="AT191" s="186" t="s">
        <v>75</v>
      </c>
      <c r="AU191" s="186" t="s">
        <v>86</v>
      </c>
      <c r="AY191" s="185" t="s">
        <v>311</v>
      </c>
      <c r="BK191" s="187">
        <f>SUM(BK192:BK199)</f>
        <v>0</v>
      </c>
    </row>
    <row r="192" spans="1:65" s="2" customFormat="1" ht="16.5" customHeight="1" x14ac:dyDescent="0.2">
      <c r="A192" s="35"/>
      <c r="B192" s="36"/>
      <c r="C192" s="190" t="s">
        <v>759</v>
      </c>
      <c r="D192" s="190" t="s">
        <v>313</v>
      </c>
      <c r="E192" s="191" t="s">
        <v>2448</v>
      </c>
      <c r="F192" s="192" t="s">
        <v>2449</v>
      </c>
      <c r="G192" s="193" t="s">
        <v>2123</v>
      </c>
      <c r="H192" s="194">
        <v>7</v>
      </c>
      <c r="I192" s="195"/>
      <c r="J192" s="196">
        <f t="shared" ref="J192:J198" si="40">ROUND(I192*H192,2)</f>
        <v>0</v>
      </c>
      <c r="K192" s="192" t="s">
        <v>21</v>
      </c>
      <c r="L192" s="40"/>
      <c r="M192" s="197" t="s">
        <v>21</v>
      </c>
      <c r="N192" s="198" t="s">
        <v>47</v>
      </c>
      <c r="O192" s="65"/>
      <c r="P192" s="199">
        <f t="shared" ref="P192:P198" si="41">O192*H192</f>
        <v>0</v>
      </c>
      <c r="Q192" s="199">
        <v>0</v>
      </c>
      <c r="R192" s="199">
        <f t="shared" ref="R192:R198" si="42">Q192*H192</f>
        <v>0</v>
      </c>
      <c r="S192" s="199">
        <v>0</v>
      </c>
      <c r="T192" s="200">
        <f t="shared" ref="T192:T198" si="43">S192*H192</f>
        <v>0</v>
      </c>
      <c r="U192" s="35"/>
      <c r="V192" s="35"/>
      <c r="W192" s="35"/>
      <c r="X192" s="35"/>
      <c r="Y192" s="35"/>
      <c r="Z192" s="35"/>
      <c r="AA192" s="35"/>
      <c r="AB192" s="35"/>
      <c r="AC192" s="35"/>
      <c r="AD192" s="35"/>
      <c r="AE192" s="35"/>
      <c r="AR192" s="201" t="s">
        <v>318</v>
      </c>
      <c r="AT192" s="201" t="s">
        <v>313</v>
      </c>
      <c r="AU192" s="201" t="s">
        <v>125</v>
      </c>
      <c r="AY192" s="18" t="s">
        <v>311</v>
      </c>
      <c r="BE192" s="202">
        <f t="shared" ref="BE192:BE198" si="44">IF(N192="základní",J192,0)</f>
        <v>0</v>
      </c>
      <c r="BF192" s="202">
        <f t="shared" ref="BF192:BF198" si="45">IF(N192="snížená",J192,0)</f>
        <v>0</v>
      </c>
      <c r="BG192" s="202">
        <f t="shared" ref="BG192:BG198" si="46">IF(N192="zákl. přenesená",J192,0)</f>
        <v>0</v>
      </c>
      <c r="BH192" s="202">
        <f t="shared" ref="BH192:BH198" si="47">IF(N192="sníž. přenesená",J192,0)</f>
        <v>0</v>
      </c>
      <c r="BI192" s="202">
        <f t="shared" ref="BI192:BI198" si="48">IF(N192="nulová",J192,0)</f>
        <v>0</v>
      </c>
      <c r="BJ192" s="18" t="s">
        <v>84</v>
      </c>
      <c r="BK192" s="202">
        <f t="shared" ref="BK192:BK198" si="49">ROUND(I192*H192,2)</f>
        <v>0</v>
      </c>
      <c r="BL192" s="18" t="s">
        <v>318</v>
      </c>
      <c r="BM192" s="201" t="s">
        <v>2450</v>
      </c>
    </row>
    <row r="193" spans="1:65" s="2" customFormat="1" ht="16.5" customHeight="1" x14ac:dyDescent="0.2">
      <c r="A193" s="35"/>
      <c r="B193" s="36"/>
      <c r="C193" s="190" t="s">
        <v>763</v>
      </c>
      <c r="D193" s="190" t="s">
        <v>313</v>
      </c>
      <c r="E193" s="191" t="s">
        <v>2451</v>
      </c>
      <c r="F193" s="192" t="s">
        <v>2452</v>
      </c>
      <c r="G193" s="193" t="s">
        <v>2123</v>
      </c>
      <c r="H193" s="194">
        <v>2</v>
      </c>
      <c r="I193" s="195"/>
      <c r="J193" s="196">
        <f t="shared" si="40"/>
        <v>0</v>
      </c>
      <c r="K193" s="192" t="s">
        <v>21</v>
      </c>
      <c r="L193" s="40"/>
      <c r="M193" s="197" t="s">
        <v>21</v>
      </c>
      <c r="N193" s="198" t="s">
        <v>47</v>
      </c>
      <c r="O193" s="65"/>
      <c r="P193" s="199">
        <f t="shared" si="41"/>
        <v>0</v>
      </c>
      <c r="Q193" s="199">
        <v>0</v>
      </c>
      <c r="R193" s="199">
        <f t="shared" si="42"/>
        <v>0</v>
      </c>
      <c r="S193" s="199">
        <v>0</v>
      </c>
      <c r="T193" s="200">
        <f t="shared" si="43"/>
        <v>0</v>
      </c>
      <c r="U193" s="35"/>
      <c r="V193" s="35"/>
      <c r="W193" s="35"/>
      <c r="X193" s="35"/>
      <c r="Y193" s="35"/>
      <c r="Z193" s="35"/>
      <c r="AA193" s="35"/>
      <c r="AB193" s="35"/>
      <c r="AC193" s="35"/>
      <c r="AD193" s="35"/>
      <c r="AE193" s="35"/>
      <c r="AR193" s="201" t="s">
        <v>318</v>
      </c>
      <c r="AT193" s="201" t="s">
        <v>313</v>
      </c>
      <c r="AU193" s="201" t="s">
        <v>125</v>
      </c>
      <c r="AY193" s="18" t="s">
        <v>311</v>
      </c>
      <c r="BE193" s="202">
        <f t="shared" si="44"/>
        <v>0</v>
      </c>
      <c r="BF193" s="202">
        <f t="shared" si="45"/>
        <v>0</v>
      </c>
      <c r="BG193" s="202">
        <f t="shared" si="46"/>
        <v>0</v>
      </c>
      <c r="BH193" s="202">
        <f t="shared" si="47"/>
        <v>0</v>
      </c>
      <c r="BI193" s="202">
        <f t="shared" si="48"/>
        <v>0</v>
      </c>
      <c r="BJ193" s="18" t="s">
        <v>84</v>
      </c>
      <c r="BK193" s="202">
        <f t="shared" si="49"/>
        <v>0</v>
      </c>
      <c r="BL193" s="18" t="s">
        <v>318</v>
      </c>
      <c r="BM193" s="201" t="s">
        <v>2453</v>
      </c>
    </row>
    <row r="194" spans="1:65" s="2" customFormat="1" ht="16.5" customHeight="1" x14ac:dyDescent="0.2">
      <c r="A194" s="35"/>
      <c r="B194" s="36"/>
      <c r="C194" s="190" t="s">
        <v>768</v>
      </c>
      <c r="D194" s="190" t="s">
        <v>313</v>
      </c>
      <c r="E194" s="191" t="s">
        <v>2454</v>
      </c>
      <c r="F194" s="192" t="s">
        <v>2455</v>
      </c>
      <c r="G194" s="193" t="s">
        <v>2123</v>
      </c>
      <c r="H194" s="194">
        <v>6</v>
      </c>
      <c r="I194" s="195"/>
      <c r="J194" s="196">
        <f t="shared" si="40"/>
        <v>0</v>
      </c>
      <c r="K194" s="192" t="s">
        <v>21</v>
      </c>
      <c r="L194" s="40"/>
      <c r="M194" s="197" t="s">
        <v>21</v>
      </c>
      <c r="N194" s="198" t="s">
        <v>47</v>
      </c>
      <c r="O194" s="65"/>
      <c r="P194" s="199">
        <f t="shared" si="41"/>
        <v>0</v>
      </c>
      <c r="Q194" s="199">
        <v>0</v>
      </c>
      <c r="R194" s="199">
        <f t="shared" si="42"/>
        <v>0</v>
      </c>
      <c r="S194" s="199">
        <v>0</v>
      </c>
      <c r="T194" s="200">
        <f t="shared" si="43"/>
        <v>0</v>
      </c>
      <c r="U194" s="35"/>
      <c r="V194" s="35"/>
      <c r="W194" s="35"/>
      <c r="X194" s="35"/>
      <c r="Y194" s="35"/>
      <c r="Z194" s="35"/>
      <c r="AA194" s="35"/>
      <c r="AB194" s="35"/>
      <c r="AC194" s="35"/>
      <c r="AD194" s="35"/>
      <c r="AE194" s="35"/>
      <c r="AR194" s="201" t="s">
        <v>318</v>
      </c>
      <c r="AT194" s="201" t="s">
        <v>313</v>
      </c>
      <c r="AU194" s="201" t="s">
        <v>125</v>
      </c>
      <c r="AY194" s="18" t="s">
        <v>311</v>
      </c>
      <c r="BE194" s="202">
        <f t="shared" si="44"/>
        <v>0</v>
      </c>
      <c r="BF194" s="202">
        <f t="shared" si="45"/>
        <v>0</v>
      </c>
      <c r="BG194" s="202">
        <f t="shared" si="46"/>
        <v>0</v>
      </c>
      <c r="BH194" s="202">
        <f t="shared" si="47"/>
        <v>0</v>
      </c>
      <c r="BI194" s="202">
        <f t="shared" si="48"/>
        <v>0</v>
      </c>
      <c r="BJ194" s="18" t="s">
        <v>84</v>
      </c>
      <c r="BK194" s="202">
        <f t="shared" si="49"/>
        <v>0</v>
      </c>
      <c r="BL194" s="18" t="s">
        <v>318</v>
      </c>
      <c r="BM194" s="201" t="s">
        <v>2456</v>
      </c>
    </row>
    <row r="195" spans="1:65" s="2" customFormat="1" ht="16.5" customHeight="1" x14ac:dyDescent="0.2">
      <c r="A195" s="35"/>
      <c r="B195" s="36"/>
      <c r="C195" s="190" t="s">
        <v>773</v>
      </c>
      <c r="D195" s="190" t="s">
        <v>313</v>
      </c>
      <c r="E195" s="191" t="s">
        <v>2457</v>
      </c>
      <c r="F195" s="192" t="s">
        <v>2458</v>
      </c>
      <c r="G195" s="193" t="s">
        <v>2123</v>
      </c>
      <c r="H195" s="194">
        <v>10</v>
      </c>
      <c r="I195" s="195"/>
      <c r="J195" s="196">
        <f t="shared" si="40"/>
        <v>0</v>
      </c>
      <c r="K195" s="192" t="s">
        <v>21</v>
      </c>
      <c r="L195" s="40"/>
      <c r="M195" s="197" t="s">
        <v>21</v>
      </c>
      <c r="N195" s="198" t="s">
        <v>47</v>
      </c>
      <c r="O195" s="65"/>
      <c r="P195" s="199">
        <f t="shared" si="41"/>
        <v>0</v>
      </c>
      <c r="Q195" s="199">
        <v>0</v>
      </c>
      <c r="R195" s="199">
        <f t="shared" si="42"/>
        <v>0</v>
      </c>
      <c r="S195" s="199">
        <v>0</v>
      </c>
      <c r="T195" s="200">
        <f t="shared" si="43"/>
        <v>0</v>
      </c>
      <c r="U195" s="35"/>
      <c r="V195" s="35"/>
      <c r="W195" s="35"/>
      <c r="X195" s="35"/>
      <c r="Y195" s="35"/>
      <c r="Z195" s="35"/>
      <c r="AA195" s="35"/>
      <c r="AB195" s="35"/>
      <c r="AC195" s="35"/>
      <c r="AD195" s="35"/>
      <c r="AE195" s="35"/>
      <c r="AR195" s="201" t="s">
        <v>318</v>
      </c>
      <c r="AT195" s="201" t="s">
        <v>313</v>
      </c>
      <c r="AU195" s="201" t="s">
        <v>125</v>
      </c>
      <c r="AY195" s="18" t="s">
        <v>311</v>
      </c>
      <c r="BE195" s="202">
        <f t="shared" si="44"/>
        <v>0</v>
      </c>
      <c r="BF195" s="202">
        <f t="shared" si="45"/>
        <v>0</v>
      </c>
      <c r="BG195" s="202">
        <f t="shared" si="46"/>
        <v>0</v>
      </c>
      <c r="BH195" s="202">
        <f t="shared" si="47"/>
        <v>0</v>
      </c>
      <c r="BI195" s="202">
        <f t="shared" si="48"/>
        <v>0</v>
      </c>
      <c r="BJ195" s="18" t="s">
        <v>84</v>
      </c>
      <c r="BK195" s="202">
        <f t="shared" si="49"/>
        <v>0</v>
      </c>
      <c r="BL195" s="18" t="s">
        <v>318</v>
      </c>
      <c r="BM195" s="201" t="s">
        <v>2459</v>
      </c>
    </row>
    <row r="196" spans="1:65" s="2" customFormat="1" ht="16.5" customHeight="1" x14ac:dyDescent="0.2">
      <c r="A196" s="35"/>
      <c r="B196" s="36"/>
      <c r="C196" s="190" t="s">
        <v>782</v>
      </c>
      <c r="D196" s="190" t="s">
        <v>313</v>
      </c>
      <c r="E196" s="191" t="s">
        <v>2460</v>
      </c>
      <c r="F196" s="192" t="s">
        <v>2461</v>
      </c>
      <c r="G196" s="193" t="s">
        <v>316</v>
      </c>
      <c r="H196" s="194">
        <v>1</v>
      </c>
      <c r="I196" s="195"/>
      <c r="J196" s="196">
        <f t="shared" si="40"/>
        <v>0</v>
      </c>
      <c r="K196" s="192" t="s">
        <v>21</v>
      </c>
      <c r="L196" s="40"/>
      <c r="M196" s="197" t="s">
        <v>21</v>
      </c>
      <c r="N196" s="198" t="s">
        <v>47</v>
      </c>
      <c r="O196" s="65"/>
      <c r="P196" s="199">
        <f t="shared" si="41"/>
        <v>0</v>
      </c>
      <c r="Q196" s="199">
        <v>0</v>
      </c>
      <c r="R196" s="199">
        <f t="shared" si="42"/>
        <v>0</v>
      </c>
      <c r="S196" s="199">
        <v>0</v>
      </c>
      <c r="T196" s="200">
        <f t="shared" si="43"/>
        <v>0</v>
      </c>
      <c r="U196" s="35"/>
      <c r="V196" s="35"/>
      <c r="W196" s="35"/>
      <c r="X196" s="35"/>
      <c r="Y196" s="35"/>
      <c r="Z196" s="35"/>
      <c r="AA196" s="35"/>
      <c r="AB196" s="35"/>
      <c r="AC196" s="35"/>
      <c r="AD196" s="35"/>
      <c r="AE196" s="35"/>
      <c r="AR196" s="201" t="s">
        <v>318</v>
      </c>
      <c r="AT196" s="201" t="s">
        <v>313</v>
      </c>
      <c r="AU196" s="201" t="s">
        <v>125</v>
      </c>
      <c r="AY196" s="18" t="s">
        <v>311</v>
      </c>
      <c r="BE196" s="202">
        <f t="shared" si="44"/>
        <v>0</v>
      </c>
      <c r="BF196" s="202">
        <f t="shared" si="45"/>
        <v>0</v>
      </c>
      <c r="BG196" s="202">
        <f t="shared" si="46"/>
        <v>0</v>
      </c>
      <c r="BH196" s="202">
        <f t="shared" si="47"/>
        <v>0</v>
      </c>
      <c r="BI196" s="202">
        <f t="shared" si="48"/>
        <v>0</v>
      </c>
      <c r="BJ196" s="18" t="s">
        <v>84</v>
      </c>
      <c r="BK196" s="202">
        <f t="shared" si="49"/>
        <v>0</v>
      </c>
      <c r="BL196" s="18" t="s">
        <v>318</v>
      </c>
      <c r="BM196" s="201" t="s">
        <v>2462</v>
      </c>
    </row>
    <row r="197" spans="1:65" s="2" customFormat="1" ht="16.5" customHeight="1" x14ac:dyDescent="0.2">
      <c r="A197" s="35"/>
      <c r="B197" s="36"/>
      <c r="C197" s="190" t="s">
        <v>787</v>
      </c>
      <c r="D197" s="190" t="s">
        <v>313</v>
      </c>
      <c r="E197" s="191" t="s">
        <v>2463</v>
      </c>
      <c r="F197" s="192" t="s">
        <v>2464</v>
      </c>
      <c r="G197" s="193" t="s">
        <v>2123</v>
      </c>
      <c r="H197" s="194">
        <v>1</v>
      </c>
      <c r="I197" s="195"/>
      <c r="J197" s="196">
        <f t="shared" si="40"/>
        <v>0</v>
      </c>
      <c r="K197" s="192" t="s">
        <v>21</v>
      </c>
      <c r="L197" s="40"/>
      <c r="M197" s="197" t="s">
        <v>21</v>
      </c>
      <c r="N197" s="198" t="s">
        <v>47</v>
      </c>
      <c r="O197" s="65"/>
      <c r="P197" s="199">
        <f t="shared" si="41"/>
        <v>0</v>
      </c>
      <c r="Q197" s="199">
        <v>0</v>
      </c>
      <c r="R197" s="199">
        <f t="shared" si="42"/>
        <v>0</v>
      </c>
      <c r="S197" s="199">
        <v>0</v>
      </c>
      <c r="T197" s="200">
        <f t="shared" si="43"/>
        <v>0</v>
      </c>
      <c r="U197" s="35"/>
      <c r="V197" s="35"/>
      <c r="W197" s="35"/>
      <c r="X197" s="35"/>
      <c r="Y197" s="35"/>
      <c r="Z197" s="35"/>
      <c r="AA197" s="35"/>
      <c r="AB197" s="35"/>
      <c r="AC197" s="35"/>
      <c r="AD197" s="35"/>
      <c r="AE197" s="35"/>
      <c r="AR197" s="201" t="s">
        <v>318</v>
      </c>
      <c r="AT197" s="201" t="s">
        <v>313</v>
      </c>
      <c r="AU197" s="201" t="s">
        <v>125</v>
      </c>
      <c r="AY197" s="18" t="s">
        <v>311</v>
      </c>
      <c r="BE197" s="202">
        <f t="shared" si="44"/>
        <v>0</v>
      </c>
      <c r="BF197" s="202">
        <f t="shared" si="45"/>
        <v>0</v>
      </c>
      <c r="BG197" s="202">
        <f t="shared" si="46"/>
        <v>0</v>
      </c>
      <c r="BH197" s="202">
        <f t="shared" si="47"/>
        <v>0</v>
      </c>
      <c r="BI197" s="202">
        <f t="shared" si="48"/>
        <v>0</v>
      </c>
      <c r="BJ197" s="18" t="s">
        <v>84</v>
      </c>
      <c r="BK197" s="202">
        <f t="shared" si="49"/>
        <v>0</v>
      </c>
      <c r="BL197" s="18" t="s">
        <v>318</v>
      </c>
      <c r="BM197" s="201" t="s">
        <v>2465</v>
      </c>
    </row>
    <row r="198" spans="1:65" s="2" customFormat="1" ht="16.5" customHeight="1" x14ac:dyDescent="0.2">
      <c r="A198" s="35"/>
      <c r="B198" s="36"/>
      <c r="C198" s="190" t="s">
        <v>793</v>
      </c>
      <c r="D198" s="190" t="s">
        <v>313</v>
      </c>
      <c r="E198" s="191" t="s">
        <v>2466</v>
      </c>
      <c r="F198" s="192" t="s">
        <v>2467</v>
      </c>
      <c r="G198" s="193" t="s">
        <v>2123</v>
      </c>
      <c r="H198" s="194">
        <v>1</v>
      </c>
      <c r="I198" s="195"/>
      <c r="J198" s="196">
        <f t="shared" si="40"/>
        <v>0</v>
      </c>
      <c r="K198" s="192" t="s">
        <v>21</v>
      </c>
      <c r="L198" s="40"/>
      <c r="M198" s="197" t="s">
        <v>21</v>
      </c>
      <c r="N198" s="198" t="s">
        <v>47</v>
      </c>
      <c r="O198" s="65"/>
      <c r="P198" s="199">
        <f t="shared" si="41"/>
        <v>0</v>
      </c>
      <c r="Q198" s="199">
        <v>0</v>
      </c>
      <c r="R198" s="199">
        <f t="shared" si="42"/>
        <v>0</v>
      </c>
      <c r="S198" s="199">
        <v>0</v>
      </c>
      <c r="T198" s="200">
        <f t="shared" si="43"/>
        <v>0</v>
      </c>
      <c r="U198" s="35"/>
      <c r="V198" s="35"/>
      <c r="W198" s="35"/>
      <c r="X198" s="35"/>
      <c r="Y198" s="35"/>
      <c r="Z198" s="35"/>
      <c r="AA198" s="35"/>
      <c r="AB198" s="35"/>
      <c r="AC198" s="35"/>
      <c r="AD198" s="35"/>
      <c r="AE198" s="35"/>
      <c r="AR198" s="201" t="s">
        <v>318</v>
      </c>
      <c r="AT198" s="201" t="s">
        <v>313</v>
      </c>
      <c r="AU198" s="201" t="s">
        <v>125</v>
      </c>
      <c r="AY198" s="18" t="s">
        <v>311</v>
      </c>
      <c r="BE198" s="202">
        <f t="shared" si="44"/>
        <v>0</v>
      </c>
      <c r="BF198" s="202">
        <f t="shared" si="45"/>
        <v>0</v>
      </c>
      <c r="BG198" s="202">
        <f t="shared" si="46"/>
        <v>0</v>
      </c>
      <c r="BH198" s="202">
        <f t="shared" si="47"/>
        <v>0</v>
      </c>
      <c r="BI198" s="202">
        <f t="shared" si="48"/>
        <v>0</v>
      </c>
      <c r="BJ198" s="18" t="s">
        <v>84</v>
      </c>
      <c r="BK198" s="202">
        <f t="shared" si="49"/>
        <v>0</v>
      </c>
      <c r="BL198" s="18" t="s">
        <v>318</v>
      </c>
      <c r="BM198" s="201" t="s">
        <v>2468</v>
      </c>
    </row>
    <row r="199" spans="1:65" s="2" customFormat="1" ht="29.25" x14ac:dyDescent="0.2">
      <c r="A199" s="35"/>
      <c r="B199" s="36"/>
      <c r="C199" s="37"/>
      <c r="D199" s="203" t="s">
        <v>519</v>
      </c>
      <c r="E199" s="37"/>
      <c r="F199" s="204" t="s">
        <v>2469</v>
      </c>
      <c r="G199" s="37"/>
      <c r="H199" s="37"/>
      <c r="I199" s="110"/>
      <c r="J199" s="37"/>
      <c r="K199" s="37"/>
      <c r="L199" s="40"/>
      <c r="M199" s="254"/>
      <c r="N199" s="255"/>
      <c r="O199" s="251"/>
      <c r="P199" s="251"/>
      <c r="Q199" s="251"/>
      <c r="R199" s="251"/>
      <c r="S199" s="251"/>
      <c r="T199" s="256"/>
      <c r="U199" s="35"/>
      <c r="V199" s="35"/>
      <c r="W199" s="35"/>
      <c r="X199" s="35"/>
      <c r="Y199" s="35"/>
      <c r="Z199" s="35"/>
      <c r="AA199" s="35"/>
      <c r="AB199" s="35"/>
      <c r="AC199" s="35"/>
      <c r="AD199" s="35"/>
      <c r="AE199" s="35"/>
      <c r="AT199" s="18" t="s">
        <v>519</v>
      </c>
      <c r="AU199" s="18" t="s">
        <v>125</v>
      </c>
    </row>
    <row r="200" spans="1:65" s="2" customFormat="1" ht="6.95" customHeight="1" x14ac:dyDescent="0.2">
      <c r="A200" s="35"/>
      <c r="B200" s="48"/>
      <c r="C200" s="49"/>
      <c r="D200" s="49"/>
      <c r="E200" s="49"/>
      <c r="F200" s="49"/>
      <c r="G200" s="49"/>
      <c r="H200" s="49"/>
      <c r="I200" s="139"/>
      <c r="J200" s="49"/>
      <c r="K200" s="49"/>
      <c r="L200" s="40"/>
      <c r="M200" s="35"/>
      <c r="O200" s="35"/>
      <c r="P200" s="35"/>
      <c r="Q200" s="35"/>
      <c r="R200" s="35"/>
      <c r="S200" s="35"/>
      <c r="T200" s="35"/>
      <c r="U200" s="35"/>
      <c r="V200" s="35"/>
      <c r="W200" s="35"/>
      <c r="X200" s="35"/>
      <c r="Y200" s="35"/>
      <c r="Z200" s="35"/>
      <c r="AA200" s="35"/>
      <c r="AB200" s="35"/>
      <c r="AC200" s="35"/>
      <c r="AD200" s="35"/>
      <c r="AE200" s="35"/>
    </row>
  </sheetData>
  <sheetProtection algorithmName="SHA-512" hashValue="2udBKRENTDlhOVzTZsKL+z2C0vm15xyJpA11iZVHHsh6sG6LM1WdaRtK0pkwlh7ja75eLUkzlOG3ROfJ5E2+Xw==" saltValue="1UFrDH12IcYwUUJYZ+Bmj/GhxI3uLjqsk8ebzFAvmrr2uhMqJhx7Db7HNMbzo/9uJ0kqRHtxqc/FM4mW00EhRQ==" spinCount="100000" sheet="1" objects="1" scenarios="1" formatColumns="0" formatRows="0" autoFilter="0"/>
  <autoFilter ref="C98:K199" xr:uid="{00000000-0009-0000-0000-000002000000}"/>
  <mergeCells count="9">
    <mergeCell ref="E50:H50"/>
    <mergeCell ref="E89:H89"/>
    <mergeCell ref="E91:H91"/>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53"/>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92</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2470</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ROUND(J86,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ROUND((SUM(BE86:BE152)),  2)</f>
        <v>0</v>
      </c>
      <c r="G33" s="35"/>
      <c r="H33" s="35"/>
      <c r="I33" s="128">
        <v>0.21</v>
      </c>
      <c r="J33" s="127">
        <f>ROUND(((SUM(BE86:BE152))*I33),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ROUND((SUM(BF86:BF152)),  2)</f>
        <v>0</v>
      </c>
      <c r="G34" s="35"/>
      <c r="H34" s="35"/>
      <c r="I34" s="128">
        <v>0.15</v>
      </c>
      <c r="J34" s="127">
        <f>ROUND(((SUM(BF86:BF152))*I34),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ROUND((SUM(BG86:BG152)),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ROUND((SUM(BH86:BH152)),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ROUND((SUM(BI86:BI152)),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003 - Vzduchotechnika</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J86</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2471</v>
      </c>
      <c r="E60" s="151"/>
      <c r="F60" s="151"/>
      <c r="G60" s="151"/>
      <c r="H60" s="151"/>
      <c r="I60" s="152"/>
      <c r="J60" s="153">
        <f>J87</f>
        <v>0</v>
      </c>
      <c r="K60" s="149"/>
      <c r="L60" s="154"/>
    </row>
    <row r="61" spans="1:47" s="10" customFormat="1" ht="19.899999999999999" customHeight="1" x14ac:dyDescent="0.2">
      <c r="B61" s="155"/>
      <c r="C61" s="156"/>
      <c r="D61" s="157" t="s">
        <v>2472</v>
      </c>
      <c r="E61" s="158"/>
      <c r="F61" s="158"/>
      <c r="G61" s="158"/>
      <c r="H61" s="158"/>
      <c r="I61" s="159"/>
      <c r="J61" s="160">
        <f>J88</f>
        <v>0</v>
      </c>
      <c r="K61" s="156"/>
      <c r="L61" s="161"/>
    </row>
    <row r="62" spans="1:47" s="10" customFormat="1" ht="19.899999999999999" customHeight="1" x14ac:dyDescent="0.2">
      <c r="B62" s="155"/>
      <c r="C62" s="156"/>
      <c r="D62" s="157" t="s">
        <v>2473</v>
      </c>
      <c r="E62" s="158"/>
      <c r="F62" s="158"/>
      <c r="G62" s="158"/>
      <c r="H62" s="158"/>
      <c r="I62" s="159"/>
      <c r="J62" s="160">
        <f>J95</f>
        <v>0</v>
      </c>
      <c r="K62" s="156"/>
      <c r="L62" s="161"/>
    </row>
    <row r="63" spans="1:47" s="10" customFormat="1" ht="19.899999999999999" customHeight="1" x14ac:dyDescent="0.2">
      <c r="B63" s="155"/>
      <c r="C63" s="156"/>
      <c r="D63" s="157" t="s">
        <v>2474</v>
      </c>
      <c r="E63" s="158"/>
      <c r="F63" s="158"/>
      <c r="G63" s="158"/>
      <c r="H63" s="158"/>
      <c r="I63" s="159"/>
      <c r="J63" s="160">
        <f>J112</f>
        <v>0</v>
      </c>
      <c r="K63" s="156"/>
      <c r="L63" s="161"/>
    </row>
    <row r="64" spans="1:47" s="10" customFormat="1" ht="19.899999999999999" customHeight="1" x14ac:dyDescent="0.2">
      <c r="B64" s="155"/>
      <c r="C64" s="156"/>
      <c r="D64" s="157" t="s">
        <v>2475</v>
      </c>
      <c r="E64" s="158"/>
      <c r="F64" s="158"/>
      <c r="G64" s="158"/>
      <c r="H64" s="158"/>
      <c r="I64" s="159"/>
      <c r="J64" s="160">
        <f>J128</f>
        <v>0</v>
      </c>
      <c r="K64" s="156"/>
      <c r="L64" s="161"/>
    </row>
    <row r="65" spans="1:31" s="10" customFormat="1" ht="19.899999999999999" customHeight="1" x14ac:dyDescent="0.2">
      <c r="B65" s="155"/>
      <c r="C65" s="156"/>
      <c r="D65" s="157" t="s">
        <v>2476</v>
      </c>
      <c r="E65" s="158"/>
      <c r="F65" s="158"/>
      <c r="G65" s="158"/>
      <c r="H65" s="158"/>
      <c r="I65" s="159"/>
      <c r="J65" s="160">
        <f>J140</f>
        <v>0</v>
      </c>
      <c r="K65" s="156"/>
      <c r="L65" s="161"/>
    </row>
    <row r="66" spans="1:31" s="10" customFormat="1" ht="19.899999999999999" customHeight="1" x14ac:dyDescent="0.2">
      <c r="B66" s="155"/>
      <c r="C66" s="156"/>
      <c r="D66" s="157" t="s">
        <v>2477</v>
      </c>
      <c r="E66" s="158"/>
      <c r="F66" s="158"/>
      <c r="G66" s="158"/>
      <c r="H66" s="158"/>
      <c r="I66" s="159"/>
      <c r="J66" s="160">
        <f>J146</f>
        <v>0</v>
      </c>
      <c r="K66" s="156"/>
      <c r="L66" s="161"/>
    </row>
    <row r="67" spans="1:31" s="2" customFormat="1" ht="21.75" customHeight="1" x14ac:dyDescent="0.2">
      <c r="A67" s="35"/>
      <c r="B67" s="36"/>
      <c r="C67" s="37"/>
      <c r="D67" s="37"/>
      <c r="E67" s="37"/>
      <c r="F67" s="37"/>
      <c r="G67" s="37"/>
      <c r="H67" s="37"/>
      <c r="I67" s="110"/>
      <c r="J67" s="37"/>
      <c r="K67" s="37"/>
      <c r="L67" s="111"/>
      <c r="S67" s="35"/>
      <c r="T67" s="35"/>
      <c r="U67" s="35"/>
      <c r="V67" s="35"/>
      <c r="W67" s="35"/>
      <c r="X67" s="35"/>
      <c r="Y67" s="35"/>
      <c r="Z67" s="35"/>
      <c r="AA67" s="35"/>
      <c r="AB67" s="35"/>
      <c r="AC67" s="35"/>
      <c r="AD67" s="35"/>
      <c r="AE67" s="35"/>
    </row>
    <row r="68" spans="1:31" s="2" customFormat="1" ht="6.95" customHeight="1" x14ac:dyDescent="0.2">
      <c r="A68" s="35"/>
      <c r="B68" s="48"/>
      <c r="C68" s="49"/>
      <c r="D68" s="49"/>
      <c r="E68" s="49"/>
      <c r="F68" s="49"/>
      <c r="G68" s="49"/>
      <c r="H68" s="49"/>
      <c r="I68" s="139"/>
      <c r="J68" s="49"/>
      <c r="K68" s="49"/>
      <c r="L68" s="111"/>
      <c r="S68" s="35"/>
      <c r="T68" s="35"/>
      <c r="U68" s="35"/>
      <c r="V68" s="35"/>
      <c r="W68" s="35"/>
      <c r="X68" s="35"/>
      <c r="Y68" s="35"/>
      <c r="Z68" s="35"/>
      <c r="AA68" s="35"/>
      <c r="AB68" s="35"/>
      <c r="AC68" s="35"/>
      <c r="AD68" s="35"/>
      <c r="AE68" s="35"/>
    </row>
    <row r="72" spans="1:31" s="2" customFormat="1" ht="6.95" customHeight="1" x14ac:dyDescent="0.2">
      <c r="A72" s="35"/>
      <c r="B72" s="50"/>
      <c r="C72" s="51"/>
      <c r="D72" s="51"/>
      <c r="E72" s="51"/>
      <c r="F72" s="51"/>
      <c r="G72" s="51"/>
      <c r="H72" s="51"/>
      <c r="I72" s="142"/>
      <c r="J72" s="51"/>
      <c r="K72" s="51"/>
      <c r="L72" s="111"/>
      <c r="S72" s="35"/>
      <c r="T72" s="35"/>
      <c r="U72" s="35"/>
      <c r="V72" s="35"/>
      <c r="W72" s="35"/>
      <c r="X72" s="35"/>
      <c r="Y72" s="35"/>
      <c r="Z72" s="35"/>
      <c r="AA72" s="35"/>
      <c r="AB72" s="35"/>
      <c r="AC72" s="35"/>
      <c r="AD72" s="35"/>
      <c r="AE72" s="35"/>
    </row>
    <row r="73" spans="1:31" s="2" customFormat="1" ht="24.95" customHeight="1" x14ac:dyDescent="0.2">
      <c r="A73" s="35"/>
      <c r="B73" s="36"/>
      <c r="C73" s="24" t="s">
        <v>296</v>
      </c>
      <c r="D73" s="37"/>
      <c r="E73" s="37"/>
      <c r="F73" s="37"/>
      <c r="G73" s="37"/>
      <c r="H73" s="37"/>
      <c r="I73" s="110"/>
      <c r="J73" s="37"/>
      <c r="K73" s="37"/>
      <c r="L73" s="111"/>
      <c r="S73" s="35"/>
      <c r="T73" s="35"/>
      <c r="U73" s="35"/>
      <c r="V73" s="35"/>
      <c r="W73" s="35"/>
      <c r="X73" s="35"/>
      <c r="Y73" s="35"/>
      <c r="Z73" s="35"/>
      <c r="AA73" s="35"/>
      <c r="AB73" s="35"/>
      <c r="AC73" s="35"/>
      <c r="AD73" s="35"/>
      <c r="AE73" s="35"/>
    </row>
    <row r="74" spans="1:31" s="2" customFormat="1" ht="6.95" customHeight="1" x14ac:dyDescent="0.2">
      <c r="A74" s="35"/>
      <c r="B74" s="36"/>
      <c r="C74" s="37"/>
      <c r="D74" s="37"/>
      <c r="E74" s="37"/>
      <c r="F74" s="37"/>
      <c r="G74" s="37"/>
      <c r="H74" s="37"/>
      <c r="I74" s="110"/>
      <c r="J74" s="37"/>
      <c r="K74" s="37"/>
      <c r="L74" s="111"/>
      <c r="S74" s="35"/>
      <c r="T74" s="35"/>
      <c r="U74" s="35"/>
      <c r="V74" s="35"/>
      <c r="W74" s="35"/>
      <c r="X74" s="35"/>
      <c r="Y74" s="35"/>
      <c r="Z74" s="35"/>
      <c r="AA74" s="35"/>
      <c r="AB74" s="35"/>
      <c r="AC74" s="35"/>
      <c r="AD74" s="35"/>
      <c r="AE74" s="35"/>
    </row>
    <row r="75" spans="1:31" s="2" customFormat="1" ht="12" customHeight="1" x14ac:dyDescent="0.2">
      <c r="A75" s="35"/>
      <c r="B75" s="36"/>
      <c r="C75" s="30" t="s">
        <v>16</v>
      </c>
      <c r="D75" s="37"/>
      <c r="E75" s="37"/>
      <c r="F75" s="37"/>
      <c r="G75" s="37"/>
      <c r="H75" s="37"/>
      <c r="I75" s="110"/>
      <c r="J75" s="37"/>
      <c r="K75" s="37"/>
      <c r="L75" s="111"/>
      <c r="S75" s="35"/>
      <c r="T75" s="35"/>
      <c r="U75" s="35"/>
      <c r="V75" s="35"/>
      <c r="W75" s="35"/>
      <c r="X75" s="35"/>
      <c r="Y75" s="35"/>
      <c r="Z75" s="35"/>
      <c r="AA75" s="35"/>
      <c r="AB75" s="35"/>
      <c r="AC75" s="35"/>
      <c r="AD75" s="35"/>
      <c r="AE75" s="35"/>
    </row>
    <row r="76" spans="1:31" s="2" customFormat="1" ht="16.5" customHeight="1" x14ac:dyDescent="0.2">
      <c r="A76" s="35"/>
      <c r="B76" s="36"/>
      <c r="C76" s="37"/>
      <c r="D76" s="37"/>
      <c r="E76" s="434" t="str">
        <f>E7</f>
        <v>Nemocnice Pelhřimov_rozšíření urgentního příjmu - stavební úpravy</v>
      </c>
      <c r="F76" s="435"/>
      <c r="G76" s="435"/>
      <c r="H76" s="435"/>
      <c r="I76" s="110"/>
      <c r="J76" s="37"/>
      <c r="K76" s="37"/>
      <c r="L76" s="111"/>
      <c r="S76" s="35"/>
      <c r="T76" s="35"/>
      <c r="U76" s="35"/>
      <c r="V76" s="35"/>
      <c r="W76" s="35"/>
      <c r="X76" s="35"/>
      <c r="Y76" s="35"/>
      <c r="Z76" s="35"/>
      <c r="AA76" s="35"/>
      <c r="AB76" s="35"/>
      <c r="AC76" s="35"/>
      <c r="AD76" s="35"/>
      <c r="AE76" s="35"/>
    </row>
    <row r="77" spans="1:31" s="2" customFormat="1" ht="12" customHeight="1" x14ac:dyDescent="0.2">
      <c r="A77" s="35"/>
      <c r="B77" s="36"/>
      <c r="C77" s="30" t="s">
        <v>142</v>
      </c>
      <c r="D77" s="37"/>
      <c r="E77" s="37"/>
      <c r="F77" s="37"/>
      <c r="G77" s="37"/>
      <c r="H77" s="37"/>
      <c r="I77" s="110"/>
      <c r="J77" s="37"/>
      <c r="K77" s="37"/>
      <c r="L77" s="111"/>
      <c r="S77" s="35"/>
      <c r="T77" s="35"/>
      <c r="U77" s="35"/>
      <c r="V77" s="35"/>
      <c r="W77" s="35"/>
      <c r="X77" s="35"/>
      <c r="Y77" s="35"/>
      <c r="Z77" s="35"/>
      <c r="AA77" s="35"/>
      <c r="AB77" s="35"/>
      <c r="AC77" s="35"/>
      <c r="AD77" s="35"/>
      <c r="AE77" s="35"/>
    </row>
    <row r="78" spans="1:31" s="2" customFormat="1" ht="16.5" customHeight="1" x14ac:dyDescent="0.2">
      <c r="A78" s="35"/>
      <c r="B78" s="36"/>
      <c r="C78" s="37"/>
      <c r="D78" s="37"/>
      <c r="E78" s="412" t="str">
        <f>E9</f>
        <v>003 - Vzduchotechnika</v>
      </c>
      <c r="F78" s="433"/>
      <c r="G78" s="433"/>
      <c r="H78" s="433"/>
      <c r="I78" s="110"/>
      <c r="J78" s="37"/>
      <c r="K78" s="37"/>
      <c r="L78" s="111"/>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0"/>
      <c r="J79" s="37"/>
      <c r="K79" s="37"/>
      <c r="L79" s="111"/>
      <c r="S79" s="35"/>
      <c r="T79" s="35"/>
      <c r="U79" s="35"/>
      <c r="V79" s="35"/>
      <c r="W79" s="35"/>
      <c r="X79" s="35"/>
      <c r="Y79" s="35"/>
      <c r="Z79" s="35"/>
      <c r="AA79" s="35"/>
      <c r="AB79" s="35"/>
      <c r="AC79" s="35"/>
      <c r="AD79" s="35"/>
      <c r="AE79" s="35"/>
    </row>
    <row r="80" spans="1:31" s="2" customFormat="1" ht="12" customHeight="1" x14ac:dyDescent="0.2">
      <c r="A80" s="35"/>
      <c r="B80" s="36"/>
      <c r="C80" s="30" t="s">
        <v>22</v>
      </c>
      <c r="D80" s="37"/>
      <c r="E80" s="37"/>
      <c r="F80" s="28" t="str">
        <f>F12</f>
        <v>Pelhřimov</v>
      </c>
      <c r="G80" s="37"/>
      <c r="H80" s="37"/>
      <c r="I80" s="113" t="s">
        <v>24</v>
      </c>
      <c r="J80" s="60" t="str">
        <f>IF(J12="","",J12)</f>
        <v>Vyplň údaj</v>
      </c>
      <c r="K80" s="37"/>
      <c r="L80" s="111"/>
      <c r="S80" s="35"/>
      <c r="T80" s="35"/>
      <c r="U80" s="35"/>
      <c r="V80" s="35"/>
      <c r="W80" s="35"/>
      <c r="X80" s="35"/>
      <c r="Y80" s="35"/>
      <c r="Z80" s="35"/>
      <c r="AA80" s="35"/>
      <c r="AB80" s="35"/>
      <c r="AC80" s="35"/>
      <c r="AD80" s="35"/>
      <c r="AE80" s="35"/>
    </row>
    <row r="81" spans="1:65" s="2" customFormat="1" ht="6.95" customHeight="1" x14ac:dyDescent="0.2">
      <c r="A81" s="35"/>
      <c r="B81" s="36"/>
      <c r="C81" s="37"/>
      <c r="D81" s="37"/>
      <c r="E81" s="37"/>
      <c r="F81" s="37"/>
      <c r="G81" s="37"/>
      <c r="H81" s="37"/>
      <c r="I81" s="110"/>
      <c r="J81" s="37"/>
      <c r="K81" s="37"/>
      <c r="L81" s="111"/>
      <c r="S81" s="35"/>
      <c r="T81" s="35"/>
      <c r="U81" s="35"/>
      <c r="V81" s="35"/>
      <c r="W81" s="35"/>
      <c r="X81" s="35"/>
      <c r="Y81" s="35"/>
      <c r="Z81" s="35"/>
      <c r="AA81" s="35"/>
      <c r="AB81" s="35"/>
      <c r="AC81" s="35"/>
      <c r="AD81" s="35"/>
      <c r="AE81" s="35"/>
    </row>
    <row r="82" spans="1:65" s="2" customFormat="1" ht="15.2" customHeight="1" x14ac:dyDescent="0.2">
      <c r="A82" s="35"/>
      <c r="B82" s="36"/>
      <c r="C82" s="30" t="s">
        <v>25</v>
      </c>
      <c r="D82" s="37"/>
      <c r="E82" s="37"/>
      <c r="F82" s="28" t="str">
        <f>E15</f>
        <v>Kraj Vysočina</v>
      </c>
      <c r="G82" s="37"/>
      <c r="H82" s="37"/>
      <c r="I82" s="113" t="s">
        <v>33</v>
      </c>
      <c r="J82" s="33" t="str">
        <f>E21</f>
        <v>SVIŽN s.r.o.</v>
      </c>
      <c r="K82" s="37"/>
      <c r="L82" s="111"/>
      <c r="S82" s="35"/>
      <c r="T82" s="35"/>
      <c r="U82" s="35"/>
      <c r="V82" s="35"/>
      <c r="W82" s="35"/>
      <c r="X82" s="35"/>
      <c r="Y82" s="35"/>
      <c r="Z82" s="35"/>
      <c r="AA82" s="35"/>
      <c r="AB82" s="35"/>
      <c r="AC82" s="35"/>
      <c r="AD82" s="35"/>
      <c r="AE82" s="35"/>
    </row>
    <row r="83" spans="1:65" s="2" customFormat="1" ht="15.2" customHeight="1" x14ac:dyDescent="0.2">
      <c r="A83" s="35"/>
      <c r="B83" s="36"/>
      <c r="C83" s="30" t="s">
        <v>31</v>
      </c>
      <c r="D83" s="37"/>
      <c r="E83" s="37"/>
      <c r="F83" s="28" t="str">
        <f>IF(E18="","",E18)</f>
        <v>Vyplň údaj</v>
      </c>
      <c r="G83" s="37"/>
      <c r="H83" s="37"/>
      <c r="I83" s="113" t="s">
        <v>38</v>
      </c>
      <c r="J83" s="33" t="str">
        <f>E24</f>
        <v>Ing. Tomáš Alexi</v>
      </c>
      <c r="K83" s="37"/>
      <c r="L83" s="111"/>
      <c r="S83" s="35"/>
      <c r="T83" s="35"/>
      <c r="U83" s="35"/>
      <c r="V83" s="35"/>
      <c r="W83" s="35"/>
      <c r="X83" s="35"/>
      <c r="Y83" s="35"/>
      <c r="Z83" s="35"/>
      <c r="AA83" s="35"/>
      <c r="AB83" s="35"/>
      <c r="AC83" s="35"/>
      <c r="AD83" s="35"/>
      <c r="AE83" s="35"/>
    </row>
    <row r="84" spans="1:65" s="2" customFormat="1" ht="10.35" customHeight="1" x14ac:dyDescent="0.2">
      <c r="A84" s="35"/>
      <c r="B84" s="36"/>
      <c r="C84" s="37"/>
      <c r="D84" s="37"/>
      <c r="E84" s="37"/>
      <c r="F84" s="37"/>
      <c r="G84" s="37"/>
      <c r="H84" s="37"/>
      <c r="I84" s="110"/>
      <c r="J84" s="37"/>
      <c r="K84" s="37"/>
      <c r="L84" s="111"/>
      <c r="S84" s="35"/>
      <c r="T84" s="35"/>
      <c r="U84" s="35"/>
      <c r="V84" s="35"/>
      <c r="W84" s="35"/>
      <c r="X84" s="35"/>
      <c r="Y84" s="35"/>
      <c r="Z84" s="35"/>
      <c r="AA84" s="35"/>
      <c r="AB84" s="35"/>
      <c r="AC84" s="35"/>
      <c r="AD84" s="35"/>
      <c r="AE84" s="35"/>
    </row>
    <row r="85" spans="1:65" s="11" customFormat="1" ht="29.25" customHeight="1" x14ac:dyDescent="0.2">
      <c r="A85" s="162"/>
      <c r="B85" s="163"/>
      <c r="C85" s="164" t="s">
        <v>297</v>
      </c>
      <c r="D85" s="165" t="s">
        <v>61</v>
      </c>
      <c r="E85" s="165" t="s">
        <v>57</v>
      </c>
      <c r="F85" s="165" t="s">
        <v>58</v>
      </c>
      <c r="G85" s="165" t="s">
        <v>298</v>
      </c>
      <c r="H85" s="165" t="s">
        <v>299</v>
      </c>
      <c r="I85" s="166" t="s">
        <v>300</v>
      </c>
      <c r="J85" s="165" t="s">
        <v>225</v>
      </c>
      <c r="K85" s="167" t="s">
        <v>301</v>
      </c>
      <c r="L85" s="168"/>
      <c r="M85" s="69" t="s">
        <v>21</v>
      </c>
      <c r="N85" s="70" t="s">
        <v>46</v>
      </c>
      <c r="O85" s="70" t="s">
        <v>302</v>
      </c>
      <c r="P85" s="70" t="s">
        <v>303</v>
      </c>
      <c r="Q85" s="70" t="s">
        <v>304</v>
      </c>
      <c r="R85" s="70" t="s">
        <v>305</v>
      </c>
      <c r="S85" s="70" t="s">
        <v>306</v>
      </c>
      <c r="T85" s="71" t="s">
        <v>307</v>
      </c>
      <c r="U85" s="162"/>
      <c r="V85" s="162"/>
      <c r="W85" s="162"/>
      <c r="X85" s="162"/>
      <c r="Y85" s="162"/>
      <c r="Z85" s="162"/>
      <c r="AA85" s="162"/>
      <c r="AB85" s="162"/>
      <c r="AC85" s="162"/>
      <c r="AD85" s="162"/>
      <c r="AE85" s="162"/>
    </row>
    <row r="86" spans="1:65" s="2" customFormat="1" ht="22.9" customHeight="1" x14ac:dyDescent="0.25">
      <c r="A86" s="35"/>
      <c r="B86" s="36"/>
      <c r="C86" s="76" t="s">
        <v>308</v>
      </c>
      <c r="D86" s="37"/>
      <c r="E86" s="37"/>
      <c r="F86" s="37"/>
      <c r="G86" s="37"/>
      <c r="H86" s="37"/>
      <c r="I86" s="110"/>
      <c r="J86" s="169">
        <f>BK86</f>
        <v>0</v>
      </c>
      <c r="K86" s="37"/>
      <c r="L86" s="40"/>
      <c r="M86" s="72"/>
      <c r="N86" s="170"/>
      <c r="O86" s="73"/>
      <c r="P86" s="171">
        <f>P87</f>
        <v>0</v>
      </c>
      <c r="Q86" s="73"/>
      <c r="R86" s="171">
        <f>R87</f>
        <v>0</v>
      </c>
      <c r="S86" s="73"/>
      <c r="T86" s="172">
        <f>T87</f>
        <v>0</v>
      </c>
      <c r="U86" s="35"/>
      <c r="V86" s="35"/>
      <c r="W86" s="35"/>
      <c r="X86" s="35"/>
      <c r="Y86" s="35"/>
      <c r="Z86" s="35"/>
      <c r="AA86" s="35"/>
      <c r="AB86" s="35"/>
      <c r="AC86" s="35"/>
      <c r="AD86" s="35"/>
      <c r="AE86" s="35"/>
      <c r="AT86" s="18" t="s">
        <v>75</v>
      </c>
      <c r="AU86" s="18" t="s">
        <v>226</v>
      </c>
      <c r="BK86" s="173">
        <f>BK87</f>
        <v>0</v>
      </c>
    </row>
    <row r="87" spans="1:65" s="12" customFormat="1" ht="25.9" customHeight="1" x14ac:dyDescent="0.2">
      <c r="B87" s="174"/>
      <c r="C87" s="175"/>
      <c r="D87" s="176" t="s">
        <v>75</v>
      </c>
      <c r="E87" s="177" t="s">
        <v>2478</v>
      </c>
      <c r="F87" s="177" t="s">
        <v>91</v>
      </c>
      <c r="G87" s="175"/>
      <c r="H87" s="175"/>
      <c r="I87" s="178"/>
      <c r="J87" s="179">
        <f>BK87</f>
        <v>0</v>
      </c>
      <c r="K87" s="175"/>
      <c r="L87" s="180"/>
      <c r="M87" s="181"/>
      <c r="N87" s="182"/>
      <c r="O87" s="182"/>
      <c r="P87" s="183">
        <f>P88+P95+P112+P128+P140+P146</f>
        <v>0</v>
      </c>
      <c r="Q87" s="182"/>
      <c r="R87" s="183">
        <f>R88+R95+R112+R128+R140+R146</f>
        <v>0</v>
      </c>
      <c r="S87" s="182"/>
      <c r="T87" s="184">
        <f>T88+T95+T112+T128+T140+T146</f>
        <v>0</v>
      </c>
      <c r="AR87" s="185" t="s">
        <v>84</v>
      </c>
      <c r="AT87" s="186" t="s">
        <v>75</v>
      </c>
      <c r="AU87" s="186" t="s">
        <v>76</v>
      </c>
      <c r="AY87" s="185" t="s">
        <v>311</v>
      </c>
      <c r="BK87" s="187">
        <f>BK88+BK95+BK112+BK128+BK140+BK146</f>
        <v>0</v>
      </c>
    </row>
    <row r="88" spans="1:65" s="12" customFormat="1" ht="22.9" customHeight="1" x14ac:dyDescent="0.2">
      <c r="B88" s="174"/>
      <c r="C88" s="175"/>
      <c r="D88" s="176" t="s">
        <v>75</v>
      </c>
      <c r="E88" s="188" t="s">
        <v>2479</v>
      </c>
      <c r="F88" s="188" t="s">
        <v>2480</v>
      </c>
      <c r="G88" s="175"/>
      <c r="H88" s="175"/>
      <c r="I88" s="178"/>
      <c r="J88" s="189">
        <f>BK88</f>
        <v>0</v>
      </c>
      <c r="K88" s="175"/>
      <c r="L88" s="180"/>
      <c r="M88" s="181"/>
      <c r="N88" s="182"/>
      <c r="O88" s="182"/>
      <c r="P88" s="183">
        <f>SUM(P89:P94)</f>
        <v>0</v>
      </c>
      <c r="Q88" s="182"/>
      <c r="R88" s="183">
        <f>SUM(R89:R94)</f>
        <v>0</v>
      </c>
      <c r="S88" s="182"/>
      <c r="T88" s="184">
        <f>SUM(T89:T94)</f>
        <v>0</v>
      </c>
      <c r="AR88" s="185" t="s">
        <v>84</v>
      </c>
      <c r="AT88" s="186" t="s">
        <v>75</v>
      </c>
      <c r="AU88" s="186" t="s">
        <v>84</v>
      </c>
      <c r="AY88" s="185" t="s">
        <v>311</v>
      </c>
      <c r="BK88" s="187">
        <f>SUM(BK89:BK94)</f>
        <v>0</v>
      </c>
    </row>
    <row r="89" spans="1:65" s="2" customFormat="1" ht="24" customHeight="1" x14ac:dyDescent="0.2">
      <c r="A89" s="35"/>
      <c r="B89" s="36"/>
      <c r="C89" s="190" t="s">
        <v>84</v>
      </c>
      <c r="D89" s="190" t="s">
        <v>313</v>
      </c>
      <c r="E89" s="191" t="s">
        <v>2481</v>
      </c>
      <c r="F89" s="192" t="s">
        <v>2482</v>
      </c>
      <c r="G89" s="193" t="s">
        <v>2123</v>
      </c>
      <c r="H89" s="194">
        <v>1</v>
      </c>
      <c r="I89" s="195"/>
      <c r="J89" s="196">
        <f t="shared" ref="J89:J94" si="0">ROUND(I89*H89,2)</f>
        <v>0</v>
      </c>
      <c r="K89" s="192" t="s">
        <v>21</v>
      </c>
      <c r="L89" s="40"/>
      <c r="M89" s="197" t="s">
        <v>21</v>
      </c>
      <c r="N89" s="198" t="s">
        <v>47</v>
      </c>
      <c r="O89" s="65"/>
      <c r="P89" s="199">
        <f t="shared" ref="P89:P94" si="1">O89*H89</f>
        <v>0</v>
      </c>
      <c r="Q89" s="199">
        <v>0</v>
      </c>
      <c r="R89" s="199">
        <f t="shared" ref="R89:R94" si="2">Q89*H89</f>
        <v>0</v>
      </c>
      <c r="S89" s="199">
        <v>0</v>
      </c>
      <c r="T89" s="200">
        <f t="shared" ref="T89:T94" si="3">S89*H89</f>
        <v>0</v>
      </c>
      <c r="U89" s="35"/>
      <c r="V89" s="35"/>
      <c r="W89" s="35"/>
      <c r="X89" s="35"/>
      <c r="Y89" s="35"/>
      <c r="Z89" s="35"/>
      <c r="AA89" s="35"/>
      <c r="AB89" s="35"/>
      <c r="AC89" s="35"/>
      <c r="AD89" s="35"/>
      <c r="AE89" s="35"/>
      <c r="AR89" s="201" t="s">
        <v>318</v>
      </c>
      <c r="AT89" s="201" t="s">
        <v>313</v>
      </c>
      <c r="AU89" s="201" t="s">
        <v>86</v>
      </c>
      <c r="AY89" s="18" t="s">
        <v>311</v>
      </c>
      <c r="BE89" s="202">
        <f t="shared" ref="BE89:BE94" si="4">IF(N89="základní",J89,0)</f>
        <v>0</v>
      </c>
      <c r="BF89" s="202">
        <f t="shared" ref="BF89:BF94" si="5">IF(N89="snížená",J89,0)</f>
        <v>0</v>
      </c>
      <c r="BG89" s="202">
        <f t="shared" ref="BG89:BG94" si="6">IF(N89="zákl. přenesená",J89,0)</f>
        <v>0</v>
      </c>
      <c r="BH89" s="202">
        <f t="shared" ref="BH89:BH94" si="7">IF(N89="sníž. přenesená",J89,0)</f>
        <v>0</v>
      </c>
      <c r="BI89" s="202">
        <f t="shared" ref="BI89:BI94" si="8">IF(N89="nulová",J89,0)</f>
        <v>0</v>
      </c>
      <c r="BJ89" s="18" t="s">
        <v>84</v>
      </c>
      <c r="BK89" s="202">
        <f t="shared" ref="BK89:BK94" si="9">ROUND(I89*H89,2)</f>
        <v>0</v>
      </c>
      <c r="BL89" s="18" t="s">
        <v>318</v>
      </c>
      <c r="BM89" s="201" t="s">
        <v>2483</v>
      </c>
    </row>
    <row r="90" spans="1:65" s="2" customFormat="1" ht="24" customHeight="1" x14ac:dyDescent="0.2">
      <c r="A90" s="35"/>
      <c r="B90" s="36"/>
      <c r="C90" s="190" t="s">
        <v>86</v>
      </c>
      <c r="D90" s="190" t="s">
        <v>313</v>
      </c>
      <c r="E90" s="191" t="s">
        <v>2484</v>
      </c>
      <c r="F90" s="192" t="s">
        <v>2485</v>
      </c>
      <c r="G90" s="193" t="s">
        <v>1692</v>
      </c>
      <c r="H90" s="194">
        <v>1</v>
      </c>
      <c r="I90" s="195"/>
      <c r="J90" s="196">
        <f t="shared" si="0"/>
        <v>0</v>
      </c>
      <c r="K90" s="192" t="s">
        <v>21</v>
      </c>
      <c r="L90" s="40"/>
      <c r="M90" s="197" t="s">
        <v>21</v>
      </c>
      <c r="N90" s="198" t="s">
        <v>47</v>
      </c>
      <c r="O90" s="65"/>
      <c r="P90" s="199">
        <f t="shared" si="1"/>
        <v>0</v>
      </c>
      <c r="Q90" s="199">
        <v>0</v>
      </c>
      <c r="R90" s="199">
        <f t="shared" si="2"/>
        <v>0</v>
      </c>
      <c r="S90" s="199">
        <v>0</v>
      </c>
      <c r="T90" s="200">
        <f t="shared" si="3"/>
        <v>0</v>
      </c>
      <c r="U90" s="35"/>
      <c r="V90" s="35"/>
      <c r="W90" s="35"/>
      <c r="X90" s="35"/>
      <c r="Y90" s="35"/>
      <c r="Z90" s="35"/>
      <c r="AA90" s="35"/>
      <c r="AB90" s="35"/>
      <c r="AC90" s="35"/>
      <c r="AD90" s="35"/>
      <c r="AE90" s="35"/>
      <c r="AR90" s="201" t="s">
        <v>318</v>
      </c>
      <c r="AT90" s="201" t="s">
        <v>313</v>
      </c>
      <c r="AU90" s="201" t="s">
        <v>86</v>
      </c>
      <c r="AY90" s="18" t="s">
        <v>311</v>
      </c>
      <c r="BE90" s="202">
        <f t="shared" si="4"/>
        <v>0</v>
      </c>
      <c r="BF90" s="202">
        <f t="shared" si="5"/>
        <v>0</v>
      </c>
      <c r="BG90" s="202">
        <f t="shared" si="6"/>
        <v>0</v>
      </c>
      <c r="BH90" s="202">
        <f t="shared" si="7"/>
        <v>0</v>
      </c>
      <c r="BI90" s="202">
        <f t="shared" si="8"/>
        <v>0</v>
      </c>
      <c r="BJ90" s="18" t="s">
        <v>84</v>
      </c>
      <c r="BK90" s="202">
        <f t="shared" si="9"/>
        <v>0</v>
      </c>
      <c r="BL90" s="18" t="s">
        <v>318</v>
      </c>
      <c r="BM90" s="201" t="s">
        <v>2486</v>
      </c>
    </row>
    <row r="91" spans="1:65" s="2" customFormat="1" ht="16.5" customHeight="1" x14ac:dyDescent="0.2">
      <c r="A91" s="35"/>
      <c r="B91" s="36"/>
      <c r="C91" s="190" t="s">
        <v>125</v>
      </c>
      <c r="D91" s="190" t="s">
        <v>313</v>
      </c>
      <c r="E91" s="191" t="s">
        <v>2487</v>
      </c>
      <c r="F91" s="192" t="s">
        <v>2488</v>
      </c>
      <c r="G91" s="193" t="s">
        <v>1692</v>
      </c>
      <c r="H91" s="194">
        <v>1</v>
      </c>
      <c r="I91" s="195"/>
      <c r="J91" s="196">
        <f t="shared" si="0"/>
        <v>0</v>
      </c>
      <c r="K91" s="192" t="s">
        <v>21</v>
      </c>
      <c r="L91" s="40"/>
      <c r="M91" s="197" t="s">
        <v>21</v>
      </c>
      <c r="N91" s="198" t="s">
        <v>47</v>
      </c>
      <c r="O91" s="65"/>
      <c r="P91" s="199">
        <f t="shared" si="1"/>
        <v>0</v>
      </c>
      <c r="Q91" s="199">
        <v>0</v>
      </c>
      <c r="R91" s="199">
        <f t="shared" si="2"/>
        <v>0</v>
      </c>
      <c r="S91" s="199">
        <v>0</v>
      </c>
      <c r="T91" s="200">
        <f t="shared" si="3"/>
        <v>0</v>
      </c>
      <c r="U91" s="35"/>
      <c r="V91" s="35"/>
      <c r="W91" s="35"/>
      <c r="X91" s="35"/>
      <c r="Y91" s="35"/>
      <c r="Z91" s="35"/>
      <c r="AA91" s="35"/>
      <c r="AB91" s="35"/>
      <c r="AC91" s="35"/>
      <c r="AD91" s="35"/>
      <c r="AE91" s="35"/>
      <c r="AR91" s="201" t="s">
        <v>318</v>
      </c>
      <c r="AT91" s="201" t="s">
        <v>313</v>
      </c>
      <c r="AU91" s="201" t="s">
        <v>86</v>
      </c>
      <c r="AY91" s="18" t="s">
        <v>311</v>
      </c>
      <c r="BE91" s="202">
        <f t="shared" si="4"/>
        <v>0</v>
      </c>
      <c r="BF91" s="202">
        <f t="shared" si="5"/>
        <v>0</v>
      </c>
      <c r="BG91" s="202">
        <f t="shared" si="6"/>
        <v>0</v>
      </c>
      <c r="BH91" s="202">
        <f t="shared" si="7"/>
        <v>0</v>
      </c>
      <c r="BI91" s="202">
        <f t="shared" si="8"/>
        <v>0</v>
      </c>
      <c r="BJ91" s="18" t="s">
        <v>84</v>
      </c>
      <c r="BK91" s="202">
        <f t="shared" si="9"/>
        <v>0</v>
      </c>
      <c r="BL91" s="18" t="s">
        <v>318</v>
      </c>
      <c r="BM91" s="201" t="s">
        <v>2489</v>
      </c>
    </row>
    <row r="92" spans="1:65" s="2" customFormat="1" ht="16.5" customHeight="1" x14ac:dyDescent="0.2">
      <c r="A92" s="35"/>
      <c r="B92" s="36"/>
      <c r="C92" s="190" t="s">
        <v>318</v>
      </c>
      <c r="D92" s="190" t="s">
        <v>313</v>
      </c>
      <c r="E92" s="191" t="s">
        <v>2490</v>
      </c>
      <c r="F92" s="192" t="s">
        <v>2491</v>
      </c>
      <c r="G92" s="193" t="s">
        <v>1692</v>
      </c>
      <c r="H92" s="194">
        <v>1</v>
      </c>
      <c r="I92" s="195"/>
      <c r="J92" s="196">
        <f t="shared" si="0"/>
        <v>0</v>
      </c>
      <c r="K92" s="192" t="s">
        <v>21</v>
      </c>
      <c r="L92" s="40"/>
      <c r="M92" s="197" t="s">
        <v>21</v>
      </c>
      <c r="N92" s="198" t="s">
        <v>47</v>
      </c>
      <c r="O92" s="65"/>
      <c r="P92" s="199">
        <f t="shared" si="1"/>
        <v>0</v>
      </c>
      <c r="Q92" s="199">
        <v>0</v>
      </c>
      <c r="R92" s="199">
        <f t="shared" si="2"/>
        <v>0</v>
      </c>
      <c r="S92" s="199">
        <v>0</v>
      </c>
      <c r="T92" s="200">
        <f t="shared" si="3"/>
        <v>0</v>
      </c>
      <c r="U92" s="35"/>
      <c r="V92" s="35"/>
      <c r="W92" s="35"/>
      <c r="X92" s="35"/>
      <c r="Y92" s="35"/>
      <c r="Z92" s="35"/>
      <c r="AA92" s="35"/>
      <c r="AB92" s="35"/>
      <c r="AC92" s="35"/>
      <c r="AD92" s="35"/>
      <c r="AE92" s="35"/>
      <c r="AR92" s="201" t="s">
        <v>318</v>
      </c>
      <c r="AT92" s="201" t="s">
        <v>313</v>
      </c>
      <c r="AU92" s="201" t="s">
        <v>86</v>
      </c>
      <c r="AY92" s="18" t="s">
        <v>311</v>
      </c>
      <c r="BE92" s="202">
        <f t="shared" si="4"/>
        <v>0</v>
      </c>
      <c r="BF92" s="202">
        <f t="shared" si="5"/>
        <v>0</v>
      </c>
      <c r="BG92" s="202">
        <f t="shared" si="6"/>
        <v>0</v>
      </c>
      <c r="BH92" s="202">
        <f t="shared" si="7"/>
        <v>0</v>
      </c>
      <c r="BI92" s="202">
        <f t="shared" si="8"/>
        <v>0</v>
      </c>
      <c r="BJ92" s="18" t="s">
        <v>84</v>
      </c>
      <c r="BK92" s="202">
        <f t="shared" si="9"/>
        <v>0</v>
      </c>
      <c r="BL92" s="18" t="s">
        <v>318</v>
      </c>
      <c r="BM92" s="201" t="s">
        <v>2492</v>
      </c>
    </row>
    <row r="93" spans="1:65" s="2" customFormat="1" ht="16.5" customHeight="1" x14ac:dyDescent="0.2">
      <c r="A93" s="35"/>
      <c r="B93" s="36"/>
      <c r="C93" s="190" t="s">
        <v>334</v>
      </c>
      <c r="D93" s="190" t="s">
        <v>313</v>
      </c>
      <c r="E93" s="191" t="s">
        <v>2493</v>
      </c>
      <c r="F93" s="192" t="s">
        <v>2494</v>
      </c>
      <c r="G93" s="193" t="s">
        <v>1692</v>
      </c>
      <c r="H93" s="194">
        <v>1</v>
      </c>
      <c r="I93" s="195"/>
      <c r="J93" s="196">
        <f t="shared" si="0"/>
        <v>0</v>
      </c>
      <c r="K93" s="192" t="s">
        <v>21</v>
      </c>
      <c r="L93" s="40"/>
      <c r="M93" s="197" t="s">
        <v>21</v>
      </c>
      <c r="N93" s="198" t="s">
        <v>47</v>
      </c>
      <c r="O93" s="65"/>
      <c r="P93" s="199">
        <f t="shared" si="1"/>
        <v>0</v>
      </c>
      <c r="Q93" s="199">
        <v>0</v>
      </c>
      <c r="R93" s="199">
        <f t="shared" si="2"/>
        <v>0</v>
      </c>
      <c r="S93" s="199">
        <v>0</v>
      </c>
      <c r="T93" s="200">
        <f t="shared" si="3"/>
        <v>0</v>
      </c>
      <c r="U93" s="35"/>
      <c r="V93" s="35"/>
      <c r="W93" s="35"/>
      <c r="X93" s="35"/>
      <c r="Y93" s="35"/>
      <c r="Z93" s="35"/>
      <c r="AA93" s="35"/>
      <c r="AB93" s="35"/>
      <c r="AC93" s="35"/>
      <c r="AD93" s="35"/>
      <c r="AE93" s="35"/>
      <c r="AR93" s="201" t="s">
        <v>318</v>
      </c>
      <c r="AT93" s="201" t="s">
        <v>313</v>
      </c>
      <c r="AU93" s="201" t="s">
        <v>86</v>
      </c>
      <c r="AY93" s="18" t="s">
        <v>311</v>
      </c>
      <c r="BE93" s="202">
        <f t="shared" si="4"/>
        <v>0</v>
      </c>
      <c r="BF93" s="202">
        <f t="shared" si="5"/>
        <v>0</v>
      </c>
      <c r="BG93" s="202">
        <f t="shared" si="6"/>
        <v>0</v>
      </c>
      <c r="BH93" s="202">
        <f t="shared" si="7"/>
        <v>0</v>
      </c>
      <c r="BI93" s="202">
        <f t="shared" si="8"/>
        <v>0</v>
      </c>
      <c r="BJ93" s="18" t="s">
        <v>84</v>
      </c>
      <c r="BK93" s="202">
        <f t="shared" si="9"/>
        <v>0</v>
      </c>
      <c r="BL93" s="18" t="s">
        <v>318</v>
      </c>
      <c r="BM93" s="201" t="s">
        <v>2495</v>
      </c>
    </row>
    <row r="94" spans="1:65" s="2" customFormat="1" ht="16.5" customHeight="1" x14ac:dyDescent="0.2">
      <c r="A94" s="35"/>
      <c r="B94" s="36"/>
      <c r="C94" s="190" t="s">
        <v>338</v>
      </c>
      <c r="D94" s="190" t="s">
        <v>313</v>
      </c>
      <c r="E94" s="191" t="s">
        <v>2496</v>
      </c>
      <c r="F94" s="192" t="s">
        <v>2497</v>
      </c>
      <c r="G94" s="193" t="s">
        <v>2123</v>
      </c>
      <c r="H94" s="194">
        <v>1</v>
      </c>
      <c r="I94" s="195"/>
      <c r="J94" s="196">
        <f t="shared" si="0"/>
        <v>0</v>
      </c>
      <c r="K94" s="192" t="s">
        <v>21</v>
      </c>
      <c r="L94" s="40"/>
      <c r="M94" s="197" t="s">
        <v>21</v>
      </c>
      <c r="N94" s="198" t="s">
        <v>47</v>
      </c>
      <c r="O94" s="65"/>
      <c r="P94" s="199">
        <f t="shared" si="1"/>
        <v>0</v>
      </c>
      <c r="Q94" s="199">
        <v>0</v>
      </c>
      <c r="R94" s="199">
        <f t="shared" si="2"/>
        <v>0</v>
      </c>
      <c r="S94" s="199">
        <v>0</v>
      </c>
      <c r="T94" s="200">
        <f t="shared" si="3"/>
        <v>0</v>
      </c>
      <c r="U94" s="35"/>
      <c r="V94" s="35"/>
      <c r="W94" s="35"/>
      <c r="X94" s="35"/>
      <c r="Y94" s="35"/>
      <c r="Z94" s="35"/>
      <c r="AA94" s="35"/>
      <c r="AB94" s="35"/>
      <c r="AC94" s="35"/>
      <c r="AD94" s="35"/>
      <c r="AE94" s="35"/>
      <c r="AR94" s="201" t="s">
        <v>318</v>
      </c>
      <c r="AT94" s="201" t="s">
        <v>313</v>
      </c>
      <c r="AU94" s="201" t="s">
        <v>86</v>
      </c>
      <c r="AY94" s="18" t="s">
        <v>311</v>
      </c>
      <c r="BE94" s="202">
        <f t="shared" si="4"/>
        <v>0</v>
      </c>
      <c r="BF94" s="202">
        <f t="shared" si="5"/>
        <v>0</v>
      </c>
      <c r="BG94" s="202">
        <f t="shared" si="6"/>
        <v>0</v>
      </c>
      <c r="BH94" s="202">
        <f t="shared" si="7"/>
        <v>0</v>
      </c>
      <c r="BI94" s="202">
        <f t="shared" si="8"/>
        <v>0</v>
      </c>
      <c r="BJ94" s="18" t="s">
        <v>84</v>
      </c>
      <c r="BK94" s="202">
        <f t="shared" si="9"/>
        <v>0</v>
      </c>
      <c r="BL94" s="18" t="s">
        <v>318</v>
      </c>
      <c r="BM94" s="201" t="s">
        <v>2498</v>
      </c>
    </row>
    <row r="95" spans="1:65" s="12" customFormat="1" ht="22.9" customHeight="1" x14ac:dyDescent="0.2">
      <c r="B95" s="174"/>
      <c r="C95" s="175"/>
      <c r="D95" s="176" t="s">
        <v>75</v>
      </c>
      <c r="E95" s="188" t="s">
        <v>2499</v>
      </c>
      <c r="F95" s="188" t="s">
        <v>2500</v>
      </c>
      <c r="G95" s="175"/>
      <c r="H95" s="175"/>
      <c r="I95" s="178"/>
      <c r="J95" s="189">
        <f>BK95</f>
        <v>0</v>
      </c>
      <c r="K95" s="175"/>
      <c r="L95" s="180"/>
      <c r="M95" s="181"/>
      <c r="N95" s="182"/>
      <c r="O95" s="182"/>
      <c r="P95" s="183">
        <f>SUM(P96:P111)</f>
        <v>0</v>
      </c>
      <c r="Q95" s="182"/>
      <c r="R95" s="183">
        <f>SUM(R96:R111)</f>
        <v>0</v>
      </c>
      <c r="S95" s="182"/>
      <c r="T95" s="184">
        <f>SUM(T96:T111)</f>
        <v>0</v>
      </c>
      <c r="AR95" s="185" t="s">
        <v>84</v>
      </c>
      <c r="AT95" s="186" t="s">
        <v>75</v>
      </c>
      <c r="AU95" s="186" t="s">
        <v>84</v>
      </c>
      <c r="AY95" s="185" t="s">
        <v>311</v>
      </c>
      <c r="BK95" s="187">
        <f>SUM(BK96:BK111)</f>
        <v>0</v>
      </c>
    </row>
    <row r="96" spans="1:65" s="2" customFormat="1" ht="16.5" customHeight="1" x14ac:dyDescent="0.2">
      <c r="A96" s="35"/>
      <c r="B96" s="36"/>
      <c r="C96" s="190" t="s">
        <v>348</v>
      </c>
      <c r="D96" s="190" t="s">
        <v>313</v>
      </c>
      <c r="E96" s="191" t="s">
        <v>2501</v>
      </c>
      <c r="F96" s="192" t="s">
        <v>2502</v>
      </c>
      <c r="G96" s="193" t="s">
        <v>329</v>
      </c>
      <c r="H96" s="194">
        <v>15.62</v>
      </c>
      <c r="I96" s="195"/>
      <c r="J96" s="196">
        <f t="shared" ref="J96:J111" si="10">ROUND(I96*H96,2)</f>
        <v>0</v>
      </c>
      <c r="K96" s="192" t="s">
        <v>21</v>
      </c>
      <c r="L96" s="40"/>
      <c r="M96" s="197" t="s">
        <v>21</v>
      </c>
      <c r="N96" s="198" t="s">
        <v>47</v>
      </c>
      <c r="O96" s="65"/>
      <c r="P96" s="199">
        <f t="shared" ref="P96:P111" si="11">O96*H96</f>
        <v>0</v>
      </c>
      <c r="Q96" s="199">
        <v>0</v>
      </c>
      <c r="R96" s="199">
        <f t="shared" ref="R96:R111" si="12">Q96*H96</f>
        <v>0</v>
      </c>
      <c r="S96" s="199">
        <v>0</v>
      </c>
      <c r="T96" s="200">
        <f t="shared" ref="T96:T111" si="13">S96*H96</f>
        <v>0</v>
      </c>
      <c r="U96" s="35"/>
      <c r="V96" s="35"/>
      <c r="W96" s="35"/>
      <c r="X96" s="35"/>
      <c r="Y96" s="35"/>
      <c r="Z96" s="35"/>
      <c r="AA96" s="35"/>
      <c r="AB96" s="35"/>
      <c r="AC96" s="35"/>
      <c r="AD96" s="35"/>
      <c r="AE96" s="35"/>
      <c r="AR96" s="201" t="s">
        <v>318</v>
      </c>
      <c r="AT96" s="201" t="s">
        <v>313</v>
      </c>
      <c r="AU96" s="201" t="s">
        <v>86</v>
      </c>
      <c r="AY96" s="18" t="s">
        <v>311</v>
      </c>
      <c r="BE96" s="202">
        <f t="shared" ref="BE96:BE111" si="14">IF(N96="základní",J96,0)</f>
        <v>0</v>
      </c>
      <c r="BF96" s="202">
        <f t="shared" ref="BF96:BF111" si="15">IF(N96="snížená",J96,0)</f>
        <v>0</v>
      </c>
      <c r="BG96" s="202">
        <f t="shared" ref="BG96:BG111" si="16">IF(N96="zákl. přenesená",J96,0)</f>
        <v>0</v>
      </c>
      <c r="BH96" s="202">
        <f t="shared" ref="BH96:BH111" si="17">IF(N96="sníž. přenesená",J96,0)</f>
        <v>0</v>
      </c>
      <c r="BI96" s="202">
        <f t="shared" ref="BI96:BI111" si="18">IF(N96="nulová",J96,0)</f>
        <v>0</v>
      </c>
      <c r="BJ96" s="18" t="s">
        <v>84</v>
      </c>
      <c r="BK96" s="202">
        <f t="shared" ref="BK96:BK111" si="19">ROUND(I96*H96,2)</f>
        <v>0</v>
      </c>
      <c r="BL96" s="18" t="s">
        <v>318</v>
      </c>
      <c r="BM96" s="201" t="s">
        <v>2503</v>
      </c>
    </row>
    <row r="97" spans="1:65" s="2" customFormat="1" ht="16.5" customHeight="1" x14ac:dyDescent="0.2">
      <c r="A97" s="35"/>
      <c r="B97" s="36"/>
      <c r="C97" s="190" t="s">
        <v>372</v>
      </c>
      <c r="D97" s="190" t="s">
        <v>313</v>
      </c>
      <c r="E97" s="191" t="s">
        <v>2504</v>
      </c>
      <c r="F97" s="192" t="s">
        <v>2505</v>
      </c>
      <c r="G97" s="193" t="s">
        <v>329</v>
      </c>
      <c r="H97" s="194">
        <v>31.257000000000001</v>
      </c>
      <c r="I97" s="195"/>
      <c r="J97" s="196">
        <f t="shared" si="10"/>
        <v>0</v>
      </c>
      <c r="K97" s="192" t="s">
        <v>21</v>
      </c>
      <c r="L97" s="40"/>
      <c r="M97" s="197" t="s">
        <v>21</v>
      </c>
      <c r="N97" s="198" t="s">
        <v>47</v>
      </c>
      <c r="O97" s="65"/>
      <c r="P97" s="199">
        <f t="shared" si="11"/>
        <v>0</v>
      </c>
      <c r="Q97" s="199">
        <v>0</v>
      </c>
      <c r="R97" s="199">
        <f t="shared" si="12"/>
        <v>0</v>
      </c>
      <c r="S97" s="199">
        <v>0</v>
      </c>
      <c r="T97" s="200">
        <f t="shared" si="13"/>
        <v>0</v>
      </c>
      <c r="U97" s="35"/>
      <c r="V97" s="35"/>
      <c r="W97" s="35"/>
      <c r="X97" s="35"/>
      <c r="Y97" s="35"/>
      <c r="Z97" s="35"/>
      <c r="AA97" s="35"/>
      <c r="AB97" s="35"/>
      <c r="AC97" s="35"/>
      <c r="AD97" s="35"/>
      <c r="AE97" s="35"/>
      <c r="AR97" s="201" t="s">
        <v>318</v>
      </c>
      <c r="AT97" s="201" t="s">
        <v>313</v>
      </c>
      <c r="AU97" s="201" t="s">
        <v>86</v>
      </c>
      <c r="AY97" s="18" t="s">
        <v>311</v>
      </c>
      <c r="BE97" s="202">
        <f t="shared" si="14"/>
        <v>0</v>
      </c>
      <c r="BF97" s="202">
        <f t="shared" si="15"/>
        <v>0</v>
      </c>
      <c r="BG97" s="202">
        <f t="shared" si="16"/>
        <v>0</v>
      </c>
      <c r="BH97" s="202">
        <f t="shared" si="17"/>
        <v>0</v>
      </c>
      <c r="BI97" s="202">
        <f t="shared" si="18"/>
        <v>0</v>
      </c>
      <c r="BJ97" s="18" t="s">
        <v>84</v>
      </c>
      <c r="BK97" s="202">
        <f t="shared" si="19"/>
        <v>0</v>
      </c>
      <c r="BL97" s="18" t="s">
        <v>318</v>
      </c>
      <c r="BM97" s="201" t="s">
        <v>2506</v>
      </c>
    </row>
    <row r="98" spans="1:65" s="2" customFormat="1" ht="16.5" customHeight="1" x14ac:dyDescent="0.2">
      <c r="A98" s="35"/>
      <c r="B98" s="36"/>
      <c r="C98" s="190" t="s">
        <v>376</v>
      </c>
      <c r="D98" s="190" t="s">
        <v>313</v>
      </c>
      <c r="E98" s="191" t="s">
        <v>2507</v>
      </c>
      <c r="F98" s="192" t="s">
        <v>2508</v>
      </c>
      <c r="G98" s="193" t="s">
        <v>329</v>
      </c>
      <c r="H98" s="194">
        <v>35.731000000000002</v>
      </c>
      <c r="I98" s="195"/>
      <c r="J98" s="196">
        <f t="shared" si="10"/>
        <v>0</v>
      </c>
      <c r="K98" s="192" t="s">
        <v>21</v>
      </c>
      <c r="L98" s="40"/>
      <c r="M98" s="197" t="s">
        <v>21</v>
      </c>
      <c r="N98" s="198" t="s">
        <v>47</v>
      </c>
      <c r="O98" s="65"/>
      <c r="P98" s="199">
        <f t="shared" si="11"/>
        <v>0</v>
      </c>
      <c r="Q98" s="199">
        <v>0</v>
      </c>
      <c r="R98" s="199">
        <f t="shared" si="12"/>
        <v>0</v>
      </c>
      <c r="S98" s="199">
        <v>0</v>
      </c>
      <c r="T98" s="200">
        <f t="shared" si="13"/>
        <v>0</v>
      </c>
      <c r="U98" s="35"/>
      <c r="V98" s="35"/>
      <c r="W98" s="35"/>
      <c r="X98" s="35"/>
      <c r="Y98" s="35"/>
      <c r="Z98" s="35"/>
      <c r="AA98" s="35"/>
      <c r="AB98" s="35"/>
      <c r="AC98" s="35"/>
      <c r="AD98" s="35"/>
      <c r="AE98" s="35"/>
      <c r="AR98" s="201" t="s">
        <v>318</v>
      </c>
      <c r="AT98" s="201" t="s">
        <v>313</v>
      </c>
      <c r="AU98" s="201" t="s">
        <v>86</v>
      </c>
      <c r="AY98" s="18" t="s">
        <v>311</v>
      </c>
      <c r="BE98" s="202">
        <f t="shared" si="14"/>
        <v>0</v>
      </c>
      <c r="BF98" s="202">
        <f t="shared" si="15"/>
        <v>0</v>
      </c>
      <c r="BG98" s="202">
        <f t="shared" si="16"/>
        <v>0</v>
      </c>
      <c r="BH98" s="202">
        <f t="shared" si="17"/>
        <v>0</v>
      </c>
      <c r="BI98" s="202">
        <f t="shared" si="18"/>
        <v>0</v>
      </c>
      <c r="BJ98" s="18" t="s">
        <v>84</v>
      </c>
      <c r="BK98" s="202">
        <f t="shared" si="19"/>
        <v>0</v>
      </c>
      <c r="BL98" s="18" t="s">
        <v>318</v>
      </c>
      <c r="BM98" s="201" t="s">
        <v>2509</v>
      </c>
    </row>
    <row r="99" spans="1:65" s="2" customFormat="1" ht="16.5" customHeight="1" x14ac:dyDescent="0.2">
      <c r="A99" s="35"/>
      <c r="B99" s="36"/>
      <c r="C99" s="190" t="s">
        <v>381</v>
      </c>
      <c r="D99" s="190" t="s">
        <v>313</v>
      </c>
      <c r="E99" s="191" t="s">
        <v>2510</v>
      </c>
      <c r="F99" s="192" t="s">
        <v>2511</v>
      </c>
      <c r="G99" s="193" t="s">
        <v>329</v>
      </c>
      <c r="H99" s="194">
        <v>177.386</v>
      </c>
      <c r="I99" s="195"/>
      <c r="J99" s="196">
        <f t="shared" si="10"/>
        <v>0</v>
      </c>
      <c r="K99" s="192" t="s">
        <v>21</v>
      </c>
      <c r="L99" s="40"/>
      <c r="M99" s="197" t="s">
        <v>21</v>
      </c>
      <c r="N99" s="198" t="s">
        <v>47</v>
      </c>
      <c r="O99" s="65"/>
      <c r="P99" s="199">
        <f t="shared" si="11"/>
        <v>0</v>
      </c>
      <c r="Q99" s="199">
        <v>0</v>
      </c>
      <c r="R99" s="199">
        <f t="shared" si="12"/>
        <v>0</v>
      </c>
      <c r="S99" s="199">
        <v>0</v>
      </c>
      <c r="T99" s="200">
        <f t="shared" si="13"/>
        <v>0</v>
      </c>
      <c r="U99" s="35"/>
      <c r="V99" s="35"/>
      <c r="W99" s="35"/>
      <c r="X99" s="35"/>
      <c r="Y99" s="35"/>
      <c r="Z99" s="35"/>
      <c r="AA99" s="35"/>
      <c r="AB99" s="35"/>
      <c r="AC99" s="35"/>
      <c r="AD99" s="35"/>
      <c r="AE99" s="35"/>
      <c r="AR99" s="201" t="s">
        <v>318</v>
      </c>
      <c r="AT99" s="201" t="s">
        <v>313</v>
      </c>
      <c r="AU99" s="201" t="s">
        <v>86</v>
      </c>
      <c r="AY99" s="18" t="s">
        <v>311</v>
      </c>
      <c r="BE99" s="202">
        <f t="shared" si="14"/>
        <v>0</v>
      </c>
      <c r="BF99" s="202">
        <f t="shared" si="15"/>
        <v>0</v>
      </c>
      <c r="BG99" s="202">
        <f t="shared" si="16"/>
        <v>0</v>
      </c>
      <c r="BH99" s="202">
        <f t="shared" si="17"/>
        <v>0</v>
      </c>
      <c r="BI99" s="202">
        <f t="shared" si="18"/>
        <v>0</v>
      </c>
      <c r="BJ99" s="18" t="s">
        <v>84</v>
      </c>
      <c r="BK99" s="202">
        <f t="shared" si="19"/>
        <v>0</v>
      </c>
      <c r="BL99" s="18" t="s">
        <v>318</v>
      </c>
      <c r="BM99" s="201" t="s">
        <v>2512</v>
      </c>
    </row>
    <row r="100" spans="1:65" s="2" customFormat="1" ht="16.5" customHeight="1" x14ac:dyDescent="0.2">
      <c r="A100" s="35"/>
      <c r="B100" s="36"/>
      <c r="C100" s="190" t="s">
        <v>386</v>
      </c>
      <c r="D100" s="190" t="s">
        <v>313</v>
      </c>
      <c r="E100" s="191" t="s">
        <v>2513</v>
      </c>
      <c r="F100" s="192" t="s">
        <v>2514</v>
      </c>
      <c r="G100" s="193" t="s">
        <v>329</v>
      </c>
      <c r="H100" s="194">
        <v>66.813999999999993</v>
      </c>
      <c r="I100" s="195"/>
      <c r="J100" s="196">
        <f t="shared" si="10"/>
        <v>0</v>
      </c>
      <c r="K100" s="192" t="s">
        <v>21</v>
      </c>
      <c r="L100" s="40"/>
      <c r="M100" s="197" t="s">
        <v>21</v>
      </c>
      <c r="N100" s="198" t="s">
        <v>47</v>
      </c>
      <c r="O100" s="65"/>
      <c r="P100" s="199">
        <f t="shared" si="11"/>
        <v>0</v>
      </c>
      <c r="Q100" s="199">
        <v>0</v>
      </c>
      <c r="R100" s="199">
        <f t="shared" si="12"/>
        <v>0</v>
      </c>
      <c r="S100" s="199">
        <v>0</v>
      </c>
      <c r="T100" s="200">
        <f t="shared" si="13"/>
        <v>0</v>
      </c>
      <c r="U100" s="35"/>
      <c r="V100" s="35"/>
      <c r="W100" s="35"/>
      <c r="X100" s="35"/>
      <c r="Y100" s="35"/>
      <c r="Z100" s="35"/>
      <c r="AA100" s="35"/>
      <c r="AB100" s="35"/>
      <c r="AC100" s="35"/>
      <c r="AD100" s="35"/>
      <c r="AE100" s="35"/>
      <c r="AR100" s="201" t="s">
        <v>318</v>
      </c>
      <c r="AT100" s="201" t="s">
        <v>313</v>
      </c>
      <c r="AU100" s="201" t="s">
        <v>86</v>
      </c>
      <c r="AY100" s="18" t="s">
        <v>311</v>
      </c>
      <c r="BE100" s="202">
        <f t="shared" si="14"/>
        <v>0</v>
      </c>
      <c r="BF100" s="202">
        <f t="shared" si="15"/>
        <v>0</v>
      </c>
      <c r="BG100" s="202">
        <f t="shared" si="16"/>
        <v>0</v>
      </c>
      <c r="BH100" s="202">
        <f t="shared" si="17"/>
        <v>0</v>
      </c>
      <c r="BI100" s="202">
        <f t="shared" si="18"/>
        <v>0</v>
      </c>
      <c r="BJ100" s="18" t="s">
        <v>84</v>
      </c>
      <c r="BK100" s="202">
        <f t="shared" si="19"/>
        <v>0</v>
      </c>
      <c r="BL100" s="18" t="s">
        <v>318</v>
      </c>
      <c r="BM100" s="201" t="s">
        <v>2515</v>
      </c>
    </row>
    <row r="101" spans="1:65" s="2" customFormat="1" ht="16.5" customHeight="1" x14ac:dyDescent="0.2">
      <c r="A101" s="35"/>
      <c r="B101" s="36"/>
      <c r="C101" s="190" t="s">
        <v>399</v>
      </c>
      <c r="D101" s="190" t="s">
        <v>313</v>
      </c>
      <c r="E101" s="191" t="s">
        <v>2516</v>
      </c>
      <c r="F101" s="192" t="s">
        <v>2517</v>
      </c>
      <c r="G101" s="193" t="s">
        <v>329</v>
      </c>
      <c r="H101" s="194">
        <v>2</v>
      </c>
      <c r="I101" s="195"/>
      <c r="J101" s="196">
        <f t="shared" si="10"/>
        <v>0</v>
      </c>
      <c r="K101" s="192" t="s">
        <v>21</v>
      </c>
      <c r="L101" s="40"/>
      <c r="M101" s="197" t="s">
        <v>21</v>
      </c>
      <c r="N101" s="198" t="s">
        <v>47</v>
      </c>
      <c r="O101" s="65"/>
      <c r="P101" s="199">
        <f t="shared" si="11"/>
        <v>0</v>
      </c>
      <c r="Q101" s="199">
        <v>0</v>
      </c>
      <c r="R101" s="199">
        <f t="shared" si="12"/>
        <v>0</v>
      </c>
      <c r="S101" s="199">
        <v>0</v>
      </c>
      <c r="T101" s="200">
        <f t="shared" si="13"/>
        <v>0</v>
      </c>
      <c r="U101" s="35"/>
      <c r="V101" s="35"/>
      <c r="W101" s="35"/>
      <c r="X101" s="35"/>
      <c r="Y101" s="35"/>
      <c r="Z101" s="35"/>
      <c r="AA101" s="35"/>
      <c r="AB101" s="35"/>
      <c r="AC101" s="35"/>
      <c r="AD101" s="35"/>
      <c r="AE101" s="35"/>
      <c r="AR101" s="201" t="s">
        <v>318</v>
      </c>
      <c r="AT101" s="201" t="s">
        <v>313</v>
      </c>
      <c r="AU101" s="201" t="s">
        <v>86</v>
      </c>
      <c r="AY101" s="18" t="s">
        <v>311</v>
      </c>
      <c r="BE101" s="202">
        <f t="shared" si="14"/>
        <v>0</v>
      </c>
      <c r="BF101" s="202">
        <f t="shared" si="15"/>
        <v>0</v>
      </c>
      <c r="BG101" s="202">
        <f t="shared" si="16"/>
        <v>0</v>
      </c>
      <c r="BH101" s="202">
        <f t="shared" si="17"/>
        <v>0</v>
      </c>
      <c r="BI101" s="202">
        <f t="shared" si="18"/>
        <v>0</v>
      </c>
      <c r="BJ101" s="18" t="s">
        <v>84</v>
      </c>
      <c r="BK101" s="202">
        <f t="shared" si="19"/>
        <v>0</v>
      </c>
      <c r="BL101" s="18" t="s">
        <v>318</v>
      </c>
      <c r="BM101" s="201" t="s">
        <v>2518</v>
      </c>
    </row>
    <row r="102" spans="1:65" s="2" customFormat="1" ht="16.5" customHeight="1" x14ac:dyDescent="0.2">
      <c r="A102" s="35"/>
      <c r="B102" s="36"/>
      <c r="C102" s="190" t="s">
        <v>404</v>
      </c>
      <c r="D102" s="190" t="s">
        <v>313</v>
      </c>
      <c r="E102" s="191" t="s">
        <v>2519</v>
      </c>
      <c r="F102" s="192" t="s">
        <v>2520</v>
      </c>
      <c r="G102" s="193" t="s">
        <v>329</v>
      </c>
      <c r="H102" s="194">
        <v>111.65</v>
      </c>
      <c r="I102" s="195"/>
      <c r="J102" s="196">
        <f t="shared" si="10"/>
        <v>0</v>
      </c>
      <c r="K102" s="192" t="s">
        <v>21</v>
      </c>
      <c r="L102" s="40"/>
      <c r="M102" s="197" t="s">
        <v>21</v>
      </c>
      <c r="N102" s="198" t="s">
        <v>47</v>
      </c>
      <c r="O102" s="65"/>
      <c r="P102" s="199">
        <f t="shared" si="11"/>
        <v>0</v>
      </c>
      <c r="Q102" s="199">
        <v>0</v>
      </c>
      <c r="R102" s="199">
        <f t="shared" si="12"/>
        <v>0</v>
      </c>
      <c r="S102" s="199">
        <v>0</v>
      </c>
      <c r="T102" s="200">
        <f t="shared" si="13"/>
        <v>0</v>
      </c>
      <c r="U102" s="35"/>
      <c r="V102" s="35"/>
      <c r="W102" s="35"/>
      <c r="X102" s="35"/>
      <c r="Y102" s="35"/>
      <c r="Z102" s="35"/>
      <c r="AA102" s="35"/>
      <c r="AB102" s="35"/>
      <c r="AC102" s="35"/>
      <c r="AD102" s="35"/>
      <c r="AE102" s="35"/>
      <c r="AR102" s="201" t="s">
        <v>318</v>
      </c>
      <c r="AT102" s="201" t="s">
        <v>313</v>
      </c>
      <c r="AU102" s="201" t="s">
        <v>86</v>
      </c>
      <c r="AY102" s="18" t="s">
        <v>311</v>
      </c>
      <c r="BE102" s="202">
        <f t="shared" si="14"/>
        <v>0</v>
      </c>
      <c r="BF102" s="202">
        <f t="shared" si="15"/>
        <v>0</v>
      </c>
      <c r="BG102" s="202">
        <f t="shared" si="16"/>
        <v>0</v>
      </c>
      <c r="BH102" s="202">
        <f t="shared" si="17"/>
        <v>0</v>
      </c>
      <c r="BI102" s="202">
        <f t="shared" si="18"/>
        <v>0</v>
      </c>
      <c r="BJ102" s="18" t="s">
        <v>84</v>
      </c>
      <c r="BK102" s="202">
        <f t="shared" si="19"/>
        <v>0</v>
      </c>
      <c r="BL102" s="18" t="s">
        <v>318</v>
      </c>
      <c r="BM102" s="201" t="s">
        <v>2521</v>
      </c>
    </row>
    <row r="103" spans="1:65" s="2" customFormat="1" ht="16.5" customHeight="1" x14ac:dyDescent="0.2">
      <c r="A103" s="35"/>
      <c r="B103" s="36"/>
      <c r="C103" s="190" t="s">
        <v>409</v>
      </c>
      <c r="D103" s="190" t="s">
        <v>313</v>
      </c>
      <c r="E103" s="191" t="s">
        <v>2522</v>
      </c>
      <c r="F103" s="192" t="s">
        <v>2523</v>
      </c>
      <c r="G103" s="193" t="s">
        <v>329</v>
      </c>
      <c r="H103" s="194">
        <v>77</v>
      </c>
      <c r="I103" s="195"/>
      <c r="J103" s="196">
        <f t="shared" si="10"/>
        <v>0</v>
      </c>
      <c r="K103" s="192" t="s">
        <v>21</v>
      </c>
      <c r="L103" s="40"/>
      <c r="M103" s="197" t="s">
        <v>21</v>
      </c>
      <c r="N103" s="198" t="s">
        <v>47</v>
      </c>
      <c r="O103" s="65"/>
      <c r="P103" s="199">
        <f t="shared" si="11"/>
        <v>0</v>
      </c>
      <c r="Q103" s="199">
        <v>0</v>
      </c>
      <c r="R103" s="199">
        <f t="shared" si="12"/>
        <v>0</v>
      </c>
      <c r="S103" s="199">
        <v>0</v>
      </c>
      <c r="T103" s="200">
        <f t="shared" si="13"/>
        <v>0</v>
      </c>
      <c r="U103" s="35"/>
      <c r="V103" s="35"/>
      <c r="W103" s="35"/>
      <c r="X103" s="35"/>
      <c r="Y103" s="35"/>
      <c r="Z103" s="35"/>
      <c r="AA103" s="35"/>
      <c r="AB103" s="35"/>
      <c r="AC103" s="35"/>
      <c r="AD103" s="35"/>
      <c r="AE103" s="35"/>
      <c r="AR103" s="201" t="s">
        <v>318</v>
      </c>
      <c r="AT103" s="201" t="s">
        <v>313</v>
      </c>
      <c r="AU103" s="201" t="s">
        <v>86</v>
      </c>
      <c r="AY103" s="18" t="s">
        <v>311</v>
      </c>
      <c r="BE103" s="202">
        <f t="shared" si="14"/>
        <v>0</v>
      </c>
      <c r="BF103" s="202">
        <f t="shared" si="15"/>
        <v>0</v>
      </c>
      <c r="BG103" s="202">
        <f t="shared" si="16"/>
        <v>0</v>
      </c>
      <c r="BH103" s="202">
        <f t="shared" si="17"/>
        <v>0</v>
      </c>
      <c r="BI103" s="202">
        <f t="shared" si="18"/>
        <v>0</v>
      </c>
      <c r="BJ103" s="18" t="s">
        <v>84</v>
      </c>
      <c r="BK103" s="202">
        <f t="shared" si="19"/>
        <v>0</v>
      </c>
      <c r="BL103" s="18" t="s">
        <v>318</v>
      </c>
      <c r="BM103" s="201" t="s">
        <v>2524</v>
      </c>
    </row>
    <row r="104" spans="1:65" s="2" customFormat="1" ht="16.5" customHeight="1" x14ac:dyDescent="0.2">
      <c r="A104" s="35"/>
      <c r="B104" s="36"/>
      <c r="C104" s="190" t="s">
        <v>8</v>
      </c>
      <c r="D104" s="190" t="s">
        <v>313</v>
      </c>
      <c r="E104" s="191" t="s">
        <v>2525</v>
      </c>
      <c r="F104" s="192" t="s">
        <v>2526</v>
      </c>
      <c r="G104" s="193" t="s">
        <v>329</v>
      </c>
      <c r="H104" s="194">
        <v>24.145</v>
      </c>
      <c r="I104" s="195"/>
      <c r="J104" s="196">
        <f t="shared" si="10"/>
        <v>0</v>
      </c>
      <c r="K104" s="192" t="s">
        <v>21</v>
      </c>
      <c r="L104" s="40"/>
      <c r="M104" s="197" t="s">
        <v>21</v>
      </c>
      <c r="N104" s="198" t="s">
        <v>47</v>
      </c>
      <c r="O104" s="65"/>
      <c r="P104" s="199">
        <f t="shared" si="11"/>
        <v>0</v>
      </c>
      <c r="Q104" s="199">
        <v>0</v>
      </c>
      <c r="R104" s="199">
        <f t="shared" si="12"/>
        <v>0</v>
      </c>
      <c r="S104" s="199">
        <v>0</v>
      </c>
      <c r="T104" s="200">
        <f t="shared" si="13"/>
        <v>0</v>
      </c>
      <c r="U104" s="35"/>
      <c r="V104" s="35"/>
      <c r="W104" s="35"/>
      <c r="X104" s="35"/>
      <c r="Y104" s="35"/>
      <c r="Z104" s="35"/>
      <c r="AA104" s="35"/>
      <c r="AB104" s="35"/>
      <c r="AC104" s="35"/>
      <c r="AD104" s="35"/>
      <c r="AE104" s="35"/>
      <c r="AR104" s="201" t="s">
        <v>318</v>
      </c>
      <c r="AT104" s="201" t="s">
        <v>313</v>
      </c>
      <c r="AU104" s="201" t="s">
        <v>86</v>
      </c>
      <c r="AY104" s="18" t="s">
        <v>311</v>
      </c>
      <c r="BE104" s="202">
        <f t="shared" si="14"/>
        <v>0</v>
      </c>
      <c r="BF104" s="202">
        <f t="shared" si="15"/>
        <v>0</v>
      </c>
      <c r="BG104" s="202">
        <f t="shared" si="16"/>
        <v>0</v>
      </c>
      <c r="BH104" s="202">
        <f t="shared" si="17"/>
        <v>0</v>
      </c>
      <c r="BI104" s="202">
        <f t="shared" si="18"/>
        <v>0</v>
      </c>
      <c r="BJ104" s="18" t="s">
        <v>84</v>
      </c>
      <c r="BK104" s="202">
        <f t="shared" si="19"/>
        <v>0</v>
      </c>
      <c r="BL104" s="18" t="s">
        <v>318</v>
      </c>
      <c r="BM104" s="201" t="s">
        <v>2527</v>
      </c>
    </row>
    <row r="105" spans="1:65" s="2" customFormat="1" ht="16.5" customHeight="1" x14ac:dyDescent="0.2">
      <c r="A105" s="35"/>
      <c r="B105" s="36"/>
      <c r="C105" s="190" t="s">
        <v>420</v>
      </c>
      <c r="D105" s="190" t="s">
        <v>313</v>
      </c>
      <c r="E105" s="191" t="s">
        <v>2528</v>
      </c>
      <c r="F105" s="192" t="s">
        <v>2529</v>
      </c>
      <c r="G105" s="193" t="s">
        <v>329</v>
      </c>
      <c r="H105" s="194">
        <v>8</v>
      </c>
      <c r="I105" s="195"/>
      <c r="J105" s="196">
        <f t="shared" si="10"/>
        <v>0</v>
      </c>
      <c r="K105" s="192" t="s">
        <v>21</v>
      </c>
      <c r="L105" s="40"/>
      <c r="M105" s="197" t="s">
        <v>21</v>
      </c>
      <c r="N105" s="198" t="s">
        <v>47</v>
      </c>
      <c r="O105" s="65"/>
      <c r="P105" s="199">
        <f t="shared" si="11"/>
        <v>0</v>
      </c>
      <c r="Q105" s="199">
        <v>0</v>
      </c>
      <c r="R105" s="199">
        <f t="shared" si="12"/>
        <v>0</v>
      </c>
      <c r="S105" s="199">
        <v>0</v>
      </c>
      <c r="T105" s="200">
        <f t="shared" si="13"/>
        <v>0</v>
      </c>
      <c r="U105" s="35"/>
      <c r="V105" s="35"/>
      <c r="W105" s="35"/>
      <c r="X105" s="35"/>
      <c r="Y105" s="35"/>
      <c r="Z105" s="35"/>
      <c r="AA105" s="35"/>
      <c r="AB105" s="35"/>
      <c r="AC105" s="35"/>
      <c r="AD105" s="35"/>
      <c r="AE105" s="35"/>
      <c r="AR105" s="201" t="s">
        <v>318</v>
      </c>
      <c r="AT105" s="201" t="s">
        <v>313</v>
      </c>
      <c r="AU105" s="201" t="s">
        <v>86</v>
      </c>
      <c r="AY105" s="18" t="s">
        <v>311</v>
      </c>
      <c r="BE105" s="202">
        <f t="shared" si="14"/>
        <v>0</v>
      </c>
      <c r="BF105" s="202">
        <f t="shared" si="15"/>
        <v>0</v>
      </c>
      <c r="BG105" s="202">
        <f t="shared" si="16"/>
        <v>0</v>
      </c>
      <c r="BH105" s="202">
        <f t="shared" si="17"/>
        <v>0</v>
      </c>
      <c r="BI105" s="202">
        <f t="shared" si="18"/>
        <v>0</v>
      </c>
      <c r="BJ105" s="18" t="s">
        <v>84</v>
      </c>
      <c r="BK105" s="202">
        <f t="shared" si="19"/>
        <v>0</v>
      </c>
      <c r="BL105" s="18" t="s">
        <v>318</v>
      </c>
      <c r="BM105" s="201" t="s">
        <v>2530</v>
      </c>
    </row>
    <row r="106" spans="1:65" s="2" customFormat="1" ht="16.5" customHeight="1" x14ac:dyDescent="0.2">
      <c r="A106" s="35"/>
      <c r="B106" s="36"/>
      <c r="C106" s="190" t="s">
        <v>431</v>
      </c>
      <c r="D106" s="190" t="s">
        <v>313</v>
      </c>
      <c r="E106" s="191" t="s">
        <v>2531</v>
      </c>
      <c r="F106" s="192" t="s">
        <v>2532</v>
      </c>
      <c r="G106" s="193" t="s">
        <v>329</v>
      </c>
      <c r="H106" s="194">
        <v>5</v>
      </c>
      <c r="I106" s="195"/>
      <c r="J106" s="196">
        <f t="shared" si="10"/>
        <v>0</v>
      </c>
      <c r="K106" s="192" t="s">
        <v>21</v>
      </c>
      <c r="L106" s="40"/>
      <c r="M106" s="197" t="s">
        <v>21</v>
      </c>
      <c r="N106" s="198" t="s">
        <v>47</v>
      </c>
      <c r="O106" s="65"/>
      <c r="P106" s="199">
        <f t="shared" si="11"/>
        <v>0</v>
      </c>
      <c r="Q106" s="199">
        <v>0</v>
      </c>
      <c r="R106" s="199">
        <f t="shared" si="12"/>
        <v>0</v>
      </c>
      <c r="S106" s="199">
        <v>0</v>
      </c>
      <c r="T106" s="200">
        <f t="shared" si="13"/>
        <v>0</v>
      </c>
      <c r="U106" s="35"/>
      <c r="V106" s="35"/>
      <c r="W106" s="35"/>
      <c r="X106" s="35"/>
      <c r="Y106" s="35"/>
      <c r="Z106" s="35"/>
      <c r="AA106" s="35"/>
      <c r="AB106" s="35"/>
      <c r="AC106" s="35"/>
      <c r="AD106" s="35"/>
      <c r="AE106" s="35"/>
      <c r="AR106" s="201" t="s">
        <v>318</v>
      </c>
      <c r="AT106" s="201" t="s">
        <v>313</v>
      </c>
      <c r="AU106" s="201" t="s">
        <v>86</v>
      </c>
      <c r="AY106" s="18" t="s">
        <v>311</v>
      </c>
      <c r="BE106" s="202">
        <f t="shared" si="14"/>
        <v>0</v>
      </c>
      <c r="BF106" s="202">
        <f t="shared" si="15"/>
        <v>0</v>
      </c>
      <c r="BG106" s="202">
        <f t="shared" si="16"/>
        <v>0</v>
      </c>
      <c r="BH106" s="202">
        <f t="shared" si="17"/>
        <v>0</v>
      </c>
      <c r="BI106" s="202">
        <f t="shared" si="18"/>
        <v>0</v>
      </c>
      <c r="BJ106" s="18" t="s">
        <v>84</v>
      </c>
      <c r="BK106" s="202">
        <f t="shared" si="19"/>
        <v>0</v>
      </c>
      <c r="BL106" s="18" t="s">
        <v>318</v>
      </c>
      <c r="BM106" s="201" t="s">
        <v>2533</v>
      </c>
    </row>
    <row r="107" spans="1:65" s="2" customFormat="1" ht="16.5" customHeight="1" x14ac:dyDescent="0.2">
      <c r="A107" s="35"/>
      <c r="B107" s="36"/>
      <c r="C107" s="190" t="s">
        <v>437</v>
      </c>
      <c r="D107" s="190" t="s">
        <v>313</v>
      </c>
      <c r="E107" s="191" t="s">
        <v>2534</v>
      </c>
      <c r="F107" s="192" t="s">
        <v>2535</v>
      </c>
      <c r="G107" s="193" t="s">
        <v>329</v>
      </c>
      <c r="H107" s="194">
        <v>2</v>
      </c>
      <c r="I107" s="195"/>
      <c r="J107" s="196">
        <f t="shared" si="10"/>
        <v>0</v>
      </c>
      <c r="K107" s="192" t="s">
        <v>21</v>
      </c>
      <c r="L107" s="40"/>
      <c r="M107" s="197" t="s">
        <v>21</v>
      </c>
      <c r="N107" s="198" t="s">
        <v>47</v>
      </c>
      <c r="O107" s="65"/>
      <c r="P107" s="199">
        <f t="shared" si="11"/>
        <v>0</v>
      </c>
      <c r="Q107" s="199">
        <v>0</v>
      </c>
      <c r="R107" s="199">
        <f t="shared" si="12"/>
        <v>0</v>
      </c>
      <c r="S107" s="199">
        <v>0</v>
      </c>
      <c r="T107" s="200">
        <f t="shared" si="13"/>
        <v>0</v>
      </c>
      <c r="U107" s="35"/>
      <c r="V107" s="35"/>
      <c r="W107" s="35"/>
      <c r="X107" s="35"/>
      <c r="Y107" s="35"/>
      <c r="Z107" s="35"/>
      <c r="AA107" s="35"/>
      <c r="AB107" s="35"/>
      <c r="AC107" s="35"/>
      <c r="AD107" s="35"/>
      <c r="AE107" s="35"/>
      <c r="AR107" s="201" t="s">
        <v>318</v>
      </c>
      <c r="AT107" s="201" t="s">
        <v>313</v>
      </c>
      <c r="AU107" s="201" t="s">
        <v>86</v>
      </c>
      <c r="AY107" s="18" t="s">
        <v>311</v>
      </c>
      <c r="BE107" s="202">
        <f t="shared" si="14"/>
        <v>0</v>
      </c>
      <c r="BF107" s="202">
        <f t="shared" si="15"/>
        <v>0</v>
      </c>
      <c r="BG107" s="202">
        <f t="shared" si="16"/>
        <v>0</v>
      </c>
      <c r="BH107" s="202">
        <f t="shared" si="17"/>
        <v>0</v>
      </c>
      <c r="BI107" s="202">
        <f t="shared" si="18"/>
        <v>0</v>
      </c>
      <c r="BJ107" s="18" t="s">
        <v>84</v>
      </c>
      <c r="BK107" s="202">
        <f t="shared" si="19"/>
        <v>0</v>
      </c>
      <c r="BL107" s="18" t="s">
        <v>318</v>
      </c>
      <c r="BM107" s="201" t="s">
        <v>2536</v>
      </c>
    </row>
    <row r="108" spans="1:65" s="2" customFormat="1" ht="16.5" customHeight="1" x14ac:dyDescent="0.2">
      <c r="A108" s="35"/>
      <c r="B108" s="36"/>
      <c r="C108" s="190" t="s">
        <v>442</v>
      </c>
      <c r="D108" s="190" t="s">
        <v>313</v>
      </c>
      <c r="E108" s="191" t="s">
        <v>2537</v>
      </c>
      <c r="F108" s="192" t="s">
        <v>2538</v>
      </c>
      <c r="G108" s="193" t="s">
        <v>329</v>
      </c>
      <c r="H108" s="194">
        <v>11</v>
      </c>
      <c r="I108" s="195"/>
      <c r="J108" s="196">
        <f t="shared" si="10"/>
        <v>0</v>
      </c>
      <c r="K108" s="192" t="s">
        <v>21</v>
      </c>
      <c r="L108" s="40"/>
      <c r="M108" s="197" t="s">
        <v>21</v>
      </c>
      <c r="N108" s="198" t="s">
        <v>47</v>
      </c>
      <c r="O108" s="65"/>
      <c r="P108" s="199">
        <f t="shared" si="11"/>
        <v>0</v>
      </c>
      <c r="Q108" s="199">
        <v>0</v>
      </c>
      <c r="R108" s="199">
        <f t="shared" si="12"/>
        <v>0</v>
      </c>
      <c r="S108" s="199">
        <v>0</v>
      </c>
      <c r="T108" s="200">
        <f t="shared" si="13"/>
        <v>0</v>
      </c>
      <c r="U108" s="35"/>
      <c r="V108" s="35"/>
      <c r="W108" s="35"/>
      <c r="X108" s="35"/>
      <c r="Y108" s="35"/>
      <c r="Z108" s="35"/>
      <c r="AA108" s="35"/>
      <c r="AB108" s="35"/>
      <c r="AC108" s="35"/>
      <c r="AD108" s="35"/>
      <c r="AE108" s="35"/>
      <c r="AR108" s="201" t="s">
        <v>318</v>
      </c>
      <c r="AT108" s="201" t="s">
        <v>313</v>
      </c>
      <c r="AU108" s="201" t="s">
        <v>86</v>
      </c>
      <c r="AY108" s="18" t="s">
        <v>311</v>
      </c>
      <c r="BE108" s="202">
        <f t="shared" si="14"/>
        <v>0</v>
      </c>
      <c r="BF108" s="202">
        <f t="shared" si="15"/>
        <v>0</v>
      </c>
      <c r="BG108" s="202">
        <f t="shared" si="16"/>
        <v>0</v>
      </c>
      <c r="BH108" s="202">
        <f t="shared" si="17"/>
        <v>0</v>
      </c>
      <c r="BI108" s="202">
        <f t="shared" si="18"/>
        <v>0</v>
      </c>
      <c r="BJ108" s="18" t="s">
        <v>84</v>
      </c>
      <c r="BK108" s="202">
        <f t="shared" si="19"/>
        <v>0</v>
      </c>
      <c r="BL108" s="18" t="s">
        <v>318</v>
      </c>
      <c r="BM108" s="201" t="s">
        <v>2539</v>
      </c>
    </row>
    <row r="109" spans="1:65" s="2" customFormat="1" ht="16.5" customHeight="1" x14ac:dyDescent="0.2">
      <c r="A109" s="35"/>
      <c r="B109" s="36"/>
      <c r="C109" s="190" t="s">
        <v>449</v>
      </c>
      <c r="D109" s="190" t="s">
        <v>313</v>
      </c>
      <c r="E109" s="191" t="s">
        <v>2540</v>
      </c>
      <c r="F109" s="192" t="s">
        <v>2541</v>
      </c>
      <c r="G109" s="193" t="s">
        <v>123</v>
      </c>
      <c r="H109" s="194">
        <v>698.41200000000003</v>
      </c>
      <c r="I109" s="195"/>
      <c r="J109" s="196">
        <f t="shared" si="10"/>
        <v>0</v>
      </c>
      <c r="K109" s="192" t="s">
        <v>21</v>
      </c>
      <c r="L109" s="40"/>
      <c r="M109" s="197" t="s">
        <v>21</v>
      </c>
      <c r="N109" s="198" t="s">
        <v>47</v>
      </c>
      <c r="O109" s="65"/>
      <c r="P109" s="199">
        <f t="shared" si="11"/>
        <v>0</v>
      </c>
      <c r="Q109" s="199">
        <v>0</v>
      </c>
      <c r="R109" s="199">
        <f t="shared" si="12"/>
        <v>0</v>
      </c>
      <c r="S109" s="199">
        <v>0</v>
      </c>
      <c r="T109" s="200">
        <f t="shared" si="13"/>
        <v>0</v>
      </c>
      <c r="U109" s="35"/>
      <c r="V109" s="35"/>
      <c r="W109" s="35"/>
      <c r="X109" s="35"/>
      <c r="Y109" s="35"/>
      <c r="Z109" s="35"/>
      <c r="AA109" s="35"/>
      <c r="AB109" s="35"/>
      <c r="AC109" s="35"/>
      <c r="AD109" s="35"/>
      <c r="AE109" s="35"/>
      <c r="AR109" s="201" t="s">
        <v>318</v>
      </c>
      <c r="AT109" s="201" t="s">
        <v>313</v>
      </c>
      <c r="AU109" s="201" t="s">
        <v>86</v>
      </c>
      <c r="AY109" s="18" t="s">
        <v>311</v>
      </c>
      <c r="BE109" s="202">
        <f t="shared" si="14"/>
        <v>0</v>
      </c>
      <c r="BF109" s="202">
        <f t="shared" si="15"/>
        <v>0</v>
      </c>
      <c r="BG109" s="202">
        <f t="shared" si="16"/>
        <v>0</v>
      </c>
      <c r="BH109" s="202">
        <f t="shared" si="17"/>
        <v>0</v>
      </c>
      <c r="BI109" s="202">
        <f t="shared" si="18"/>
        <v>0</v>
      </c>
      <c r="BJ109" s="18" t="s">
        <v>84</v>
      </c>
      <c r="BK109" s="202">
        <f t="shared" si="19"/>
        <v>0</v>
      </c>
      <c r="BL109" s="18" t="s">
        <v>318</v>
      </c>
      <c r="BM109" s="201" t="s">
        <v>2542</v>
      </c>
    </row>
    <row r="110" spans="1:65" s="2" customFormat="1" ht="16.5" customHeight="1" x14ac:dyDescent="0.2">
      <c r="A110" s="35"/>
      <c r="B110" s="36"/>
      <c r="C110" s="190" t="s">
        <v>7</v>
      </c>
      <c r="D110" s="190" t="s">
        <v>313</v>
      </c>
      <c r="E110" s="191" t="s">
        <v>2543</v>
      </c>
      <c r="F110" s="192" t="s">
        <v>2544</v>
      </c>
      <c r="G110" s="193" t="s">
        <v>123</v>
      </c>
      <c r="H110" s="194">
        <v>640</v>
      </c>
      <c r="I110" s="195"/>
      <c r="J110" s="196">
        <f t="shared" si="10"/>
        <v>0</v>
      </c>
      <c r="K110" s="192" t="s">
        <v>21</v>
      </c>
      <c r="L110" s="40"/>
      <c r="M110" s="197" t="s">
        <v>21</v>
      </c>
      <c r="N110" s="198" t="s">
        <v>47</v>
      </c>
      <c r="O110" s="65"/>
      <c r="P110" s="199">
        <f t="shared" si="11"/>
        <v>0</v>
      </c>
      <c r="Q110" s="199">
        <v>0</v>
      </c>
      <c r="R110" s="199">
        <f t="shared" si="12"/>
        <v>0</v>
      </c>
      <c r="S110" s="199">
        <v>0</v>
      </c>
      <c r="T110" s="200">
        <f t="shared" si="13"/>
        <v>0</v>
      </c>
      <c r="U110" s="35"/>
      <c r="V110" s="35"/>
      <c r="W110" s="35"/>
      <c r="X110" s="35"/>
      <c r="Y110" s="35"/>
      <c r="Z110" s="35"/>
      <c r="AA110" s="35"/>
      <c r="AB110" s="35"/>
      <c r="AC110" s="35"/>
      <c r="AD110" s="35"/>
      <c r="AE110" s="35"/>
      <c r="AR110" s="201" t="s">
        <v>318</v>
      </c>
      <c r="AT110" s="201" t="s">
        <v>313</v>
      </c>
      <c r="AU110" s="201" t="s">
        <v>86</v>
      </c>
      <c r="AY110" s="18" t="s">
        <v>311</v>
      </c>
      <c r="BE110" s="202">
        <f t="shared" si="14"/>
        <v>0</v>
      </c>
      <c r="BF110" s="202">
        <f t="shared" si="15"/>
        <v>0</v>
      </c>
      <c r="BG110" s="202">
        <f t="shared" si="16"/>
        <v>0</v>
      </c>
      <c r="BH110" s="202">
        <f t="shared" si="17"/>
        <v>0</v>
      </c>
      <c r="BI110" s="202">
        <f t="shared" si="18"/>
        <v>0</v>
      </c>
      <c r="BJ110" s="18" t="s">
        <v>84</v>
      </c>
      <c r="BK110" s="202">
        <f t="shared" si="19"/>
        <v>0</v>
      </c>
      <c r="BL110" s="18" t="s">
        <v>318</v>
      </c>
      <c r="BM110" s="201" t="s">
        <v>2545</v>
      </c>
    </row>
    <row r="111" spans="1:65" s="2" customFormat="1" ht="16.5" customHeight="1" x14ac:dyDescent="0.2">
      <c r="A111" s="35"/>
      <c r="B111" s="36"/>
      <c r="C111" s="190" t="s">
        <v>459</v>
      </c>
      <c r="D111" s="190" t="s">
        <v>313</v>
      </c>
      <c r="E111" s="191" t="s">
        <v>2546</v>
      </c>
      <c r="F111" s="192" t="s">
        <v>2547</v>
      </c>
      <c r="G111" s="193" t="s">
        <v>123</v>
      </c>
      <c r="H111" s="194">
        <v>58</v>
      </c>
      <c r="I111" s="195"/>
      <c r="J111" s="196">
        <f t="shared" si="10"/>
        <v>0</v>
      </c>
      <c r="K111" s="192" t="s">
        <v>21</v>
      </c>
      <c r="L111" s="40"/>
      <c r="M111" s="197" t="s">
        <v>21</v>
      </c>
      <c r="N111" s="198" t="s">
        <v>47</v>
      </c>
      <c r="O111" s="65"/>
      <c r="P111" s="199">
        <f t="shared" si="11"/>
        <v>0</v>
      </c>
      <c r="Q111" s="199">
        <v>0</v>
      </c>
      <c r="R111" s="199">
        <f t="shared" si="12"/>
        <v>0</v>
      </c>
      <c r="S111" s="199">
        <v>0</v>
      </c>
      <c r="T111" s="200">
        <f t="shared" si="13"/>
        <v>0</v>
      </c>
      <c r="U111" s="35"/>
      <c r="V111" s="35"/>
      <c r="W111" s="35"/>
      <c r="X111" s="35"/>
      <c r="Y111" s="35"/>
      <c r="Z111" s="35"/>
      <c r="AA111" s="35"/>
      <c r="AB111" s="35"/>
      <c r="AC111" s="35"/>
      <c r="AD111" s="35"/>
      <c r="AE111" s="35"/>
      <c r="AR111" s="201" t="s">
        <v>318</v>
      </c>
      <c r="AT111" s="201" t="s">
        <v>313</v>
      </c>
      <c r="AU111" s="201" t="s">
        <v>86</v>
      </c>
      <c r="AY111" s="18" t="s">
        <v>311</v>
      </c>
      <c r="BE111" s="202">
        <f t="shared" si="14"/>
        <v>0</v>
      </c>
      <c r="BF111" s="202">
        <f t="shared" si="15"/>
        <v>0</v>
      </c>
      <c r="BG111" s="202">
        <f t="shared" si="16"/>
        <v>0</v>
      </c>
      <c r="BH111" s="202">
        <f t="shared" si="17"/>
        <v>0</v>
      </c>
      <c r="BI111" s="202">
        <f t="shared" si="18"/>
        <v>0</v>
      </c>
      <c r="BJ111" s="18" t="s">
        <v>84</v>
      </c>
      <c r="BK111" s="202">
        <f t="shared" si="19"/>
        <v>0</v>
      </c>
      <c r="BL111" s="18" t="s">
        <v>318</v>
      </c>
      <c r="BM111" s="201" t="s">
        <v>2548</v>
      </c>
    </row>
    <row r="112" spans="1:65" s="12" customFormat="1" ht="22.9" customHeight="1" x14ac:dyDescent="0.2">
      <c r="B112" s="174"/>
      <c r="C112" s="175"/>
      <c r="D112" s="176" t="s">
        <v>75</v>
      </c>
      <c r="E112" s="188" t="s">
        <v>2549</v>
      </c>
      <c r="F112" s="188" t="s">
        <v>2550</v>
      </c>
      <c r="G112" s="175"/>
      <c r="H112" s="175"/>
      <c r="I112" s="178"/>
      <c r="J112" s="189">
        <f>BK112</f>
        <v>0</v>
      </c>
      <c r="K112" s="175"/>
      <c r="L112" s="180"/>
      <c r="M112" s="181"/>
      <c r="N112" s="182"/>
      <c r="O112" s="182"/>
      <c r="P112" s="183">
        <f>SUM(P113:P127)</f>
        <v>0</v>
      </c>
      <c r="Q112" s="182"/>
      <c r="R112" s="183">
        <f>SUM(R113:R127)</f>
        <v>0</v>
      </c>
      <c r="S112" s="182"/>
      <c r="T112" s="184">
        <f>SUM(T113:T127)</f>
        <v>0</v>
      </c>
      <c r="AR112" s="185" t="s">
        <v>84</v>
      </c>
      <c r="AT112" s="186" t="s">
        <v>75</v>
      </c>
      <c r="AU112" s="186" t="s">
        <v>84</v>
      </c>
      <c r="AY112" s="185" t="s">
        <v>311</v>
      </c>
      <c r="BK112" s="187">
        <f>SUM(BK113:BK127)</f>
        <v>0</v>
      </c>
    </row>
    <row r="113" spans="1:65" s="2" customFormat="1" ht="16.5" customHeight="1" x14ac:dyDescent="0.2">
      <c r="A113" s="35"/>
      <c r="B113" s="36"/>
      <c r="C113" s="190" t="s">
        <v>464</v>
      </c>
      <c r="D113" s="190" t="s">
        <v>313</v>
      </c>
      <c r="E113" s="191" t="s">
        <v>2551</v>
      </c>
      <c r="F113" s="192" t="s">
        <v>2552</v>
      </c>
      <c r="G113" s="193" t="s">
        <v>316</v>
      </c>
      <c r="H113" s="194">
        <v>2</v>
      </c>
      <c r="I113" s="195"/>
      <c r="J113" s="196">
        <f t="shared" ref="J113:J127" si="20">ROUND(I113*H113,2)</f>
        <v>0</v>
      </c>
      <c r="K113" s="192" t="s">
        <v>21</v>
      </c>
      <c r="L113" s="40"/>
      <c r="M113" s="197" t="s">
        <v>21</v>
      </c>
      <c r="N113" s="198" t="s">
        <v>47</v>
      </c>
      <c r="O113" s="65"/>
      <c r="P113" s="199">
        <f t="shared" ref="P113:P127" si="21">O113*H113</f>
        <v>0</v>
      </c>
      <c r="Q113" s="199">
        <v>0</v>
      </c>
      <c r="R113" s="199">
        <f t="shared" ref="R113:R127" si="22">Q113*H113</f>
        <v>0</v>
      </c>
      <c r="S113" s="199">
        <v>0</v>
      </c>
      <c r="T113" s="200">
        <f t="shared" ref="T113:T127" si="23">S113*H113</f>
        <v>0</v>
      </c>
      <c r="U113" s="35"/>
      <c r="V113" s="35"/>
      <c r="W113" s="35"/>
      <c r="X113" s="35"/>
      <c r="Y113" s="35"/>
      <c r="Z113" s="35"/>
      <c r="AA113" s="35"/>
      <c r="AB113" s="35"/>
      <c r="AC113" s="35"/>
      <c r="AD113" s="35"/>
      <c r="AE113" s="35"/>
      <c r="AR113" s="201" t="s">
        <v>318</v>
      </c>
      <c r="AT113" s="201" t="s">
        <v>313</v>
      </c>
      <c r="AU113" s="201" t="s">
        <v>86</v>
      </c>
      <c r="AY113" s="18" t="s">
        <v>311</v>
      </c>
      <c r="BE113" s="202">
        <f t="shared" ref="BE113:BE127" si="24">IF(N113="základní",J113,0)</f>
        <v>0</v>
      </c>
      <c r="BF113" s="202">
        <f t="shared" ref="BF113:BF127" si="25">IF(N113="snížená",J113,0)</f>
        <v>0</v>
      </c>
      <c r="BG113" s="202">
        <f t="shared" ref="BG113:BG127" si="26">IF(N113="zákl. přenesená",J113,0)</f>
        <v>0</v>
      </c>
      <c r="BH113" s="202">
        <f t="shared" ref="BH113:BH127" si="27">IF(N113="sníž. přenesená",J113,0)</f>
        <v>0</v>
      </c>
      <c r="BI113" s="202">
        <f t="shared" ref="BI113:BI127" si="28">IF(N113="nulová",J113,0)</f>
        <v>0</v>
      </c>
      <c r="BJ113" s="18" t="s">
        <v>84</v>
      </c>
      <c r="BK113" s="202">
        <f t="shared" ref="BK113:BK127" si="29">ROUND(I113*H113,2)</f>
        <v>0</v>
      </c>
      <c r="BL113" s="18" t="s">
        <v>318</v>
      </c>
      <c r="BM113" s="201" t="s">
        <v>2553</v>
      </c>
    </row>
    <row r="114" spans="1:65" s="2" customFormat="1" ht="16.5" customHeight="1" x14ac:dyDescent="0.2">
      <c r="A114" s="35"/>
      <c r="B114" s="36"/>
      <c r="C114" s="190" t="s">
        <v>470</v>
      </c>
      <c r="D114" s="190" t="s">
        <v>313</v>
      </c>
      <c r="E114" s="191" t="s">
        <v>2554</v>
      </c>
      <c r="F114" s="192" t="s">
        <v>2555</v>
      </c>
      <c r="G114" s="193" t="s">
        <v>316</v>
      </c>
      <c r="H114" s="194">
        <v>1</v>
      </c>
      <c r="I114" s="195"/>
      <c r="J114" s="196">
        <f t="shared" si="20"/>
        <v>0</v>
      </c>
      <c r="K114" s="192" t="s">
        <v>21</v>
      </c>
      <c r="L114" s="40"/>
      <c r="M114" s="197" t="s">
        <v>21</v>
      </c>
      <c r="N114" s="198" t="s">
        <v>47</v>
      </c>
      <c r="O114" s="65"/>
      <c r="P114" s="199">
        <f t="shared" si="21"/>
        <v>0</v>
      </c>
      <c r="Q114" s="199">
        <v>0</v>
      </c>
      <c r="R114" s="199">
        <f t="shared" si="22"/>
        <v>0</v>
      </c>
      <c r="S114" s="199">
        <v>0</v>
      </c>
      <c r="T114" s="200">
        <f t="shared" si="23"/>
        <v>0</v>
      </c>
      <c r="U114" s="35"/>
      <c r="V114" s="35"/>
      <c r="W114" s="35"/>
      <c r="X114" s="35"/>
      <c r="Y114" s="35"/>
      <c r="Z114" s="35"/>
      <c r="AA114" s="35"/>
      <c r="AB114" s="35"/>
      <c r="AC114" s="35"/>
      <c r="AD114" s="35"/>
      <c r="AE114" s="35"/>
      <c r="AR114" s="201" t="s">
        <v>318</v>
      </c>
      <c r="AT114" s="201" t="s">
        <v>313</v>
      </c>
      <c r="AU114" s="201" t="s">
        <v>86</v>
      </c>
      <c r="AY114" s="18" t="s">
        <v>311</v>
      </c>
      <c r="BE114" s="202">
        <f t="shared" si="24"/>
        <v>0</v>
      </c>
      <c r="BF114" s="202">
        <f t="shared" si="25"/>
        <v>0</v>
      </c>
      <c r="BG114" s="202">
        <f t="shared" si="26"/>
        <v>0</v>
      </c>
      <c r="BH114" s="202">
        <f t="shared" si="27"/>
        <v>0</v>
      </c>
      <c r="BI114" s="202">
        <f t="shared" si="28"/>
        <v>0</v>
      </c>
      <c r="BJ114" s="18" t="s">
        <v>84</v>
      </c>
      <c r="BK114" s="202">
        <f t="shared" si="29"/>
        <v>0</v>
      </c>
      <c r="BL114" s="18" t="s">
        <v>318</v>
      </c>
      <c r="BM114" s="201" t="s">
        <v>2556</v>
      </c>
    </row>
    <row r="115" spans="1:65" s="2" customFormat="1" ht="16.5" customHeight="1" x14ac:dyDescent="0.2">
      <c r="A115" s="35"/>
      <c r="B115" s="36"/>
      <c r="C115" s="190" t="s">
        <v>479</v>
      </c>
      <c r="D115" s="190" t="s">
        <v>313</v>
      </c>
      <c r="E115" s="191" t="s">
        <v>2557</v>
      </c>
      <c r="F115" s="192" t="s">
        <v>2558</v>
      </c>
      <c r="G115" s="193" t="s">
        <v>316</v>
      </c>
      <c r="H115" s="194">
        <v>3</v>
      </c>
      <c r="I115" s="195"/>
      <c r="J115" s="196">
        <f t="shared" si="20"/>
        <v>0</v>
      </c>
      <c r="K115" s="192" t="s">
        <v>21</v>
      </c>
      <c r="L115" s="40"/>
      <c r="M115" s="197" t="s">
        <v>21</v>
      </c>
      <c r="N115" s="198" t="s">
        <v>47</v>
      </c>
      <c r="O115" s="65"/>
      <c r="P115" s="199">
        <f t="shared" si="21"/>
        <v>0</v>
      </c>
      <c r="Q115" s="199">
        <v>0</v>
      </c>
      <c r="R115" s="199">
        <f t="shared" si="22"/>
        <v>0</v>
      </c>
      <c r="S115" s="199">
        <v>0</v>
      </c>
      <c r="T115" s="200">
        <f t="shared" si="23"/>
        <v>0</v>
      </c>
      <c r="U115" s="35"/>
      <c r="V115" s="35"/>
      <c r="W115" s="35"/>
      <c r="X115" s="35"/>
      <c r="Y115" s="35"/>
      <c r="Z115" s="35"/>
      <c r="AA115" s="35"/>
      <c r="AB115" s="35"/>
      <c r="AC115" s="35"/>
      <c r="AD115" s="35"/>
      <c r="AE115" s="35"/>
      <c r="AR115" s="201" t="s">
        <v>318</v>
      </c>
      <c r="AT115" s="201" t="s">
        <v>313</v>
      </c>
      <c r="AU115" s="201" t="s">
        <v>86</v>
      </c>
      <c r="AY115" s="18" t="s">
        <v>311</v>
      </c>
      <c r="BE115" s="202">
        <f t="shared" si="24"/>
        <v>0</v>
      </c>
      <c r="BF115" s="202">
        <f t="shared" si="25"/>
        <v>0</v>
      </c>
      <c r="BG115" s="202">
        <f t="shared" si="26"/>
        <v>0</v>
      </c>
      <c r="BH115" s="202">
        <f t="shared" si="27"/>
        <v>0</v>
      </c>
      <c r="BI115" s="202">
        <f t="shared" si="28"/>
        <v>0</v>
      </c>
      <c r="BJ115" s="18" t="s">
        <v>84</v>
      </c>
      <c r="BK115" s="202">
        <f t="shared" si="29"/>
        <v>0</v>
      </c>
      <c r="BL115" s="18" t="s">
        <v>318</v>
      </c>
      <c r="BM115" s="201" t="s">
        <v>2559</v>
      </c>
    </row>
    <row r="116" spans="1:65" s="2" customFormat="1" ht="16.5" customHeight="1" x14ac:dyDescent="0.2">
      <c r="A116" s="35"/>
      <c r="B116" s="36"/>
      <c r="C116" s="190" t="s">
        <v>485</v>
      </c>
      <c r="D116" s="190" t="s">
        <v>313</v>
      </c>
      <c r="E116" s="191" t="s">
        <v>2560</v>
      </c>
      <c r="F116" s="192" t="s">
        <v>2561</v>
      </c>
      <c r="G116" s="193" t="s">
        <v>316</v>
      </c>
      <c r="H116" s="194">
        <v>2</v>
      </c>
      <c r="I116" s="195"/>
      <c r="J116" s="196">
        <f t="shared" si="20"/>
        <v>0</v>
      </c>
      <c r="K116" s="192" t="s">
        <v>21</v>
      </c>
      <c r="L116" s="40"/>
      <c r="M116" s="197" t="s">
        <v>21</v>
      </c>
      <c r="N116" s="198" t="s">
        <v>47</v>
      </c>
      <c r="O116" s="65"/>
      <c r="P116" s="199">
        <f t="shared" si="21"/>
        <v>0</v>
      </c>
      <c r="Q116" s="199">
        <v>0</v>
      </c>
      <c r="R116" s="199">
        <f t="shared" si="22"/>
        <v>0</v>
      </c>
      <c r="S116" s="199">
        <v>0</v>
      </c>
      <c r="T116" s="200">
        <f t="shared" si="23"/>
        <v>0</v>
      </c>
      <c r="U116" s="35"/>
      <c r="V116" s="35"/>
      <c r="W116" s="35"/>
      <c r="X116" s="35"/>
      <c r="Y116" s="35"/>
      <c r="Z116" s="35"/>
      <c r="AA116" s="35"/>
      <c r="AB116" s="35"/>
      <c r="AC116" s="35"/>
      <c r="AD116" s="35"/>
      <c r="AE116" s="35"/>
      <c r="AR116" s="201" t="s">
        <v>318</v>
      </c>
      <c r="AT116" s="201" t="s">
        <v>313</v>
      </c>
      <c r="AU116" s="201" t="s">
        <v>86</v>
      </c>
      <c r="AY116" s="18" t="s">
        <v>311</v>
      </c>
      <c r="BE116" s="202">
        <f t="shared" si="24"/>
        <v>0</v>
      </c>
      <c r="BF116" s="202">
        <f t="shared" si="25"/>
        <v>0</v>
      </c>
      <c r="BG116" s="202">
        <f t="shared" si="26"/>
        <v>0</v>
      </c>
      <c r="BH116" s="202">
        <f t="shared" si="27"/>
        <v>0</v>
      </c>
      <c r="BI116" s="202">
        <f t="shared" si="28"/>
        <v>0</v>
      </c>
      <c r="BJ116" s="18" t="s">
        <v>84</v>
      </c>
      <c r="BK116" s="202">
        <f t="shared" si="29"/>
        <v>0</v>
      </c>
      <c r="BL116" s="18" t="s">
        <v>318</v>
      </c>
      <c r="BM116" s="201" t="s">
        <v>2562</v>
      </c>
    </row>
    <row r="117" spans="1:65" s="2" customFormat="1" ht="16.5" customHeight="1" x14ac:dyDescent="0.2">
      <c r="A117" s="35"/>
      <c r="B117" s="36"/>
      <c r="C117" s="190" t="s">
        <v>491</v>
      </c>
      <c r="D117" s="190" t="s">
        <v>313</v>
      </c>
      <c r="E117" s="191" t="s">
        <v>2563</v>
      </c>
      <c r="F117" s="192" t="s">
        <v>2564</v>
      </c>
      <c r="G117" s="193" t="s">
        <v>316</v>
      </c>
      <c r="H117" s="194">
        <v>3</v>
      </c>
      <c r="I117" s="195"/>
      <c r="J117" s="196">
        <f t="shared" si="20"/>
        <v>0</v>
      </c>
      <c r="K117" s="192" t="s">
        <v>21</v>
      </c>
      <c r="L117" s="40"/>
      <c r="M117" s="197" t="s">
        <v>21</v>
      </c>
      <c r="N117" s="198" t="s">
        <v>47</v>
      </c>
      <c r="O117" s="65"/>
      <c r="P117" s="199">
        <f t="shared" si="21"/>
        <v>0</v>
      </c>
      <c r="Q117" s="199">
        <v>0</v>
      </c>
      <c r="R117" s="199">
        <f t="shared" si="22"/>
        <v>0</v>
      </c>
      <c r="S117" s="199">
        <v>0</v>
      </c>
      <c r="T117" s="200">
        <f t="shared" si="23"/>
        <v>0</v>
      </c>
      <c r="U117" s="35"/>
      <c r="V117" s="35"/>
      <c r="W117" s="35"/>
      <c r="X117" s="35"/>
      <c r="Y117" s="35"/>
      <c r="Z117" s="35"/>
      <c r="AA117" s="35"/>
      <c r="AB117" s="35"/>
      <c r="AC117" s="35"/>
      <c r="AD117" s="35"/>
      <c r="AE117" s="35"/>
      <c r="AR117" s="201" t="s">
        <v>318</v>
      </c>
      <c r="AT117" s="201" t="s">
        <v>313</v>
      </c>
      <c r="AU117" s="201" t="s">
        <v>86</v>
      </c>
      <c r="AY117" s="18" t="s">
        <v>311</v>
      </c>
      <c r="BE117" s="202">
        <f t="shared" si="24"/>
        <v>0</v>
      </c>
      <c r="BF117" s="202">
        <f t="shared" si="25"/>
        <v>0</v>
      </c>
      <c r="BG117" s="202">
        <f t="shared" si="26"/>
        <v>0</v>
      </c>
      <c r="BH117" s="202">
        <f t="shared" si="27"/>
        <v>0</v>
      </c>
      <c r="BI117" s="202">
        <f t="shared" si="28"/>
        <v>0</v>
      </c>
      <c r="BJ117" s="18" t="s">
        <v>84</v>
      </c>
      <c r="BK117" s="202">
        <f t="shared" si="29"/>
        <v>0</v>
      </c>
      <c r="BL117" s="18" t="s">
        <v>318</v>
      </c>
      <c r="BM117" s="201" t="s">
        <v>2565</v>
      </c>
    </row>
    <row r="118" spans="1:65" s="2" customFormat="1" ht="16.5" customHeight="1" x14ac:dyDescent="0.2">
      <c r="A118" s="35"/>
      <c r="B118" s="36"/>
      <c r="C118" s="190" t="s">
        <v>495</v>
      </c>
      <c r="D118" s="190" t="s">
        <v>313</v>
      </c>
      <c r="E118" s="191" t="s">
        <v>2566</v>
      </c>
      <c r="F118" s="192" t="s">
        <v>2567</v>
      </c>
      <c r="G118" s="193" t="s">
        <v>316</v>
      </c>
      <c r="H118" s="194">
        <v>1</v>
      </c>
      <c r="I118" s="195"/>
      <c r="J118" s="196">
        <f t="shared" si="20"/>
        <v>0</v>
      </c>
      <c r="K118" s="192" t="s">
        <v>21</v>
      </c>
      <c r="L118" s="40"/>
      <c r="M118" s="197" t="s">
        <v>21</v>
      </c>
      <c r="N118" s="198" t="s">
        <v>47</v>
      </c>
      <c r="O118" s="65"/>
      <c r="P118" s="199">
        <f t="shared" si="21"/>
        <v>0</v>
      </c>
      <c r="Q118" s="199">
        <v>0</v>
      </c>
      <c r="R118" s="199">
        <f t="shared" si="22"/>
        <v>0</v>
      </c>
      <c r="S118" s="199">
        <v>0</v>
      </c>
      <c r="T118" s="200">
        <f t="shared" si="23"/>
        <v>0</v>
      </c>
      <c r="U118" s="35"/>
      <c r="V118" s="35"/>
      <c r="W118" s="35"/>
      <c r="X118" s="35"/>
      <c r="Y118" s="35"/>
      <c r="Z118" s="35"/>
      <c r="AA118" s="35"/>
      <c r="AB118" s="35"/>
      <c r="AC118" s="35"/>
      <c r="AD118" s="35"/>
      <c r="AE118" s="35"/>
      <c r="AR118" s="201" t="s">
        <v>318</v>
      </c>
      <c r="AT118" s="201" t="s">
        <v>313</v>
      </c>
      <c r="AU118" s="201" t="s">
        <v>86</v>
      </c>
      <c r="AY118" s="18" t="s">
        <v>311</v>
      </c>
      <c r="BE118" s="202">
        <f t="shared" si="24"/>
        <v>0</v>
      </c>
      <c r="BF118" s="202">
        <f t="shared" si="25"/>
        <v>0</v>
      </c>
      <c r="BG118" s="202">
        <f t="shared" si="26"/>
        <v>0</v>
      </c>
      <c r="BH118" s="202">
        <f t="shared" si="27"/>
        <v>0</v>
      </c>
      <c r="BI118" s="202">
        <f t="shared" si="28"/>
        <v>0</v>
      </c>
      <c r="BJ118" s="18" t="s">
        <v>84</v>
      </c>
      <c r="BK118" s="202">
        <f t="shared" si="29"/>
        <v>0</v>
      </c>
      <c r="BL118" s="18" t="s">
        <v>318</v>
      </c>
      <c r="BM118" s="201" t="s">
        <v>2568</v>
      </c>
    </row>
    <row r="119" spans="1:65" s="2" customFormat="1" ht="16.5" customHeight="1" x14ac:dyDescent="0.2">
      <c r="A119" s="35"/>
      <c r="B119" s="36"/>
      <c r="C119" s="190" t="s">
        <v>503</v>
      </c>
      <c r="D119" s="190" t="s">
        <v>313</v>
      </c>
      <c r="E119" s="191" t="s">
        <v>2569</v>
      </c>
      <c r="F119" s="192" t="s">
        <v>2570</v>
      </c>
      <c r="G119" s="193" t="s">
        <v>316</v>
      </c>
      <c r="H119" s="194">
        <v>3</v>
      </c>
      <c r="I119" s="195"/>
      <c r="J119" s="196">
        <f t="shared" si="20"/>
        <v>0</v>
      </c>
      <c r="K119" s="192" t="s">
        <v>21</v>
      </c>
      <c r="L119" s="40"/>
      <c r="M119" s="197" t="s">
        <v>21</v>
      </c>
      <c r="N119" s="198" t="s">
        <v>47</v>
      </c>
      <c r="O119" s="65"/>
      <c r="P119" s="199">
        <f t="shared" si="21"/>
        <v>0</v>
      </c>
      <c r="Q119" s="199">
        <v>0</v>
      </c>
      <c r="R119" s="199">
        <f t="shared" si="22"/>
        <v>0</v>
      </c>
      <c r="S119" s="199">
        <v>0</v>
      </c>
      <c r="T119" s="200">
        <f t="shared" si="23"/>
        <v>0</v>
      </c>
      <c r="U119" s="35"/>
      <c r="V119" s="35"/>
      <c r="W119" s="35"/>
      <c r="X119" s="35"/>
      <c r="Y119" s="35"/>
      <c r="Z119" s="35"/>
      <c r="AA119" s="35"/>
      <c r="AB119" s="35"/>
      <c r="AC119" s="35"/>
      <c r="AD119" s="35"/>
      <c r="AE119" s="35"/>
      <c r="AR119" s="201" t="s">
        <v>318</v>
      </c>
      <c r="AT119" s="201" t="s">
        <v>313</v>
      </c>
      <c r="AU119" s="201" t="s">
        <v>86</v>
      </c>
      <c r="AY119" s="18" t="s">
        <v>311</v>
      </c>
      <c r="BE119" s="202">
        <f t="shared" si="24"/>
        <v>0</v>
      </c>
      <c r="BF119" s="202">
        <f t="shared" si="25"/>
        <v>0</v>
      </c>
      <c r="BG119" s="202">
        <f t="shared" si="26"/>
        <v>0</v>
      </c>
      <c r="BH119" s="202">
        <f t="shared" si="27"/>
        <v>0</v>
      </c>
      <c r="BI119" s="202">
        <f t="shared" si="28"/>
        <v>0</v>
      </c>
      <c r="BJ119" s="18" t="s">
        <v>84</v>
      </c>
      <c r="BK119" s="202">
        <f t="shared" si="29"/>
        <v>0</v>
      </c>
      <c r="BL119" s="18" t="s">
        <v>318</v>
      </c>
      <c r="BM119" s="201" t="s">
        <v>2571</v>
      </c>
    </row>
    <row r="120" spans="1:65" s="2" customFormat="1" ht="16.5" customHeight="1" x14ac:dyDescent="0.2">
      <c r="A120" s="35"/>
      <c r="B120" s="36"/>
      <c r="C120" s="190" t="s">
        <v>510</v>
      </c>
      <c r="D120" s="190" t="s">
        <v>313</v>
      </c>
      <c r="E120" s="191" t="s">
        <v>2572</v>
      </c>
      <c r="F120" s="192" t="s">
        <v>2573</v>
      </c>
      <c r="G120" s="193" t="s">
        <v>316</v>
      </c>
      <c r="H120" s="194">
        <v>1</v>
      </c>
      <c r="I120" s="195"/>
      <c r="J120" s="196">
        <f t="shared" si="20"/>
        <v>0</v>
      </c>
      <c r="K120" s="192" t="s">
        <v>21</v>
      </c>
      <c r="L120" s="40"/>
      <c r="M120" s="197" t="s">
        <v>21</v>
      </c>
      <c r="N120" s="198" t="s">
        <v>47</v>
      </c>
      <c r="O120" s="65"/>
      <c r="P120" s="199">
        <f t="shared" si="21"/>
        <v>0</v>
      </c>
      <c r="Q120" s="199">
        <v>0</v>
      </c>
      <c r="R120" s="199">
        <f t="shared" si="22"/>
        <v>0</v>
      </c>
      <c r="S120" s="199">
        <v>0</v>
      </c>
      <c r="T120" s="200">
        <f t="shared" si="23"/>
        <v>0</v>
      </c>
      <c r="U120" s="35"/>
      <c r="V120" s="35"/>
      <c r="W120" s="35"/>
      <c r="X120" s="35"/>
      <c r="Y120" s="35"/>
      <c r="Z120" s="35"/>
      <c r="AA120" s="35"/>
      <c r="AB120" s="35"/>
      <c r="AC120" s="35"/>
      <c r="AD120" s="35"/>
      <c r="AE120" s="35"/>
      <c r="AR120" s="201" t="s">
        <v>318</v>
      </c>
      <c r="AT120" s="201" t="s">
        <v>313</v>
      </c>
      <c r="AU120" s="201" t="s">
        <v>86</v>
      </c>
      <c r="AY120" s="18" t="s">
        <v>311</v>
      </c>
      <c r="BE120" s="202">
        <f t="shared" si="24"/>
        <v>0</v>
      </c>
      <c r="BF120" s="202">
        <f t="shared" si="25"/>
        <v>0</v>
      </c>
      <c r="BG120" s="202">
        <f t="shared" si="26"/>
        <v>0</v>
      </c>
      <c r="BH120" s="202">
        <f t="shared" si="27"/>
        <v>0</v>
      </c>
      <c r="BI120" s="202">
        <f t="shared" si="28"/>
        <v>0</v>
      </c>
      <c r="BJ120" s="18" t="s">
        <v>84</v>
      </c>
      <c r="BK120" s="202">
        <f t="shared" si="29"/>
        <v>0</v>
      </c>
      <c r="BL120" s="18" t="s">
        <v>318</v>
      </c>
      <c r="BM120" s="201" t="s">
        <v>2574</v>
      </c>
    </row>
    <row r="121" spans="1:65" s="2" customFormat="1" ht="16.5" customHeight="1" x14ac:dyDescent="0.2">
      <c r="A121" s="35"/>
      <c r="B121" s="36"/>
      <c r="C121" s="190" t="s">
        <v>514</v>
      </c>
      <c r="D121" s="190" t="s">
        <v>313</v>
      </c>
      <c r="E121" s="191" t="s">
        <v>2575</v>
      </c>
      <c r="F121" s="192" t="s">
        <v>2576</v>
      </c>
      <c r="G121" s="193" t="s">
        <v>316</v>
      </c>
      <c r="H121" s="194">
        <v>1</v>
      </c>
      <c r="I121" s="195"/>
      <c r="J121" s="196">
        <f t="shared" si="20"/>
        <v>0</v>
      </c>
      <c r="K121" s="192" t="s">
        <v>21</v>
      </c>
      <c r="L121" s="40"/>
      <c r="M121" s="197" t="s">
        <v>21</v>
      </c>
      <c r="N121" s="198" t="s">
        <v>47</v>
      </c>
      <c r="O121" s="65"/>
      <c r="P121" s="199">
        <f t="shared" si="21"/>
        <v>0</v>
      </c>
      <c r="Q121" s="199">
        <v>0</v>
      </c>
      <c r="R121" s="199">
        <f t="shared" si="22"/>
        <v>0</v>
      </c>
      <c r="S121" s="199">
        <v>0</v>
      </c>
      <c r="T121" s="200">
        <f t="shared" si="23"/>
        <v>0</v>
      </c>
      <c r="U121" s="35"/>
      <c r="V121" s="35"/>
      <c r="W121" s="35"/>
      <c r="X121" s="35"/>
      <c r="Y121" s="35"/>
      <c r="Z121" s="35"/>
      <c r="AA121" s="35"/>
      <c r="AB121" s="35"/>
      <c r="AC121" s="35"/>
      <c r="AD121" s="35"/>
      <c r="AE121" s="35"/>
      <c r="AR121" s="201" t="s">
        <v>318</v>
      </c>
      <c r="AT121" s="201" t="s">
        <v>313</v>
      </c>
      <c r="AU121" s="201" t="s">
        <v>86</v>
      </c>
      <c r="AY121" s="18" t="s">
        <v>311</v>
      </c>
      <c r="BE121" s="202">
        <f t="shared" si="24"/>
        <v>0</v>
      </c>
      <c r="BF121" s="202">
        <f t="shared" si="25"/>
        <v>0</v>
      </c>
      <c r="BG121" s="202">
        <f t="shared" si="26"/>
        <v>0</v>
      </c>
      <c r="BH121" s="202">
        <f t="shared" si="27"/>
        <v>0</v>
      </c>
      <c r="BI121" s="202">
        <f t="shared" si="28"/>
        <v>0</v>
      </c>
      <c r="BJ121" s="18" t="s">
        <v>84</v>
      </c>
      <c r="BK121" s="202">
        <f t="shared" si="29"/>
        <v>0</v>
      </c>
      <c r="BL121" s="18" t="s">
        <v>318</v>
      </c>
      <c r="BM121" s="201" t="s">
        <v>2577</v>
      </c>
    </row>
    <row r="122" spans="1:65" s="2" customFormat="1" ht="16.5" customHeight="1" x14ac:dyDescent="0.2">
      <c r="A122" s="35"/>
      <c r="B122" s="36"/>
      <c r="C122" s="190" t="s">
        <v>523</v>
      </c>
      <c r="D122" s="190" t="s">
        <v>313</v>
      </c>
      <c r="E122" s="191" t="s">
        <v>2578</v>
      </c>
      <c r="F122" s="192" t="s">
        <v>2579</v>
      </c>
      <c r="G122" s="193" t="s">
        <v>316</v>
      </c>
      <c r="H122" s="194">
        <v>5</v>
      </c>
      <c r="I122" s="195"/>
      <c r="J122" s="196">
        <f t="shared" si="20"/>
        <v>0</v>
      </c>
      <c r="K122" s="192" t="s">
        <v>21</v>
      </c>
      <c r="L122" s="40"/>
      <c r="M122" s="197" t="s">
        <v>21</v>
      </c>
      <c r="N122" s="198" t="s">
        <v>47</v>
      </c>
      <c r="O122" s="65"/>
      <c r="P122" s="199">
        <f t="shared" si="21"/>
        <v>0</v>
      </c>
      <c r="Q122" s="199">
        <v>0</v>
      </c>
      <c r="R122" s="199">
        <f t="shared" si="22"/>
        <v>0</v>
      </c>
      <c r="S122" s="199">
        <v>0</v>
      </c>
      <c r="T122" s="200">
        <f t="shared" si="23"/>
        <v>0</v>
      </c>
      <c r="U122" s="35"/>
      <c r="V122" s="35"/>
      <c r="W122" s="35"/>
      <c r="X122" s="35"/>
      <c r="Y122" s="35"/>
      <c r="Z122" s="35"/>
      <c r="AA122" s="35"/>
      <c r="AB122" s="35"/>
      <c r="AC122" s="35"/>
      <c r="AD122" s="35"/>
      <c r="AE122" s="35"/>
      <c r="AR122" s="201" t="s">
        <v>318</v>
      </c>
      <c r="AT122" s="201" t="s">
        <v>313</v>
      </c>
      <c r="AU122" s="201" t="s">
        <v>86</v>
      </c>
      <c r="AY122" s="18" t="s">
        <v>311</v>
      </c>
      <c r="BE122" s="202">
        <f t="shared" si="24"/>
        <v>0</v>
      </c>
      <c r="BF122" s="202">
        <f t="shared" si="25"/>
        <v>0</v>
      </c>
      <c r="BG122" s="202">
        <f t="shared" si="26"/>
        <v>0</v>
      </c>
      <c r="BH122" s="202">
        <f t="shared" si="27"/>
        <v>0</v>
      </c>
      <c r="BI122" s="202">
        <f t="shared" si="28"/>
        <v>0</v>
      </c>
      <c r="BJ122" s="18" t="s">
        <v>84</v>
      </c>
      <c r="BK122" s="202">
        <f t="shared" si="29"/>
        <v>0</v>
      </c>
      <c r="BL122" s="18" t="s">
        <v>318</v>
      </c>
      <c r="BM122" s="201" t="s">
        <v>2580</v>
      </c>
    </row>
    <row r="123" spans="1:65" s="2" customFormat="1" ht="16.5" customHeight="1" x14ac:dyDescent="0.2">
      <c r="A123" s="35"/>
      <c r="B123" s="36"/>
      <c r="C123" s="190" t="s">
        <v>529</v>
      </c>
      <c r="D123" s="190" t="s">
        <v>313</v>
      </c>
      <c r="E123" s="191" t="s">
        <v>2581</v>
      </c>
      <c r="F123" s="192" t="s">
        <v>2582</v>
      </c>
      <c r="G123" s="193" t="s">
        <v>316</v>
      </c>
      <c r="H123" s="194">
        <v>4</v>
      </c>
      <c r="I123" s="195"/>
      <c r="J123" s="196">
        <f t="shared" si="20"/>
        <v>0</v>
      </c>
      <c r="K123" s="192" t="s">
        <v>21</v>
      </c>
      <c r="L123" s="40"/>
      <c r="M123" s="197" t="s">
        <v>21</v>
      </c>
      <c r="N123" s="198" t="s">
        <v>47</v>
      </c>
      <c r="O123" s="65"/>
      <c r="P123" s="199">
        <f t="shared" si="21"/>
        <v>0</v>
      </c>
      <c r="Q123" s="199">
        <v>0</v>
      </c>
      <c r="R123" s="199">
        <f t="shared" si="22"/>
        <v>0</v>
      </c>
      <c r="S123" s="199">
        <v>0</v>
      </c>
      <c r="T123" s="200">
        <f t="shared" si="23"/>
        <v>0</v>
      </c>
      <c r="U123" s="35"/>
      <c r="V123" s="35"/>
      <c r="W123" s="35"/>
      <c r="X123" s="35"/>
      <c r="Y123" s="35"/>
      <c r="Z123" s="35"/>
      <c r="AA123" s="35"/>
      <c r="AB123" s="35"/>
      <c r="AC123" s="35"/>
      <c r="AD123" s="35"/>
      <c r="AE123" s="35"/>
      <c r="AR123" s="201" t="s">
        <v>318</v>
      </c>
      <c r="AT123" s="201" t="s">
        <v>313</v>
      </c>
      <c r="AU123" s="201" t="s">
        <v>86</v>
      </c>
      <c r="AY123" s="18" t="s">
        <v>311</v>
      </c>
      <c r="BE123" s="202">
        <f t="shared" si="24"/>
        <v>0</v>
      </c>
      <c r="BF123" s="202">
        <f t="shared" si="25"/>
        <v>0</v>
      </c>
      <c r="BG123" s="202">
        <f t="shared" si="26"/>
        <v>0</v>
      </c>
      <c r="BH123" s="202">
        <f t="shared" si="27"/>
        <v>0</v>
      </c>
      <c r="BI123" s="202">
        <f t="shared" si="28"/>
        <v>0</v>
      </c>
      <c r="BJ123" s="18" t="s">
        <v>84</v>
      </c>
      <c r="BK123" s="202">
        <f t="shared" si="29"/>
        <v>0</v>
      </c>
      <c r="BL123" s="18" t="s">
        <v>318</v>
      </c>
      <c r="BM123" s="201" t="s">
        <v>2583</v>
      </c>
    </row>
    <row r="124" spans="1:65" s="2" customFormat="1" ht="16.5" customHeight="1" x14ac:dyDescent="0.2">
      <c r="A124" s="35"/>
      <c r="B124" s="36"/>
      <c r="C124" s="190" t="s">
        <v>534</v>
      </c>
      <c r="D124" s="190" t="s">
        <v>313</v>
      </c>
      <c r="E124" s="191" t="s">
        <v>2584</v>
      </c>
      <c r="F124" s="192" t="s">
        <v>2585</v>
      </c>
      <c r="G124" s="193" t="s">
        <v>316</v>
      </c>
      <c r="H124" s="194">
        <v>1</v>
      </c>
      <c r="I124" s="195"/>
      <c r="J124" s="196">
        <f t="shared" si="20"/>
        <v>0</v>
      </c>
      <c r="K124" s="192" t="s">
        <v>21</v>
      </c>
      <c r="L124" s="40"/>
      <c r="M124" s="197" t="s">
        <v>21</v>
      </c>
      <c r="N124" s="198" t="s">
        <v>47</v>
      </c>
      <c r="O124" s="65"/>
      <c r="P124" s="199">
        <f t="shared" si="21"/>
        <v>0</v>
      </c>
      <c r="Q124" s="199">
        <v>0</v>
      </c>
      <c r="R124" s="199">
        <f t="shared" si="22"/>
        <v>0</v>
      </c>
      <c r="S124" s="199">
        <v>0</v>
      </c>
      <c r="T124" s="200">
        <f t="shared" si="23"/>
        <v>0</v>
      </c>
      <c r="U124" s="35"/>
      <c r="V124" s="35"/>
      <c r="W124" s="35"/>
      <c r="X124" s="35"/>
      <c r="Y124" s="35"/>
      <c r="Z124" s="35"/>
      <c r="AA124" s="35"/>
      <c r="AB124" s="35"/>
      <c r="AC124" s="35"/>
      <c r="AD124" s="35"/>
      <c r="AE124" s="35"/>
      <c r="AR124" s="201" t="s">
        <v>318</v>
      </c>
      <c r="AT124" s="201" t="s">
        <v>313</v>
      </c>
      <c r="AU124" s="201" t="s">
        <v>86</v>
      </c>
      <c r="AY124" s="18" t="s">
        <v>311</v>
      </c>
      <c r="BE124" s="202">
        <f t="shared" si="24"/>
        <v>0</v>
      </c>
      <c r="BF124" s="202">
        <f t="shared" si="25"/>
        <v>0</v>
      </c>
      <c r="BG124" s="202">
        <f t="shared" si="26"/>
        <v>0</v>
      </c>
      <c r="BH124" s="202">
        <f t="shared" si="27"/>
        <v>0</v>
      </c>
      <c r="BI124" s="202">
        <f t="shared" si="28"/>
        <v>0</v>
      </c>
      <c r="BJ124" s="18" t="s">
        <v>84</v>
      </c>
      <c r="BK124" s="202">
        <f t="shared" si="29"/>
        <v>0</v>
      </c>
      <c r="BL124" s="18" t="s">
        <v>318</v>
      </c>
      <c r="BM124" s="201" t="s">
        <v>2586</v>
      </c>
    </row>
    <row r="125" spans="1:65" s="2" customFormat="1" ht="16.5" customHeight="1" x14ac:dyDescent="0.2">
      <c r="A125" s="35"/>
      <c r="B125" s="36"/>
      <c r="C125" s="190" t="s">
        <v>541</v>
      </c>
      <c r="D125" s="190" t="s">
        <v>313</v>
      </c>
      <c r="E125" s="191" t="s">
        <v>2587</v>
      </c>
      <c r="F125" s="192" t="s">
        <v>2588</v>
      </c>
      <c r="G125" s="193" t="s">
        <v>316</v>
      </c>
      <c r="H125" s="194">
        <v>2</v>
      </c>
      <c r="I125" s="195"/>
      <c r="J125" s="196">
        <f t="shared" si="20"/>
        <v>0</v>
      </c>
      <c r="K125" s="192" t="s">
        <v>21</v>
      </c>
      <c r="L125" s="40"/>
      <c r="M125" s="197" t="s">
        <v>21</v>
      </c>
      <c r="N125" s="198" t="s">
        <v>47</v>
      </c>
      <c r="O125" s="65"/>
      <c r="P125" s="199">
        <f t="shared" si="21"/>
        <v>0</v>
      </c>
      <c r="Q125" s="199">
        <v>0</v>
      </c>
      <c r="R125" s="199">
        <f t="shared" si="22"/>
        <v>0</v>
      </c>
      <c r="S125" s="199">
        <v>0</v>
      </c>
      <c r="T125" s="200">
        <f t="shared" si="23"/>
        <v>0</v>
      </c>
      <c r="U125" s="35"/>
      <c r="V125" s="35"/>
      <c r="W125" s="35"/>
      <c r="X125" s="35"/>
      <c r="Y125" s="35"/>
      <c r="Z125" s="35"/>
      <c r="AA125" s="35"/>
      <c r="AB125" s="35"/>
      <c r="AC125" s="35"/>
      <c r="AD125" s="35"/>
      <c r="AE125" s="35"/>
      <c r="AR125" s="201" t="s">
        <v>318</v>
      </c>
      <c r="AT125" s="201" t="s">
        <v>313</v>
      </c>
      <c r="AU125" s="201" t="s">
        <v>86</v>
      </c>
      <c r="AY125" s="18" t="s">
        <v>311</v>
      </c>
      <c r="BE125" s="202">
        <f t="shared" si="24"/>
        <v>0</v>
      </c>
      <c r="BF125" s="202">
        <f t="shared" si="25"/>
        <v>0</v>
      </c>
      <c r="BG125" s="202">
        <f t="shared" si="26"/>
        <v>0</v>
      </c>
      <c r="BH125" s="202">
        <f t="shared" si="27"/>
        <v>0</v>
      </c>
      <c r="BI125" s="202">
        <f t="shared" si="28"/>
        <v>0</v>
      </c>
      <c r="BJ125" s="18" t="s">
        <v>84</v>
      </c>
      <c r="BK125" s="202">
        <f t="shared" si="29"/>
        <v>0</v>
      </c>
      <c r="BL125" s="18" t="s">
        <v>318</v>
      </c>
      <c r="BM125" s="201" t="s">
        <v>2589</v>
      </c>
    </row>
    <row r="126" spans="1:65" s="2" customFormat="1" ht="16.5" customHeight="1" x14ac:dyDescent="0.2">
      <c r="A126" s="35"/>
      <c r="B126" s="36"/>
      <c r="C126" s="190" t="s">
        <v>550</v>
      </c>
      <c r="D126" s="190" t="s">
        <v>313</v>
      </c>
      <c r="E126" s="191" t="s">
        <v>2590</v>
      </c>
      <c r="F126" s="192" t="s">
        <v>2591</v>
      </c>
      <c r="G126" s="193" t="s">
        <v>316</v>
      </c>
      <c r="H126" s="194">
        <v>1</v>
      </c>
      <c r="I126" s="195"/>
      <c r="J126" s="196">
        <f t="shared" si="20"/>
        <v>0</v>
      </c>
      <c r="K126" s="192" t="s">
        <v>21</v>
      </c>
      <c r="L126" s="40"/>
      <c r="M126" s="197" t="s">
        <v>21</v>
      </c>
      <c r="N126" s="198" t="s">
        <v>47</v>
      </c>
      <c r="O126" s="65"/>
      <c r="P126" s="199">
        <f t="shared" si="21"/>
        <v>0</v>
      </c>
      <c r="Q126" s="199">
        <v>0</v>
      </c>
      <c r="R126" s="199">
        <f t="shared" si="22"/>
        <v>0</v>
      </c>
      <c r="S126" s="199">
        <v>0</v>
      </c>
      <c r="T126" s="200">
        <f t="shared" si="23"/>
        <v>0</v>
      </c>
      <c r="U126" s="35"/>
      <c r="V126" s="35"/>
      <c r="W126" s="35"/>
      <c r="X126" s="35"/>
      <c r="Y126" s="35"/>
      <c r="Z126" s="35"/>
      <c r="AA126" s="35"/>
      <c r="AB126" s="35"/>
      <c r="AC126" s="35"/>
      <c r="AD126" s="35"/>
      <c r="AE126" s="35"/>
      <c r="AR126" s="201" t="s">
        <v>318</v>
      </c>
      <c r="AT126" s="201" t="s">
        <v>313</v>
      </c>
      <c r="AU126" s="201" t="s">
        <v>86</v>
      </c>
      <c r="AY126" s="18" t="s">
        <v>311</v>
      </c>
      <c r="BE126" s="202">
        <f t="shared" si="24"/>
        <v>0</v>
      </c>
      <c r="BF126" s="202">
        <f t="shared" si="25"/>
        <v>0</v>
      </c>
      <c r="BG126" s="202">
        <f t="shared" si="26"/>
        <v>0</v>
      </c>
      <c r="BH126" s="202">
        <f t="shared" si="27"/>
        <v>0</v>
      </c>
      <c r="BI126" s="202">
        <f t="shared" si="28"/>
        <v>0</v>
      </c>
      <c r="BJ126" s="18" t="s">
        <v>84</v>
      </c>
      <c r="BK126" s="202">
        <f t="shared" si="29"/>
        <v>0</v>
      </c>
      <c r="BL126" s="18" t="s">
        <v>318</v>
      </c>
      <c r="BM126" s="201" t="s">
        <v>2592</v>
      </c>
    </row>
    <row r="127" spans="1:65" s="2" customFormat="1" ht="16.5" customHeight="1" x14ac:dyDescent="0.2">
      <c r="A127" s="35"/>
      <c r="B127" s="36"/>
      <c r="C127" s="190" t="s">
        <v>556</v>
      </c>
      <c r="D127" s="190" t="s">
        <v>313</v>
      </c>
      <c r="E127" s="191" t="s">
        <v>2593</v>
      </c>
      <c r="F127" s="192" t="s">
        <v>2594</v>
      </c>
      <c r="G127" s="193" t="s">
        <v>316</v>
      </c>
      <c r="H127" s="194">
        <v>4</v>
      </c>
      <c r="I127" s="195"/>
      <c r="J127" s="196">
        <f t="shared" si="20"/>
        <v>0</v>
      </c>
      <c r="K127" s="192" t="s">
        <v>21</v>
      </c>
      <c r="L127" s="40"/>
      <c r="M127" s="197" t="s">
        <v>21</v>
      </c>
      <c r="N127" s="198" t="s">
        <v>47</v>
      </c>
      <c r="O127" s="65"/>
      <c r="P127" s="199">
        <f t="shared" si="21"/>
        <v>0</v>
      </c>
      <c r="Q127" s="199">
        <v>0</v>
      </c>
      <c r="R127" s="199">
        <f t="shared" si="22"/>
        <v>0</v>
      </c>
      <c r="S127" s="199">
        <v>0</v>
      </c>
      <c r="T127" s="200">
        <f t="shared" si="23"/>
        <v>0</v>
      </c>
      <c r="U127" s="35"/>
      <c r="V127" s="35"/>
      <c r="W127" s="35"/>
      <c r="X127" s="35"/>
      <c r="Y127" s="35"/>
      <c r="Z127" s="35"/>
      <c r="AA127" s="35"/>
      <c r="AB127" s="35"/>
      <c r="AC127" s="35"/>
      <c r="AD127" s="35"/>
      <c r="AE127" s="35"/>
      <c r="AR127" s="201" t="s">
        <v>318</v>
      </c>
      <c r="AT127" s="201" t="s">
        <v>313</v>
      </c>
      <c r="AU127" s="201" t="s">
        <v>86</v>
      </c>
      <c r="AY127" s="18" t="s">
        <v>311</v>
      </c>
      <c r="BE127" s="202">
        <f t="shared" si="24"/>
        <v>0</v>
      </c>
      <c r="BF127" s="202">
        <f t="shared" si="25"/>
        <v>0</v>
      </c>
      <c r="BG127" s="202">
        <f t="shared" si="26"/>
        <v>0</v>
      </c>
      <c r="BH127" s="202">
        <f t="shared" si="27"/>
        <v>0</v>
      </c>
      <c r="BI127" s="202">
        <f t="shared" si="28"/>
        <v>0</v>
      </c>
      <c r="BJ127" s="18" t="s">
        <v>84</v>
      </c>
      <c r="BK127" s="202">
        <f t="shared" si="29"/>
        <v>0</v>
      </c>
      <c r="BL127" s="18" t="s">
        <v>318</v>
      </c>
      <c r="BM127" s="201" t="s">
        <v>2595</v>
      </c>
    </row>
    <row r="128" spans="1:65" s="12" customFormat="1" ht="22.9" customHeight="1" x14ac:dyDescent="0.2">
      <c r="B128" s="174"/>
      <c r="C128" s="175"/>
      <c r="D128" s="176" t="s">
        <v>75</v>
      </c>
      <c r="E128" s="188" t="s">
        <v>2596</v>
      </c>
      <c r="F128" s="188" t="s">
        <v>2597</v>
      </c>
      <c r="G128" s="175"/>
      <c r="H128" s="175"/>
      <c r="I128" s="178"/>
      <c r="J128" s="189">
        <f>BK128</f>
        <v>0</v>
      </c>
      <c r="K128" s="175"/>
      <c r="L128" s="180"/>
      <c r="M128" s="181"/>
      <c r="N128" s="182"/>
      <c r="O128" s="182"/>
      <c r="P128" s="183">
        <f>SUM(P129:P139)</f>
        <v>0</v>
      </c>
      <c r="Q128" s="182"/>
      <c r="R128" s="183">
        <f>SUM(R129:R139)</f>
        <v>0</v>
      </c>
      <c r="S128" s="182"/>
      <c r="T128" s="184">
        <f>SUM(T129:T139)</f>
        <v>0</v>
      </c>
      <c r="AR128" s="185" t="s">
        <v>84</v>
      </c>
      <c r="AT128" s="186" t="s">
        <v>75</v>
      </c>
      <c r="AU128" s="186" t="s">
        <v>84</v>
      </c>
      <c r="AY128" s="185" t="s">
        <v>311</v>
      </c>
      <c r="BK128" s="187">
        <f>SUM(BK129:BK139)</f>
        <v>0</v>
      </c>
    </row>
    <row r="129" spans="1:65" s="2" customFormat="1" ht="16.5" customHeight="1" x14ac:dyDescent="0.2">
      <c r="A129" s="35"/>
      <c r="B129" s="36"/>
      <c r="C129" s="190" t="s">
        <v>560</v>
      </c>
      <c r="D129" s="190" t="s">
        <v>313</v>
      </c>
      <c r="E129" s="191" t="s">
        <v>2598</v>
      </c>
      <c r="F129" s="192" t="s">
        <v>2599</v>
      </c>
      <c r="G129" s="193" t="s">
        <v>316</v>
      </c>
      <c r="H129" s="194">
        <v>1</v>
      </c>
      <c r="I129" s="195"/>
      <c r="J129" s="196">
        <f t="shared" ref="J129:J139" si="30">ROUND(I129*H129,2)</f>
        <v>0</v>
      </c>
      <c r="K129" s="192" t="s">
        <v>21</v>
      </c>
      <c r="L129" s="40"/>
      <c r="M129" s="197" t="s">
        <v>21</v>
      </c>
      <c r="N129" s="198" t="s">
        <v>47</v>
      </c>
      <c r="O129" s="65"/>
      <c r="P129" s="199">
        <f t="shared" ref="P129:P139" si="31">O129*H129</f>
        <v>0</v>
      </c>
      <c r="Q129" s="199">
        <v>0</v>
      </c>
      <c r="R129" s="199">
        <f t="shared" ref="R129:R139" si="32">Q129*H129</f>
        <v>0</v>
      </c>
      <c r="S129" s="199">
        <v>0</v>
      </c>
      <c r="T129" s="200">
        <f t="shared" ref="T129:T139" si="33">S129*H129</f>
        <v>0</v>
      </c>
      <c r="U129" s="35"/>
      <c r="V129" s="35"/>
      <c r="W129" s="35"/>
      <c r="X129" s="35"/>
      <c r="Y129" s="35"/>
      <c r="Z129" s="35"/>
      <c r="AA129" s="35"/>
      <c r="AB129" s="35"/>
      <c r="AC129" s="35"/>
      <c r="AD129" s="35"/>
      <c r="AE129" s="35"/>
      <c r="AR129" s="201" t="s">
        <v>318</v>
      </c>
      <c r="AT129" s="201" t="s">
        <v>313</v>
      </c>
      <c r="AU129" s="201" t="s">
        <v>86</v>
      </c>
      <c r="AY129" s="18" t="s">
        <v>311</v>
      </c>
      <c r="BE129" s="202">
        <f t="shared" ref="BE129:BE139" si="34">IF(N129="základní",J129,0)</f>
        <v>0</v>
      </c>
      <c r="BF129" s="202">
        <f t="shared" ref="BF129:BF139" si="35">IF(N129="snížená",J129,0)</f>
        <v>0</v>
      </c>
      <c r="BG129" s="202">
        <f t="shared" ref="BG129:BG139" si="36">IF(N129="zákl. přenesená",J129,0)</f>
        <v>0</v>
      </c>
      <c r="BH129" s="202">
        <f t="shared" ref="BH129:BH139" si="37">IF(N129="sníž. přenesená",J129,0)</f>
        <v>0</v>
      </c>
      <c r="BI129" s="202">
        <f t="shared" ref="BI129:BI139" si="38">IF(N129="nulová",J129,0)</f>
        <v>0</v>
      </c>
      <c r="BJ129" s="18" t="s">
        <v>84</v>
      </c>
      <c r="BK129" s="202">
        <f t="shared" ref="BK129:BK139" si="39">ROUND(I129*H129,2)</f>
        <v>0</v>
      </c>
      <c r="BL129" s="18" t="s">
        <v>318</v>
      </c>
      <c r="BM129" s="201" t="s">
        <v>2600</v>
      </c>
    </row>
    <row r="130" spans="1:65" s="2" customFormat="1" ht="16.5" customHeight="1" x14ac:dyDescent="0.2">
      <c r="A130" s="35"/>
      <c r="B130" s="36"/>
      <c r="C130" s="190" t="s">
        <v>565</v>
      </c>
      <c r="D130" s="190" t="s">
        <v>313</v>
      </c>
      <c r="E130" s="191" t="s">
        <v>2601</v>
      </c>
      <c r="F130" s="192" t="s">
        <v>2602</v>
      </c>
      <c r="G130" s="193" t="s">
        <v>316</v>
      </c>
      <c r="H130" s="194">
        <v>3</v>
      </c>
      <c r="I130" s="195"/>
      <c r="J130" s="196">
        <f t="shared" si="30"/>
        <v>0</v>
      </c>
      <c r="K130" s="192" t="s">
        <v>21</v>
      </c>
      <c r="L130" s="40"/>
      <c r="M130" s="197" t="s">
        <v>21</v>
      </c>
      <c r="N130" s="198" t="s">
        <v>47</v>
      </c>
      <c r="O130" s="65"/>
      <c r="P130" s="199">
        <f t="shared" si="31"/>
        <v>0</v>
      </c>
      <c r="Q130" s="199">
        <v>0</v>
      </c>
      <c r="R130" s="199">
        <f t="shared" si="32"/>
        <v>0</v>
      </c>
      <c r="S130" s="199">
        <v>0</v>
      </c>
      <c r="T130" s="200">
        <f t="shared" si="33"/>
        <v>0</v>
      </c>
      <c r="U130" s="35"/>
      <c r="V130" s="35"/>
      <c r="W130" s="35"/>
      <c r="X130" s="35"/>
      <c r="Y130" s="35"/>
      <c r="Z130" s="35"/>
      <c r="AA130" s="35"/>
      <c r="AB130" s="35"/>
      <c r="AC130" s="35"/>
      <c r="AD130" s="35"/>
      <c r="AE130" s="35"/>
      <c r="AR130" s="201" t="s">
        <v>318</v>
      </c>
      <c r="AT130" s="201" t="s">
        <v>313</v>
      </c>
      <c r="AU130" s="201" t="s">
        <v>86</v>
      </c>
      <c r="AY130" s="18" t="s">
        <v>311</v>
      </c>
      <c r="BE130" s="202">
        <f t="shared" si="34"/>
        <v>0</v>
      </c>
      <c r="BF130" s="202">
        <f t="shared" si="35"/>
        <v>0</v>
      </c>
      <c r="BG130" s="202">
        <f t="shared" si="36"/>
        <v>0</v>
      </c>
      <c r="BH130" s="202">
        <f t="shared" si="37"/>
        <v>0</v>
      </c>
      <c r="BI130" s="202">
        <f t="shared" si="38"/>
        <v>0</v>
      </c>
      <c r="BJ130" s="18" t="s">
        <v>84</v>
      </c>
      <c r="BK130" s="202">
        <f t="shared" si="39"/>
        <v>0</v>
      </c>
      <c r="BL130" s="18" t="s">
        <v>318</v>
      </c>
      <c r="BM130" s="201" t="s">
        <v>2603</v>
      </c>
    </row>
    <row r="131" spans="1:65" s="2" customFormat="1" ht="16.5" customHeight="1" x14ac:dyDescent="0.2">
      <c r="A131" s="35"/>
      <c r="B131" s="36"/>
      <c r="C131" s="190" t="s">
        <v>569</v>
      </c>
      <c r="D131" s="190" t="s">
        <v>313</v>
      </c>
      <c r="E131" s="191" t="s">
        <v>2604</v>
      </c>
      <c r="F131" s="192" t="s">
        <v>2605</v>
      </c>
      <c r="G131" s="193" t="s">
        <v>316</v>
      </c>
      <c r="H131" s="194">
        <v>2</v>
      </c>
      <c r="I131" s="195"/>
      <c r="J131" s="196">
        <f t="shared" si="30"/>
        <v>0</v>
      </c>
      <c r="K131" s="192" t="s">
        <v>21</v>
      </c>
      <c r="L131" s="40"/>
      <c r="M131" s="197" t="s">
        <v>21</v>
      </c>
      <c r="N131" s="198" t="s">
        <v>47</v>
      </c>
      <c r="O131" s="65"/>
      <c r="P131" s="199">
        <f t="shared" si="31"/>
        <v>0</v>
      </c>
      <c r="Q131" s="199">
        <v>0</v>
      </c>
      <c r="R131" s="199">
        <f t="shared" si="32"/>
        <v>0</v>
      </c>
      <c r="S131" s="199">
        <v>0</v>
      </c>
      <c r="T131" s="200">
        <f t="shared" si="33"/>
        <v>0</v>
      </c>
      <c r="U131" s="35"/>
      <c r="V131" s="35"/>
      <c r="W131" s="35"/>
      <c r="X131" s="35"/>
      <c r="Y131" s="35"/>
      <c r="Z131" s="35"/>
      <c r="AA131" s="35"/>
      <c r="AB131" s="35"/>
      <c r="AC131" s="35"/>
      <c r="AD131" s="35"/>
      <c r="AE131" s="35"/>
      <c r="AR131" s="201" t="s">
        <v>318</v>
      </c>
      <c r="AT131" s="201" t="s">
        <v>313</v>
      </c>
      <c r="AU131" s="201" t="s">
        <v>86</v>
      </c>
      <c r="AY131" s="18" t="s">
        <v>311</v>
      </c>
      <c r="BE131" s="202">
        <f t="shared" si="34"/>
        <v>0</v>
      </c>
      <c r="BF131" s="202">
        <f t="shared" si="35"/>
        <v>0</v>
      </c>
      <c r="BG131" s="202">
        <f t="shared" si="36"/>
        <v>0</v>
      </c>
      <c r="BH131" s="202">
        <f t="shared" si="37"/>
        <v>0</v>
      </c>
      <c r="BI131" s="202">
        <f t="shared" si="38"/>
        <v>0</v>
      </c>
      <c r="BJ131" s="18" t="s">
        <v>84</v>
      </c>
      <c r="BK131" s="202">
        <f t="shared" si="39"/>
        <v>0</v>
      </c>
      <c r="BL131" s="18" t="s">
        <v>318</v>
      </c>
      <c r="BM131" s="201" t="s">
        <v>2606</v>
      </c>
    </row>
    <row r="132" spans="1:65" s="2" customFormat="1" ht="16.5" customHeight="1" x14ac:dyDescent="0.2">
      <c r="A132" s="35"/>
      <c r="B132" s="36"/>
      <c r="C132" s="190" t="s">
        <v>574</v>
      </c>
      <c r="D132" s="190" t="s">
        <v>313</v>
      </c>
      <c r="E132" s="191" t="s">
        <v>2607</v>
      </c>
      <c r="F132" s="192" t="s">
        <v>2608</v>
      </c>
      <c r="G132" s="193" t="s">
        <v>316</v>
      </c>
      <c r="H132" s="194">
        <v>2</v>
      </c>
      <c r="I132" s="195"/>
      <c r="J132" s="196">
        <f t="shared" si="30"/>
        <v>0</v>
      </c>
      <c r="K132" s="192" t="s">
        <v>21</v>
      </c>
      <c r="L132" s="40"/>
      <c r="M132" s="197" t="s">
        <v>21</v>
      </c>
      <c r="N132" s="198" t="s">
        <v>47</v>
      </c>
      <c r="O132" s="65"/>
      <c r="P132" s="199">
        <f t="shared" si="31"/>
        <v>0</v>
      </c>
      <c r="Q132" s="199">
        <v>0</v>
      </c>
      <c r="R132" s="199">
        <f t="shared" si="32"/>
        <v>0</v>
      </c>
      <c r="S132" s="199">
        <v>0</v>
      </c>
      <c r="T132" s="200">
        <f t="shared" si="33"/>
        <v>0</v>
      </c>
      <c r="U132" s="35"/>
      <c r="V132" s="35"/>
      <c r="W132" s="35"/>
      <c r="X132" s="35"/>
      <c r="Y132" s="35"/>
      <c r="Z132" s="35"/>
      <c r="AA132" s="35"/>
      <c r="AB132" s="35"/>
      <c r="AC132" s="35"/>
      <c r="AD132" s="35"/>
      <c r="AE132" s="35"/>
      <c r="AR132" s="201" t="s">
        <v>318</v>
      </c>
      <c r="AT132" s="201" t="s">
        <v>313</v>
      </c>
      <c r="AU132" s="201" t="s">
        <v>86</v>
      </c>
      <c r="AY132" s="18" t="s">
        <v>311</v>
      </c>
      <c r="BE132" s="202">
        <f t="shared" si="34"/>
        <v>0</v>
      </c>
      <c r="BF132" s="202">
        <f t="shared" si="35"/>
        <v>0</v>
      </c>
      <c r="BG132" s="202">
        <f t="shared" si="36"/>
        <v>0</v>
      </c>
      <c r="BH132" s="202">
        <f t="shared" si="37"/>
        <v>0</v>
      </c>
      <c r="BI132" s="202">
        <f t="shared" si="38"/>
        <v>0</v>
      </c>
      <c r="BJ132" s="18" t="s">
        <v>84</v>
      </c>
      <c r="BK132" s="202">
        <f t="shared" si="39"/>
        <v>0</v>
      </c>
      <c r="BL132" s="18" t="s">
        <v>318</v>
      </c>
      <c r="BM132" s="201" t="s">
        <v>2609</v>
      </c>
    </row>
    <row r="133" spans="1:65" s="2" customFormat="1" ht="16.5" customHeight="1" x14ac:dyDescent="0.2">
      <c r="A133" s="35"/>
      <c r="B133" s="36"/>
      <c r="C133" s="190" t="s">
        <v>579</v>
      </c>
      <c r="D133" s="190" t="s">
        <v>313</v>
      </c>
      <c r="E133" s="191" t="s">
        <v>2610</v>
      </c>
      <c r="F133" s="192" t="s">
        <v>2611</v>
      </c>
      <c r="G133" s="193" t="s">
        <v>316</v>
      </c>
      <c r="H133" s="194">
        <v>1</v>
      </c>
      <c r="I133" s="195"/>
      <c r="J133" s="196">
        <f t="shared" si="30"/>
        <v>0</v>
      </c>
      <c r="K133" s="192" t="s">
        <v>21</v>
      </c>
      <c r="L133" s="40"/>
      <c r="M133" s="197" t="s">
        <v>21</v>
      </c>
      <c r="N133" s="198" t="s">
        <v>47</v>
      </c>
      <c r="O133" s="65"/>
      <c r="P133" s="199">
        <f t="shared" si="31"/>
        <v>0</v>
      </c>
      <c r="Q133" s="199">
        <v>0</v>
      </c>
      <c r="R133" s="199">
        <f t="shared" si="32"/>
        <v>0</v>
      </c>
      <c r="S133" s="199">
        <v>0</v>
      </c>
      <c r="T133" s="200">
        <f t="shared" si="33"/>
        <v>0</v>
      </c>
      <c r="U133" s="35"/>
      <c r="V133" s="35"/>
      <c r="W133" s="35"/>
      <c r="X133" s="35"/>
      <c r="Y133" s="35"/>
      <c r="Z133" s="35"/>
      <c r="AA133" s="35"/>
      <c r="AB133" s="35"/>
      <c r="AC133" s="35"/>
      <c r="AD133" s="35"/>
      <c r="AE133" s="35"/>
      <c r="AR133" s="201" t="s">
        <v>318</v>
      </c>
      <c r="AT133" s="201" t="s">
        <v>313</v>
      </c>
      <c r="AU133" s="201" t="s">
        <v>86</v>
      </c>
      <c r="AY133" s="18" t="s">
        <v>311</v>
      </c>
      <c r="BE133" s="202">
        <f t="shared" si="34"/>
        <v>0</v>
      </c>
      <c r="BF133" s="202">
        <f t="shared" si="35"/>
        <v>0</v>
      </c>
      <c r="BG133" s="202">
        <f t="shared" si="36"/>
        <v>0</v>
      </c>
      <c r="BH133" s="202">
        <f t="shared" si="37"/>
        <v>0</v>
      </c>
      <c r="BI133" s="202">
        <f t="shared" si="38"/>
        <v>0</v>
      </c>
      <c r="BJ133" s="18" t="s">
        <v>84</v>
      </c>
      <c r="BK133" s="202">
        <f t="shared" si="39"/>
        <v>0</v>
      </c>
      <c r="BL133" s="18" t="s">
        <v>318</v>
      </c>
      <c r="BM133" s="201" t="s">
        <v>2612</v>
      </c>
    </row>
    <row r="134" spans="1:65" s="2" customFormat="1" ht="16.5" customHeight="1" x14ac:dyDescent="0.2">
      <c r="A134" s="35"/>
      <c r="B134" s="36"/>
      <c r="C134" s="190" t="s">
        <v>588</v>
      </c>
      <c r="D134" s="190" t="s">
        <v>313</v>
      </c>
      <c r="E134" s="191" t="s">
        <v>2613</v>
      </c>
      <c r="F134" s="192" t="s">
        <v>2614</v>
      </c>
      <c r="G134" s="193" t="s">
        <v>316</v>
      </c>
      <c r="H134" s="194">
        <v>1</v>
      </c>
      <c r="I134" s="195"/>
      <c r="J134" s="196">
        <f t="shared" si="30"/>
        <v>0</v>
      </c>
      <c r="K134" s="192" t="s">
        <v>21</v>
      </c>
      <c r="L134" s="40"/>
      <c r="M134" s="197" t="s">
        <v>21</v>
      </c>
      <c r="N134" s="198" t="s">
        <v>47</v>
      </c>
      <c r="O134" s="65"/>
      <c r="P134" s="199">
        <f t="shared" si="31"/>
        <v>0</v>
      </c>
      <c r="Q134" s="199">
        <v>0</v>
      </c>
      <c r="R134" s="199">
        <f t="shared" si="32"/>
        <v>0</v>
      </c>
      <c r="S134" s="199">
        <v>0</v>
      </c>
      <c r="T134" s="200">
        <f t="shared" si="33"/>
        <v>0</v>
      </c>
      <c r="U134" s="35"/>
      <c r="V134" s="35"/>
      <c r="W134" s="35"/>
      <c r="X134" s="35"/>
      <c r="Y134" s="35"/>
      <c r="Z134" s="35"/>
      <c r="AA134" s="35"/>
      <c r="AB134" s="35"/>
      <c r="AC134" s="35"/>
      <c r="AD134" s="35"/>
      <c r="AE134" s="35"/>
      <c r="AR134" s="201" t="s">
        <v>318</v>
      </c>
      <c r="AT134" s="201" t="s">
        <v>313</v>
      </c>
      <c r="AU134" s="201" t="s">
        <v>86</v>
      </c>
      <c r="AY134" s="18" t="s">
        <v>311</v>
      </c>
      <c r="BE134" s="202">
        <f t="shared" si="34"/>
        <v>0</v>
      </c>
      <c r="BF134" s="202">
        <f t="shared" si="35"/>
        <v>0</v>
      </c>
      <c r="BG134" s="202">
        <f t="shared" si="36"/>
        <v>0</v>
      </c>
      <c r="BH134" s="202">
        <f t="shared" si="37"/>
        <v>0</v>
      </c>
      <c r="BI134" s="202">
        <f t="shared" si="38"/>
        <v>0</v>
      </c>
      <c r="BJ134" s="18" t="s">
        <v>84</v>
      </c>
      <c r="BK134" s="202">
        <f t="shared" si="39"/>
        <v>0</v>
      </c>
      <c r="BL134" s="18" t="s">
        <v>318</v>
      </c>
      <c r="BM134" s="201" t="s">
        <v>2615</v>
      </c>
    </row>
    <row r="135" spans="1:65" s="2" customFormat="1" ht="16.5" customHeight="1" x14ac:dyDescent="0.2">
      <c r="A135" s="35"/>
      <c r="B135" s="36"/>
      <c r="C135" s="190" t="s">
        <v>594</v>
      </c>
      <c r="D135" s="190" t="s">
        <v>313</v>
      </c>
      <c r="E135" s="191" t="s">
        <v>2616</v>
      </c>
      <c r="F135" s="192" t="s">
        <v>2617</v>
      </c>
      <c r="G135" s="193" t="s">
        <v>316</v>
      </c>
      <c r="H135" s="194">
        <v>1</v>
      </c>
      <c r="I135" s="195"/>
      <c r="J135" s="196">
        <f t="shared" si="30"/>
        <v>0</v>
      </c>
      <c r="K135" s="192" t="s">
        <v>21</v>
      </c>
      <c r="L135" s="40"/>
      <c r="M135" s="197" t="s">
        <v>21</v>
      </c>
      <c r="N135" s="198" t="s">
        <v>47</v>
      </c>
      <c r="O135" s="65"/>
      <c r="P135" s="199">
        <f t="shared" si="31"/>
        <v>0</v>
      </c>
      <c r="Q135" s="199">
        <v>0</v>
      </c>
      <c r="R135" s="199">
        <f t="shared" si="32"/>
        <v>0</v>
      </c>
      <c r="S135" s="199">
        <v>0</v>
      </c>
      <c r="T135" s="200">
        <f t="shared" si="33"/>
        <v>0</v>
      </c>
      <c r="U135" s="35"/>
      <c r="V135" s="35"/>
      <c r="W135" s="35"/>
      <c r="X135" s="35"/>
      <c r="Y135" s="35"/>
      <c r="Z135" s="35"/>
      <c r="AA135" s="35"/>
      <c r="AB135" s="35"/>
      <c r="AC135" s="35"/>
      <c r="AD135" s="35"/>
      <c r="AE135" s="35"/>
      <c r="AR135" s="201" t="s">
        <v>318</v>
      </c>
      <c r="AT135" s="201" t="s">
        <v>313</v>
      </c>
      <c r="AU135" s="201" t="s">
        <v>86</v>
      </c>
      <c r="AY135" s="18" t="s">
        <v>311</v>
      </c>
      <c r="BE135" s="202">
        <f t="shared" si="34"/>
        <v>0</v>
      </c>
      <c r="BF135" s="202">
        <f t="shared" si="35"/>
        <v>0</v>
      </c>
      <c r="BG135" s="202">
        <f t="shared" si="36"/>
        <v>0</v>
      </c>
      <c r="BH135" s="202">
        <f t="shared" si="37"/>
        <v>0</v>
      </c>
      <c r="BI135" s="202">
        <f t="shared" si="38"/>
        <v>0</v>
      </c>
      <c r="BJ135" s="18" t="s">
        <v>84</v>
      </c>
      <c r="BK135" s="202">
        <f t="shared" si="39"/>
        <v>0</v>
      </c>
      <c r="BL135" s="18" t="s">
        <v>318</v>
      </c>
      <c r="BM135" s="201" t="s">
        <v>2618</v>
      </c>
    </row>
    <row r="136" spans="1:65" s="2" customFormat="1" ht="16.5" customHeight="1" x14ac:dyDescent="0.2">
      <c r="A136" s="35"/>
      <c r="B136" s="36"/>
      <c r="C136" s="190" t="s">
        <v>600</v>
      </c>
      <c r="D136" s="190" t="s">
        <v>313</v>
      </c>
      <c r="E136" s="191" t="s">
        <v>2619</v>
      </c>
      <c r="F136" s="192" t="s">
        <v>2620</v>
      </c>
      <c r="G136" s="193" t="s">
        <v>316</v>
      </c>
      <c r="H136" s="194">
        <v>1</v>
      </c>
      <c r="I136" s="195"/>
      <c r="J136" s="196">
        <f t="shared" si="30"/>
        <v>0</v>
      </c>
      <c r="K136" s="192" t="s">
        <v>21</v>
      </c>
      <c r="L136" s="40"/>
      <c r="M136" s="197" t="s">
        <v>21</v>
      </c>
      <c r="N136" s="198" t="s">
        <v>47</v>
      </c>
      <c r="O136" s="65"/>
      <c r="P136" s="199">
        <f t="shared" si="31"/>
        <v>0</v>
      </c>
      <c r="Q136" s="199">
        <v>0</v>
      </c>
      <c r="R136" s="199">
        <f t="shared" si="32"/>
        <v>0</v>
      </c>
      <c r="S136" s="199">
        <v>0</v>
      </c>
      <c r="T136" s="200">
        <f t="shared" si="33"/>
        <v>0</v>
      </c>
      <c r="U136" s="35"/>
      <c r="V136" s="35"/>
      <c r="W136" s="35"/>
      <c r="X136" s="35"/>
      <c r="Y136" s="35"/>
      <c r="Z136" s="35"/>
      <c r="AA136" s="35"/>
      <c r="AB136" s="35"/>
      <c r="AC136" s="35"/>
      <c r="AD136" s="35"/>
      <c r="AE136" s="35"/>
      <c r="AR136" s="201" t="s">
        <v>318</v>
      </c>
      <c r="AT136" s="201" t="s">
        <v>313</v>
      </c>
      <c r="AU136" s="201" t="s">
        <v>86</v>
      </c>
      <c r="AY136" s="18" t="s">
        <v>311</v>
      </c>
      <c r="BE136" s="202">
        <f t="shared" si="34"/>
        <v>0</v>
      </c>
      <c r="BF136" s="202">
        <f t="shared" si="35"/>
        <v>0</v>
      </c>
      <c r="BG136" s="202">
        <f t="shared" si="36"/>
        <v>0</v>
      </c>
      <c r="BH136" s="202">
        <f t="shared" si="37"/>
        <v>0</v>
      </c>
      <c r="BI136" s="202">
        <f t="shared" si="38"/>
        <v>0</v>
      </c>
      <c r="BJ136" s="18" t="s">
        <v>84</v>
      </c>
      <c r="BK136" s="202">
        <f t="shared" si="39"/>
        <v>0</v>
      </c>
      <c r="BL136" s="18" t="s">
        <v>318</v>
      </c>
      <c r="BM136" s="201" t="s">
        <v>2621</v>
      </c>
    </row>
    <row r="137" spans="1:65" s="2" customFormat="1" ht="16.5" customHeight="1" x14ac:dyDescent="0.2">
      <c r="A137" s="35"/>
      <c r="B137" s="36"/>
      <c r="C137" s="190" t="s">
        <v>605</v>
      </c>
      <c r="D137" s="190" t="s">
        <v>313</v>
      </c>
      <c r="E137" s="191" t="s">
        <v>2622</v>
      </c>
      <c r="F137" s="192" t="s">
        <v>2623</v>
      </c>
      <c r="G137" s="193" t="s">
        <v>316</v>
      </c>
      <c r="H137" s="194">
        <v>1</v>
      </c>
      <c r="I137" s="195"/>
      <c r="J137" s="196">
        <f t="shared" si="30"/>
        <v>0</v>
      </c>
      <c r="K137" s="192" t="s">
        <v>21</v>
      </c>
      <c r="L137" s="40"/>
      <c r="M137" s="197" t="s">
        <v>21</v>
      </c>
      <c r="N137" s="198" t="s">
        <v>47</v>
      </c>
      <c r="O137" s="65"/>
      <c r="P137" s="199">
        <f t="shared" si="31"/>
        <v>0</v>
      </c>
      <c r="Q137" s="199">
        <v>0</v>
      </c>
      <c r="R137" s="199">
        <f t="shared" si="32"/>
        <v>0</v>
      </c>
      <c r="S137" s="199">
        <v>0</v>
      </c>
      <c r="T137" s="200">
        <f t="shared" si="33"/>
        <v>0</v>
      </c>
      <c r="U137" s="35"/>
      <c r="V137" s="35"/>
      <c r="W137" s="35"/>
      <c r="X137" s="35"/>
      <c r="Y137" s="35"/>
      <c r="Z137" s="35"/>
      <c r="AA137" s="35"/>
      <c r="AB137" s="35"/>
      <c r="AC137" s="35"/>
      <c r="AD137" s="35"/>
      <c r="AE137" s="35"/>
      <c r="AR137" s="201" t="s">
        <v>318</v>
      </c>
      <c r="AT137" s="201" t="s">
        <v>313</v>
      </c>
      <c r="AU137" s="201" t="s">
        <v>86</v>
      </c>
      <c r="AY137" s="18" t="s">
        <v>311</v>
      </c>
      <c r="BE137" s="202">
        <f t="shared" si="34"/>
        <v>0</v>
      </c>
      <c r="BF137" s="202">
        <f t="shared" si="35"/>
        <v>0</v>
      </c>
      <c r="BG137" s="202">
        <f t="shared" si="36"/>
        <v>0</v>
      </c>
      <c r="BH137" s="202">
        <f t="shared" si="37"/>
        <v>0</v>
      </c>
      <c r="BI137" s="202">
        <f t="shared" si="38"/>
        <v>0</v>
      </c>
      <c r="BJ137" s="18" t="s">
        <v>84</v>
      </c>
      <c r="BK137" s="202">
        <f t="shared" si="39"/>
        <v>0</v>
      </c>
      <c r="BL137" s="18" t="s">
        <v>318</v>
      </c>
      <c r="BM137" s="201" t="s">
        <v>2624</v>
      </c>
    </row>
    <row r="138" spans="1:65" s="2" customFormat="1" ht="16.5" customHeight="1" x14ac:dyDescent="0.2">
      <c r="A138" s="35"/>
      <c r="B138" s="36"/>
      <c r="C138" s="190" t="s">
        <v>610</v>
      </c>
      <c r="D138" s="190" t="s">
        <v>313</v>
      </c>
      <c r="E138" s="191" t="s">
        <v>2625</v>
      </c>
      <c r="F138" s="192" t="s">
        <v>2626</v>
      </c>
      <c r="G138" s="193" t="s">
        <v>316</v>
      </c>
      <c r="H138" s="194">
        <v>1</v>
      </c>
      <c r="I138" s="195"/>
      <c r="J138" s="196">
        <f t="shared" si="30"/>
        <v>0</v>
      </c>
      <c r="K138" s="192" t="s">
        <v>21</v>
      </c>
      <c r="L138" s="40"/>
      <c r="M138" s="197" t="s">
        <v>21</v>
      </c>
      <c r="N138" s="198" t="s">
        <v>47</v>
      </c>
      <c r="O138" s="65"/>
      <c r="P138" s="199">
        <f t="shared" si="31"/>
        <v>0</v>
      </c>
      <c r="Q138" s="199">
        <v>0</v>
      </c>
      <c r="R138" s="199">
        <f t="shared" si="32"/>
        <v>0</v>
      </c>
      <c r="S138" s="199">
        <v>0</v>
      </c>
      <c r="T138" s="200">
        <f t="shared" si="33"/>
        <v>0</v>
      </c>
      <c r="U138" s="35"/>
      <c r="V138" s="35"/>
      <c r="W138" s="35"/>
      <c r="X138" s="35"/>
      <c r="Y138" s="35"/>
      <c r="Z138" s="35"/>
      <c r="AA138" s="35"/>
      <c r="AB138" s="35"/>
      <c r="AC138" s="35"/>
      <c r="AD138" s="35"/>
      <c r="AE138" s="35"/>
      <c r="AR138" s="201" t="s">
        <v>318</v>
      </c>
      <c r="AT138" s="201" t="s">
        <v>313</v>
      </c>
      <c r="AU138" s="201" t="s">
        <v>86</v>
      </c>
      <c r="AY138" s="18" t="s">
        <v>311</v>
      </c>
      <c r="BE138" s="202">
        <f t="shared" si="34"/>
        <v>0</v>
      </c>
      <c r="BF138" s="202">
        <f t="shared" si="35"/>
        <v>0</v>
      </c>
      <c r="BG138" s="202">
        <f t="shared" si="36"/>
        <v>0</v>
      </c>
      <c r="BH138" s="202">
        <f t="shared" si="37"/>
        <v>0</v>
      </c>
      <c r="BI138" s="202">
        <f t="shared" si="38"/>
        <v>0</v>
      </c>
      <c r="BJ138" s="18" t="s">
        <v>84</v>
      </c>
      <c r="BK138" s="202">
        <f t="shared" si="39"/>
        <v>0</v>
      </c>
      <c r="BL138" s="18" t="s">
        <v>318</v>
      </c>
      <c r="BM138" s="201" t="s">
        <v>2627</v>
      </c>
    </row>
    <row r="139" spans="1:65" s="2" customFormat="1" ht="16.5" customHeight="1" x14ac:dyDescent="0.2">
      <c r="A139" s="35"/>
      <c r="B139" s="36"/>
      <c r="C139" s="190" t="s">
        <v>615</v>
      </c>
      <c r="D139" s="190" t="s">
        <v>313</v>
      </c>
      <c r="E139" s="191" t="s">
        <v>2628</v>
      </c>
      <c r="F139" s="192" t="s">
        <v>2629</v>
      </c>
      <c r="G139" s="193" t="s">
        <v>316</v>
      </c>
      <c r="H139" s="194">
        <v>2</v>
      </c>
      <c r="I139" s="195"/>
      <c r="J139" s="196">
        <f t="shared" si="30"/>
        <v>0</v>
      </c>
      <c r="K139" s="192" t="s">
        <v>21</v>
      </c>
      <c r="L139" s="40"/>
      <c r="M139" s="197" t="s">
        <v>21</v>
      </c>
      <c r="N139" s="198" t="s">
        <v>47</v>
      </c>
      <c r="O139" s="65"/>
      <c r="P139" s="199">
        <f t="shared" si="31"/>
        <v>0</v>
      </c>
      <c r="Q139" s="199">
        <v>0</v>
      </c>
      <c r="R139" s="199">
        <f t="shared" si="32"/>
        <v>0</v>
      </c>
      <c r="S139" s="199">
        <v>0</v>
      </c>
      <c r="T139" s="200">
        <f t="shared" si="33"/>
        <v>0</v>
      </c>
      <c r="U139" s="35"/>
      <c r="V139" s="35"/>
      <c r="W139" s="35"/>
      <c r="X139" s="35"/>
      <c r="Y139" s="35"/>
      <c r="Z139" s="35"/>
      <c r="AA139" s="35"/>
      <c r="AB139" s="35"/>
      <c r="AC139" s="35"/>
      <c r="AD139" s="35"/>
      <c r="AE139" s="35"/>
      <c r="AR139" s="201" t="s">
        <v>318</v>
      </c>
      <c r="AT139" s="201" t="s">
        <v>313</v>
      </c>
      <c r="AU139" s="201" t="s">
        <v>86</v>
      </c>
      <c r="AY139" s="18" t="s">
        <v>311</v>
      </c>
      <c r="BE139" s="202">
        <f t="shared" si="34"/>
        <v>0</v>
      </c>
      <c r="BF139" s="202">
        <f t="shared" si="35"/>
        <v>0</v>
      </c>
      <c r="BG139" s="202">
        <f t="shared" si="36"/>
        <v>0</v>
      </c>
      <c r="BH139" s="202">
        <f t="shared" si="37"/>
        <v>0</v>
      </c>
      <c r="BI139" s="202">
        <f t="shared" si="38"/>
        <v>0</v>
      </c>
      <c r="BJ139" s="18" t="s">
        <v>84</v>
      </c>
      <c r="BK139" s="202">
        <f t="shared" si="39"/>
        <v>0</v>
      </c>
      <c r="BL139" s="18" t="s">
        <v>318</v>
      </c>
      <c r="BM139" s="201" t="s">
        <v>2630</v>
      </c>
    </row>
    <row r="140" spans="1:65" s="12" customFormat="1" ht="22.9" customHeight="1" x14ac:dyDescent="0.2">
      <c r="B140" s="174"/>
      <c r="C140" s="175"/>
      <c r="D140" s="176" t="s">
        <v>75</v>
      </c>
      <c r="E140" s="188" t="s">
        <v>2631</v>
      </c>
      <c r="F140" s="188" t="s">
        <v>2236</v>
      </c>
      <c r="G140" s="175"/>
      <c r="H140" s="175"/>
      <c r="I140" s="178"/>
      <c r="J140" s="189">
        <f>BK140</f>
        <v>0</v>
      </c>
      <c r="K140" s="175"/>
      <c r="L140" s="180"/>
      <c r="M140" s="181"/>
      <c r="N140" s="182"/>
      <c r="O140" s="182"/>
      <c r="P140" s="183">
        <f>SUM(P141:P145)</f>
        <v>0</v>
      </c>
      <c r="Q140" s="182"/>
      <c r="R140" s="183">
        <f>SUM(R141:R145)</f>
        <v>0</v>
      </c>
      <c r="S140" s="182"/>
      <c r="T140" s="184">
        <f>SUM(T141:T145)</f>
        <v>0</v>
      </c>
      <c r="AR140" s="185" t="s">
        <v>84</v>
      </c>
      <c r="AT140" s="186" t="s">
        <v>75</v>
      </c>
      <c r="AU140" s="186" t="s">
        <v>84</v>
      </c>
      <c r="AY140" s="185" t="s">
        <v>311</v>
      </c>
      <c r="BK140" s="187">
        <f>SUM(BK141:BK145)</f>
        <v>0</v>
      </c>
    </row>
    <row r="141" spans="1:65" s="2" customFormat="1" ht="16.5" customHeight="1" x14ac:dyDescent="0.2">
      <c r="A141" s="35"/>
      <c r="B141" s="36"/>
      <c r="C141" s="190" t="s">
        <v>619</v>
      </c>
      <c r="D141" s="190" t="s">
        <v>313</v>
      </c>
      <c r="E141" s="191" t="s">
        <v>2632</v>
      </c>
      <c r="F141" s="192" t="s">
        <v>2633</v>
      </c>
      <c r="G141" s="193" t="s">
        <v>2123</v>
      </c>
      <c r="H141" s="194">
        <v>1</v>
      </c>
      <c r="I141" s="195"/>
      <c r="J141" s="196">
        <f>ROUND(I141*H141,2)</f>
        <v>0</v>
      </c>
      <c r="K141" s="192" t="s">
        <v>21</v>
      </c>
      <c r="L141" s="40"/>
      <c r="M141" s="197" t="s">
        <v>21</v>
      </c>
      <c r="N141" s="198" t="s">
        <v>47</v>
      </c>
      <c r="O141" s="65"/>
      <c r="P141" s="199">
        <f>O141*H141</f>
        <v>0</v>
      </c>
      <c r="Q141" s="199">
        <v>0</v>
      </c>
      <c r="R141" s="199">
        <f>Q141*H141</f>
        <v>0</v>
      </c>
      <c r="S141" s="199">
        <v>0</v>
      </c>
      <c r="T141" s="200">
        <f>S141*H141</f>
        <v>0</v>
      </c>
      <c r="U141" s="35"/>
      <c r="V141" s="35"/>
      <c r="W141" s="35"/>
      <c r="X141" s="35"/>
      <c r="Y141" s="35"/>
      <c r="Z141" s="35"/>
      <c r="AA141" s="35"/>
      <c r="AB141" s="35"/>
      <c r="AC141" s="35"/>
      <c r="AD141" s="35"/>
      <c r="AE141" s="35"/>
      <c r="AR141" s="201" t="s">
        <v>318</v>
      </c>
      <c r="AT141" s="201" t="s">
        <v>313</v>
      </c>
      <c r="AU141" s="201" t="s">
        <v>86</v>
      </c>
      <c r="AY141" s="18" t="s">
        <v>311</v>
      </c>
      <c r="BE141" s="202">
        <f>IF(N141="základní",J141,0)</f>
        <v>0</v>
      </c>
      <c r="BF141" s="202">
        <f>IF(N141="snížená",J141,0)</f>
        <v>0</v>
      </c>
      <c r="BG141" s="202">
        <f>IF(N141="zákl. přenesená",J141,0)</f>
        <v>0</v>
      </c>
      <c r="BH141" s="202">
        <f>IF(N141="sníž. přenesená",J141,0)</f>
        <v>0</v>
      </c>
      <c r="BI141" s="202">
        <f>IF(N141="nulová",J141,0)</f>
        <v>0</v>
      </c>
      <c r="BJ141" s="18" t="s">
        <v>84</v>
      </c>
      <c r="BK141" s="202">
        <f>ROUND(I141*H141,2)</f>
        <v>0</v>
      </c>
      <c r="BL141" s="18" t="s">
        <v>318</v>
      </c>
      <c r="BM141" s="201" t="s">
        <v>2634</v>
      </c>
    </row>
    <row r="142" spans="1:65" s="2" customFormat="1" ht="16.5" customHeight="1" x14ac:dyDescent="0.2">
      <c r="A142" s="35"/>
      <c r="B142" s="36"/>
      <c r="C142" s="190" t="s">
        <v>624</v>
      </c>
      <c r="D142" s="190" t="s">
        <v>313</v>
      </c>
      <c r="E142" s="191" t="s">
        <v>2237</v>
      </c>
      <c r="F142" s="192" t="s">
        <v>2238</v>
      </c>
      <c r="G142" s="193" t="s">
        <v>2123</v>
      </c>
      <c r="H142" s="194">
        <v>1</v>
      </c>
      <c r="I142" s="195"/>
      <c r="J142" s="196">
        <f>ROUND(I142*H142,2)</f>
        <v>0</v>
      </c>
      <c r="K142" s="192" t="s">
        <v>21</v>
      </c>
      <c r="L142" s="40"/>
      <c r="M142" s="197" t="s">
        <v>21</v>
      </c>
      <c r="N142" s="198" t="s">
        <v>47</v>
      </c>
      <c r="O142" s="65"/>
      <c r="P142" s="199">
        <f>O142*H142</f>
        <v>0</v>
      </c>
      <c r="Q142" s="199">
        <v>0</v>
      </c>
      <c r="R142" s="199">
        <f>Q142*H142</f>
        <v>0</v>
      </c>
      <c r="S142" s="199">
        <v>0</v>
      </c>
      <c r="T142" s="200">
        <f>S142*H142</f>
        <v>0</v>
      </c>
      <c r="U142" s="35"/>
      <c r="V142" s="35"/>
      <c r="W142" s="35"/>
      <c r="X142" s="35"/>
      <c r="Y142" s="35"/>
      <c r="Z142" s="35"/>
      <c r="AA142" s="35"/>
      <c r="AB142" s="35"/>
      <c r="AC142" s="35"/>
      <c r="AD142" s="35"/>
      <c r="AE142" s="35"/>
      <c r="AR142" s="201" t="s">
        <v>318</v>
      </c>
      <c r="AT142" s="201" t="s">
        <v>313</v>
      </c>
      <c r="AU142" s="201" t="s">
        <v>86</v>
      </c>
      <c r="AY142" s="18" t="s">
        <v>311</v>
      </c>
      <c r="BE142" s="202">
        <f>IF(N142="základní",J142,0)</f>
        <v>0</v>
      </c>
      <c r="BF142" s="202">
        <f>IF(N142="snížená",J142,0)</f>
        <v>0</v>
      </c>
      <c r="BG142" s="202">
        <f>IF(N142="zákl. přenesená",J142,0)</f>
        <v>0</v>
      </c>
      <c r="BH142" s="202">
        <f>IF(N142="sníž. přenesená",J142,0)</f>
        <v>0</v>
      </c>
      <c r="BI142" s="202">
        <f>IF(N142="nulová",J142,0)</f>
        <v>0</v>
      </c>
      <c r="BJ142" s="18" t="s">
        <v>84</v>
      </c>
      <c r="BK142" s="202">
        <f>ROUND(I142*H142,2)</f>
        <v>0</v>
      </c>
      <c r="BL142" s="18" t="s">
        <v>318</v>
      </c>
      <c r="BM142" s="201" t="s">
        <v>2635</v>
      </c>
    </row>
    <row r="143" spans="1:65" s="2" customFormat="1" ht="16.5" customHeight="1" x14ac:dyDescent="0.2">
      <c r="A143" s="35"/>
      <c r="B143" s="36"/>
      <c r="C143" s="190" t="s">
        <v>628</v>
      </c>
      <c r="D143" s="190" t="s">
        <v>313</v>
      </c>
      <c r="E143" s="191" t="s">
        <v>2240</v>
      </c>
      <c r="F143" s="192" t="s">
        <v>2241</v>
      </c>
      <c r="G143" s="193" t="s">
        <v>2123</v>
      </c>
      <c r="H143" s="194">
        <v>1</v>
      </c>
      <c r="I143" s="195"/>
      <c r="J143" s="196">
        <f>ROUND(I143*H143,2)</f>
        <v>0</v>
      </c>
      <c r="K143" s="192" t="s">
        <v>21</v>
      </c>
      <c r="L143" s="40"/>
      <c r="M143" s="197" t="s">
        <v>21</v>
      </c>
      <c r="N143" s="198" t="s">
        <v>47</v>
      </c>
      <c r="O143" s="65"/>
      <c r="P143" s="199">
        <f>O143*H143</f>
        <v>0</v>
      </c>
      <c r="Q143" s="199">
        <v>0</v>
      </c>
      <c r="R143" s="199">
        <f>Q143*H143</f>
        <v>0</v>
      </c>
      <c r="S143" s="199">
        <v>0</v>
      </c>
      <c r="T143" s="200">
        <f>S143*H143</f>
        <v>0</v>
      </c>
      <c r="U143" s="35"/>
      <c r="V143" s="35"/>
      <c r="W143" s="35"/>
      <c r="X143" s="35"/>
      <c r="Y143" s="35"/>
      <c r="Z143" s="35"/>
      <c r="AA143" s="35"/>
      <c r="AB143" s="35"/>
      <c r="AC143" s="35"/>
      <c r="AD143" s="35"/>
      <c r="AE143" s="35"/>
      <c r="AR143" s="201" t="s">
        <v>318</v>
      </c>
      <c r="AT143" s="201" t="s">
        <v>313</v>
      </c>
      <c r="AU143" s="201" t="s">
        <v>86</v>
      </c>
      <c r="AY143" s="18" t="s">
        <v>311</v>
      </c>
      <c r="BE143" s="202">
        <f>IF(N143="základní",J143,0)</f>
        <v>0</v>
      </c>
      <c r="BF143" s="202">
        <f>IF(N143="snížená",J143,0)</f>
        <v>0</v>
      </c>
      <c r="BG143" s="202">
        <f>IF(N143="zákl. přenesená",J143,0)</f>
        <v>0</v>
      </c>
      <c r="BH143" s="202">
        <f>IF(N143="sníž. přenesená",J143,0)</f>
        <v>0</v>
      </c>
      <c r="BI143" s="202">
        <f>IF(N143="nulová",J143,0)</f>
        <v>0</v>
      </c>
      <c r="BJ143" s="18" t="s">
        <v>84</v>
      </c>
      <c r="BK143" s="202">
        <f>ROUND(I143*H143,2)</f>
        <v>0</v>
      </c>
      <c r="BL143" s="18" t="s">
        <v>318</v>
      </c>
      <c r="BM143" s="201" t="s">
        <v>2636</v>
      </c>
    </row>
    <row r="144" spans="1:65" s="2" customFormat="1" ht="24" customHeight="1" x14ac:dyDescent="0.2">
      <c r="A144" s="35"/>
      <c r="B144" s="36"/>
      <c r="C144" s="190" t="s">
        <v>635</v>
      </c>
      <c r="D144" s="190" t="s">
        <v>313</v>
      </c>
      <c r="E144" s="191" t="s">
        <v>2243</v>
      </c>
      <c r="F144" s="192" t="s">
        <v>2244</v>
      </c>
      <c r="G144" s="193" t="s">
        <v>2123</v>
      </c>
      <c r="H144" s="194">
        <v>1</v>
      </c>
      <c r="I144" s="195"/>
      <c r="J144" s="196">
        <f>ROUND(I144*H144,2)</f>
        <v>0</v>
      </c>
      <c r="K144" s="192" t="s">
        <v>21</v>
      </c>
      <c r="L144" s="40"/>
      <c r="M144" s="197" t="s">
        <v>21</v>
      </c>
      <c r="N144" s="198" t="s">
        <v>47</v>
      </c>
      <c r="O144" s="65"/>
      <c r="P144" s="199">
        <f>O144*H144</f>
        <v>0</v>
      </c>
      <c r="Q144" s="199">
        <v>0</v>
      </c>
      <c r="R144" s="199">
        <f>Q144*H144</f>
        <v>0</v>
      </c>
      <c r="S144" s="199">
        <v>0</v>
      </c>
      <c r="T144" s="200">
        <f>S144*H144</f>
        <v>0</v>
      </c>
      <c r="U144" s="35"/>
      <c r="V144" s="35"/>
      <c r="W144" s="35"/>
      <c r="X144" s="35"/>
      <c r="Y144" s="35"/>
      <c r="Z144" s="35"/>
      <c r="AA144" s="35"/>
      <c r="AB144" s="35"/>
      <c r="AC144" s="35"/>
      <c r="AD144" s="35"/>
      <c r="AE144" s="35"/>
      <c r="AR144" s="201" t="s">
        <v>318</v>
      </c>
      <c r="AT144" s="201" t="s">
        <v>313</v>
      </c>
      <c r="AU144" s="201" t="s">
        <v>86</v>
      </c>
      <c r="AY144" s="18" t="s">
        <v>311</v>
      </c>
      <c r="BE144" s="202">
        <f>IF(N144="základní",J144,0)</f>
        <v>0</v>
      </c>
      <c r="BF144" s="202">
        <f>IF(N144="snížená",J144,0)</f>
        <v>0</v>
      </c>
      <c r="BG144" s="202">
        <f>IF(N144="zákl. přenesená",J144,0)</f>
        <v>0</v>
      </c>
      <c r="BH144" s="202">
        <f>IF(N144="sníž. přenesená",J144,0)</f>
        <v>0</v>
      </c>
      <c r="BI144" s="202">
        <f>IF(N144="nulová",J144,0)</f>
        <v>0</v>
      </c>
      <c r="BJ144" s="18" t="s">
        <v>84</v>
      </c>
      <c r="BK144" s="202">
        <f>ROUND(I144*H144,2)</f>
        <v>0</v>
      </c>
      <c r="BL144" s="18" t="s">
        <v>318</v>
      </c>
      <c r="BM144" s="201" t="s">
        <v>2637</v>
      </c>
    </row>
    <row r="145" spans="1:65" s="2" customFormat="1" ht="16.5" customHeight="1" x14ac:dyDescent="0.2">
      <c r="A145" s="35"/>
      <c r="B145" s="36"/>
      <c r="C145" s="190" t="s">
        <v>640</v>
      </c>
      <c r="D145" s="190" t="s">
        <v>313</v>
      </c>
      <c r="E145" s="191" t="s">
        <v>2246</v>
      </c>
      <c r="F145" s="192" t="s">
        <v>2247</v>
      </c>
      <c r="G145" s="193" t="s">
        <v>2123</v>
      </c>
      <c r="H145" s="194">
        <v>1</v>
      </c>
      <c r="I145" s="195"/>
      <c r="J145" s="196">
        <f>ROUND(I145*H145,2)</f>
        <v>0</v>
      </c>
      <c r="K145" s="192" t="s">
        <v>21</v>
      </c>
      <c r="L145" s="40"/>
      <c r="M145" s="197" t="s">
        <v>21</v>
      </c>
      <c r="N145" s="198" t="s">
        <v>47</v>
      </c>
      <c r="O145" s="65"/>
      <c r="P145" s="199">
        <f>O145*H145</f>
        <v>0</v>
      </c>
      <c r="Q145" s="199">
        <v>0</v>
      </c>
      <c r="R145" s="199">
        <f>Q145*H145</f>
        <v>0</v>
      </c>
      <c r="S145" s="199">
        <v>0</v>
      </c>
      <c r="T145" s="200">
        <f>S145*H145</f>
        <v>0</v>
      </c>
      <c r="U145" s="35"/>
      <c r="V145" s="35"/>
      <c r="W145" s="35"/>
      <c r="X145" s="35"/>
      <c r="Y145" s="35"/>
      <c r="Z145" s="35"/>
      <c r="AA145" s="35"/>
      <c r="AB145" s="35"/>
      <c r="AC145" s="35"/>
      <c r="AD145" s="35"/>
      <c r="AE145" s="35"/>
      <c r="AR145" s="201" t="s">
        <v>318</v>
      </c>
      <c r="AT145" s="201" t="s">
        <v>313</v>
      </c>
      <c r="AU145" s="201" t="s">
        <v>86</v>
      </c>
      <c r="AY145" s="18" t="s">
        <v>311</v>
      </c>
      <c r="BE145" s="202">
        <f>IF(N145="základní",J145,0)</f>
        <v>0</v>
      </c>
      <c r="BF145" s="202">
        <f>IF(N145="snížená",J145,0)</f>
        <v>0</v>
      </c>
      <c r="BG145" s="202">
        <f>IF(N145="zákl. přenesená",J145,0)</f>
        <v>0</v>
      </c>
      <c r="BH145" s="202">
        <f>IF(N145="sníž. přenesená",J145,0)</f>
        <v>0</v>
      </c>
      <c r="BI145" s="202">
        <f>IF(N145="nulová",J145,0)</f>
        <v>0</v>
      </c>
      <c r="BJ145" s="18" t="s">
        <v>84</v>
      </c>
      <c r="BK145" s="202">
        <f>ROUND(I145*H145,2)</f>
        <v>0</v>
      </c>
      <c r="BL145" s="18" t="s">
        <v>318</v>
      </c>
      <c r="BM145" s="201" t="s">
        <v>2638</v>
      </c>
    </row>
    <row r="146" spans="1:65" s="12" customFormat="1" ht="22.9" customHeight="1" x14ac:dyDescent="0.2">
      <c r="B146" s="174"/>
      <c r="C146" s="175"/>
      <c r="D146" s="176" t="s">
        <v>75</v>
      </c>
      <c r="E146" s="188" t="s">
        <v>2639</v>
      </c>
      <c r="F146" s="188" t="s">
        <v>2336</v>
      </c>
      <c r="G146" s="175"/>
      <c r="H146" s="175"/>
      <c r="I146" s="178"/>
      <c r="J146" s="189">
        <f>BK146</f>
        <v>0</v>
      </c>
      <c r="K146" s="175"/>
      <c r="L146" s="180"/>
      <c r="M146" s="181"/>
      <c r="N146" s="182"/>
      <c r="O146" s="182"/>
      <c r="P146" s="183">
        <f>SUM(P147:P152)</f>
        <v>0</v>
      </c>
      <c r="Q146" s="182"/>
      <c r="R146" s="183">
        <f>SUM(R147:R152)</f>
        <v>0</v>
      </c>
      <c r="S146" s="182"/>
      <c r="T146" s="184">
        <f>SUM(T147:T152)</f>
        <v>0</v>
      </c>
      <c r="AR146" s="185" t="s">
        <v>84</v>
      </c>
      <c r="AT146" s="186" t="s">
        <v>75</v>
      </c>
      <c r="AU146" s="186" t="s">
        <v>84</v>
      </c>
      <c r="AY146" s="185" t="s">
        <v>311</v>
      </c>
      <c r="BK146" s="187">
        <f>SUM(BK147:BK152)</f>
        <v>0</v>
      </c>
    </row>
    <row r="147" spans="1:65" s="2" customFormat="1" ht="16.5" customHeight="1" x14ac:dyDescent="0.2">
      <c r="A147" s="35"/>
      <c r="B147" s="36"/>
      <c r="C147" s="190" t="s">
        <v>649</v>
      </c>
      <c r="D147" s="190" t="s">
        <v>313</v>
      </c>
      <c r="E147" s="191" t="s">
        <v>2640</v>
      </c>
      <c r="F147" s="192" t="s">
        <v>2641</v>
      </c>
      <c r="G147" s="193" t="s">
        <v>329</v>
      </c>
      <c r="H147" s="194">
        <v>90.5</v>
      </c>
      <c r="I147" s="195"/>
      <c r="J147" s="196">
        <f t="shared" ref="J147:J152" si="40">ROUND(I147*H147,2)</f>
        <v>0</v>
      </c>
      <c r="K147" s="192" t="s">
        <v>21</v>
      </c>
      <c r="L147" s="40"/>
      <c r="M147" s="197" t="s">
        <v>21</v>
      </c>
      <c r="N147" s="198" t="s">
        <v>47</v>
      </c>
      <c r="O147" s="65"/>
      <c r="P147" s="199">
        <f t="shared" ref="P147:P152" si="41">O147*H147</f>
        <v>0</v>
      </c>
      <c r="Q147" s="199">
        <v>0</v>
      </c>
      <c r="R147" s="199">
        <f t="shared" ref="R147:R152" si="42">Q147*H147</f>
        <v>0</v>
      </c>
      <c r="S147" s="199">
        <v>0</v>
      </c>
      <c r="T147" s="200">
        <f t="shared" ref="T147:T152" si="43">S147*H147</f>
        <v>0</v>
      </c>
      <c r="U147" s="35"/>
      <c r="V147" s="35"/>
      <c r="W147" s="35"/>
      <c r="X147" s="35"/>
      <c r="Y147" s="35"/>
      <c r="Z147" s="35"/>
      <c r="AA147" s="35"/>
      <c r="AB147" s="35"/>
      <c r="AC147" s="35"/>
      <c r="AD147" s="35"/>
      <c r="AE147" s="35"/>
      <c r="AR147" s="201" t="s">
        <v>318</v>
      </c>
      <c r="AT147" s="201" t="s">
        <v>313</v>
      </c>
      <c r="AU147" s="201" t="s">
        <v>86</v>
      </c>
      <c r="AY147" s="18" t="s">
        <v>311</v>
      </c>
      <c r="BE147" s="202">
        <f t="shared" ref="BE147:BE152" si="44">IF(N147="základní",J147,0)</f>
        <v>0</v>
      </c>
      <c r="BF147" s="202">
        <f t="shared" ref="BF147:BF152" si="45">IF(N147="snížená",J147,0)</f>
        <v>0</v>
      </c>
      <c r="BG147" s="202">
        <f t="shared" ref="BG147:BG152" si="46">IF(N147="zákl. přenesená",J147,0)</f>
        <v>0</v>
      </c>
      <c r="BH147" s="202">
        <f t="shared" ref="BH147:BH152" si="47">IF(N147="sníž. přenesená",J147,0)</f>
        <v>0</v>
      </c>
      <c r="BI147" s="202">
        <f t="shared" ref="BI147:BI152" si="48">IF(N147="nulová",J147,0)</f>
        <v>0</v>
      </c>
      <c r="BJ147" s="18" t="s">
        <v>84</v>
      </c>
      <c r="BK147" s="202">
        <f t="shared" ref="BK147:BK152" si="49">ROUND(I147*H147,2)</f>
        <v>0</v>
      </c>
      <c r="BL147" s="18" t="s">
        <v>318</v>
      </c>
      <c r="BM147" s="201" t="s">
        <v>2642</v>
      </c>
    </row>
    <row r="148" spans="1:65" s="2" customFormat="1" ht="16.5" customHeight="1" x14ac:dyDescent="0.2">
      <c r="A148" s="35"/>
      <c r="B148" s="36"/>
      <c r="C148" s="190" t="s">
        <v>655</v>
      </c>
      <c r="D148" s="190" t="s">
        <v>313</v>
      </c>
      <c r="E148" s="191" t="s">
        <v>2643</v>
      </c>
      <c r="F148" s="192" t="s">
        <v>2644</v>
      </c>
      <c r="G148" s="193" t="s">
        <v>329</v>
      </c>
      <c r="H148" s="194">
        <v>25</v>
      </c>
      <c r="I148" s="195"/>
      <c r="J148" s="196">
        <f t="shared" si="40"/>
        <v>0</v>
      </c>
      <c r="K148" s="192" t="s">
        <v>21</v>
      </c>
      <c r="L148" s="40"/>
      <c r="M148" s="197" t="s">
        <v>21</v>
      </c>
      <c r="N148" s="198" t="s">
        <v>47</v>
      </c>
      <c r="O148" s="65"/>
      <c r="P148" s="199">
        <f t="shared" si="41"/>
        <v>0</v>
      </c>
      <c r="Q148" s="199">
        <v>0</v>
      </c>
      <c r="R148" s="199">
        <f t="shared" si="42"/>
        <v>0</v>
      </c>
      <c r="S148" s="199">
        <v>0</v>
      </c>
      <c r="T148" s="200">
        <f t="shared" si="43"/>
        <v>0</v>
      </c>
      <c r="U148" s="35"/>
      <c r="V148" s="35"/>
      <c r="W148" s="35"/>
      <c r="X148" s="35"/>
      <c r="Y148" s="35"/>
      <c r="Z148" s="35"/>
      <c r="AA148" s="35"/>
      <c r="AB148" s="35"/>
      <c r="AC148" s="35"/>
      <c r="AD148" s="35"/>
      <c r="AE148" s="35"/>
      <c r="AR148" s="201" t="s">
        <v>318</v>
      </c>
      <c r="AT148" s="201" t="s">
        <v>313</v>
      </c>
      <c r="AU148" s="201" t="s">
        <v>86</v>
      </c>
      <c r="AY148" s="18" t="s">
        <v>311</v>
      </c>
      <c r="BE148" s="202">
        <f t="shared" si="44"/>
        <v>0</v>
      </c>
      <c r="BF148" s="202">
        <f t="shared" si="45"/>
        <v>0</v>
      </c>
      <c r="BG148" s="202">
        <f t="shared" si="46"/>
        <v>0</v>
      </c>
      <c r="BH148" s="202">
        <f t="shared" si="47"/>
        <v>0</v>
      </c>
      <c r="BI148" s="202">
        <f t="shared" si="48"/>
        <v>0</v>
      </c>
      <c r="BJ148" s="18" t="s">
        <v>84</v>
      </c>
      <c r="BK148" s="202">
        <f t="shared" si="49"/>
        <v>0</v>
      </c>
      <c r="BL148" s="18" t="s">
        <v>318</v>
      </c>
      <c r="BM148" s="201" t="s">
        <v>2645</v>
      </c>
    </row>
    <row r="149" spans="1:65" s="2" customFormat="1" ht="16.5" customHeight="1" x14ac:dyDescent="0.2">
      <c r="A149" s="35"/>
      <c r="B149" s="36"/>
      <c r="C149" s="190" t="s">
        <v>660</v>
      </c>
      <c r="D149" s="190" t="s">
        <v>313</v>
      </c>
      <c r="E149" s="191" t="s">
        <v>2646</v>
      </c>
      <c r="F149" s="192" t="s">
        <v>2647</v>
      </c>
      <c r="G149" s="193" t="s">
        <v>329</v>
      </c>
      <c r="H149" s="194">
        <v>15</v>
      </c>
      <c r="I149" s="195"/>
      <c r="J149" s="196">
        <f t="shared" si="40"/>
        <v>0</v>
      </c>
      <c r="K149" s="192" t="s">
        <v>21</v>
      </c>
      <c r="L149" s="40"/>
      <c r="M149" s="197" t="s">
        <v>21</v>
      </c>
      <c r="N149" s="198" t="s">
        <v>47</v>
      </c>
      <c r="O149" s="65"/>
      <c r="P149" s="199">
        <f t="shared" si="41"/>
        <v>0</v>
      </c>
      <c r="Q149" s="199">
        <v>0</v>
      </c>
      <c r="R149" s="199">
        <f t="shared" si="42"/>
        <v>0</v>
      </c>
      <c r="S149" s="199">
        <v>0</v>
      </c>
      <c r="T149" s="200">
        <f t="shared" si="43"/>
        <v>0</v>
      </c>
      <c r="U149" s="35"/>
      <c r="V149" s="35"/>
      <c r="W149" s="35"/>
      <c r="X149" s="35"/>
      <c r="Y149" s="35"/>
      <c r="Z149" s="35"/>
      <c r="AA149" s="35"/>
      <c r="AB149" s="35"/>
      <c r="AC149" s="35"/>
      <c r="AD149" s="35"/>
      <c r="AE149" s="35"/>
      <c r="AR149" s="201" t="s">
        <v>318</v>
      </c>
      <c r="AT149" s="201" t="s">
        <v>313</v>
      </c>
      <c r="AU149" s="201" t="s">
        <v>86</v>
      </c>
      <c r="AY149" s="18" t="s">
        <v>311</v>
      </c>
      <c r="BE149" s="202">
        <f t="shared" si="44"/>
        <v>0</v>
      </c>
      <c r="BF149" s="202">
        <f t="shared" si="45"/>
        <v>0</v>
      </c>
      <c r="BG149" s="202">
        <f t="shared" si="46"/>
        <v>0</v>
      </c>
      <c r="BH149" s="202">
        <f t="shared" si="47"/>
        <v>0</v>
      </c>
      <c r="BI149" s="202">
        <f t="shared" si="48"/>
        <v>0</v>
      </c>
      <c r="BJ149" s="18" t="s">
        <v>84</v>
      </c>
      <c r="BK149" s="202">
        <f t="shared" si="49"/>
        <v>0</v>
      </c>
      <c r="BL149" s="18" t="s">
        <v>318</v>
      </c>
      <c r="BM149" s="201" t="s">
        <v>2648</v>
      </c>
    </row>
    <row r="150" spans="1:65" s="2" customFormat="1" ht="16.5" customHeight="1" x14ac:dyDescent="0.2">
      <c r="A150" s="35"/>
      <c r="B150" s="36"/>
      <c r="C150" s="190" t="s">
        <v>666</v>
      </c>
      <c r="D150" s="190" t="s">
        <v>313</v>
      </c>
      <c r="E150" s="191" t="s">
        <v>2649</v>
      </c>
      <c r="F150" s="192" t="s">
        <v>2650</v>
      </c>
      <c r="G150" s="193" t="s">
        <v>329</v>
      </c>
      <c r="H150" s="194">
        <v>31</v>
      </c>
      <c r="I150" s="195"/>
      <c r="J150" s="196">
        <f t="shared" si="40"/>
        <v>0</v>
      </c>
      <c r="K150" s="192" t="s">
        <v>21</v>
      </c>
      <c r="L150" s="40"/>
      <c r="M150" s="197" t="s">
        <v>21</v>
      </c>
      <c r="N150" s="198" t="s">
        <v>47</v>
      </c>
      <c r="O150" s="65"/>
      <c r="P150" s="199">
        <f t="shared" si="41"/>
        <v>0</v>
      </c>
      <c r="Q150" s="199">
        <v>0</v>
      </c>
      <c r="R150" s="199">
        <f t="shared" si="42"/>
        <v>0</v>
      </c>
      <c r="S150" s="199">
        <v>0</v>
      </c>
      <c r="T150" s="200">
        <f t="shared" si="43"/>
        <v>0</v>
      </c>
      <c r="U150" s="35"/>
      <c r="V150" s="35"/>
      <c r="W150" s="35"/>
      <c r="X150" s="35"/>
      <c r="Y150" s="35"/>
      <c r="Z150" s="35"/>
      <c r="AA150" s="35"/>
      <c r="AB150" s="35"/>
      <c r="AC150" s="35"/>
      <c r="AD150" s="35"/>
      <c r="AE150" s="35"/>
      <c r="AR150" s="201" t="s">
        <v>318</v>
      </c>
      <c r="AT150" s="201" t="s">
        <v>313</v>
      </c>
      <c r="AU150" s="201" t="s">
        <v>86</v>
      </c>
      <c r="AY150" s="18" t="s">
        <v>311</v>
      </c>
      <c r="BE150" s="202">
        <f t="shared" si="44"/>
        <v>0</v>
      </c>
      <c r="BF150" s="202">
        <f t="shared" si="45"/>
        <v>0</v>
      </c>
      <c r="BG150" s="202">
        <f t="shared" si="46"/>
        <v>0</v>
      </c>
      <c r="BH150" s="202">
        <f t="shared" si="47"/>
        <v>0</v>
      </c>
      <c r="BI150" s="202">
        <f t="shared" si="48"/>
        <v>0</v>
      </c>
      <c r="BJ150" s="18" t="s">
        <v>84</v>
      </c>
      <c r="BK150" s="202">
        <f t="shared" si="49"/>
        <v>0</v>
      </c>
      <c r="BL150" s="18" t="s">
        <v>318</v>
      </c>
      <c r="BM150" s="201" t="s">
        <v>2651</v>
      </c>
    </row>
    <row r="151" spans="1:65" s="2" customFormat="1" ht="16.5" customHeight="1" x14ac:dyDescent="0.2">
      <c r="A151" s="35"/>
      <c r="B151" s="36"/>
      <c r="C151" s="190" t="s">
        <v>672</v>
      </c>
      <c r="D151" s="190" t="s">
        <v>313</v>
      </c>
      <c r="E151" s="191" t="s">
        <v>2652</v>
      </c>
      <c r="F151" s="192" t="s">
        <v>2653</v>
      </c>
      <c r="G151" s="193" t="s">
        <v>2123</v>
      </c>
      <c r="H151" s="194">
        <v>1</v>
      </c>
      <c r="I151" s="195"/>
      <c r="J151" s="196">
        <f t="shared" si="40"/>
        <v>0</v>
      </c>
      <c r="K151" s="192" t="s">
        <v>21</v>
      </c>
      <c r="L151" s="40"/>
      <c r="M151" s="197" t="s">
        <v>21</v>
      </c>
      <c r="N151" s="198" t="s">
        <v>47</v>
      </c>
      <c r="O151" s="65"/>
      <c r="P151" s="199">
        <f t="shared" si="41"/>
        <v>0</v>
      </c>
      <c r="Q151" s="199">
        <v>0</v>
      </c>
      <c r="R151" s="199">
        <f t="shared" si="42"/>
        <v>0</v>
      </c>
      <c r="S151" s="199">
        <v>0</v>
      </c>
      <c r="T151" s="200">
        <f t="shared" si="43"/>
        <v>0</v>
      </c>
      <c r="U151" s="35"/>
      <c r="V151" s="35"/>
      <c r="W151" s="35"/>
      <c r="X151" s="35"/>
      <c r="Y151" s="35"/>
      <c r="Z151" s="35"/>
      <c r="AA151" s="35"/>
      <c r="AB151" s="35"/>
      <c r="AC151" s="35"/>
      <c r="AD151" s="35"/>
      <c r="AE151" s="35"/>
      <c r="AR151" s="201" t="s">
        <v>318</v>
      </c>
      <c r="AT151" s="201" t="s">
        <v>313</v>
      </c>
      <c r="AU151" s="201" t="s">
        <v>86</v>
      </c>
      <c r="AY151" s="18" t="s">
        <v>311</v>
      </c>
      <c r="BE151" s="202">
        <f t="shared" si="44"/>
        <v>0</v>
      </c>
      <c r="BF151" s="202">
        <f t="shared" si="45"/>
        <v>0</v>
      </c>
      <c r="BG151" s="202">
        <f t="shared" si="46"/>
        <v>0</v>
      </c>
      <c r="BH151" s="202">
        <f t="shared" si="47"/>
        <v>0</v>
      </c>
      <c r="BI151" s="202">
        <f t="shared" si="48"/>
        <v>0</v>
      </c>
      <c r="BJ151" s="18" t="s">
        <v>84</v>
      </c>
      <c r="BK151" s="202">
        <f t="shared" si="49"/>
        <v>0</v>
      </c>
      <c r="BL151" s="18" t="s">
        <v>318</v>
      </c>
      <c r="BM151" s="201" t="s">
        <v>2654</v>
      </c>
    </row>
    <row r="152" spans="1:65" s="2" customFormat="1" ht="16.5" customHeight="1" x14ac:dyDescent="0.2">
      <c r="A152" s="35"/>
      <c r="B152" s="36"/>
      <c r="C152" s="190" t="s">
        <v>678</v>
      </c>
      <c r="D152" s="190" t="s">
        <v>313</v>
      </c>
      <c r="E152" s="191" t="s">
        <v>2655</v>
      </c>
      <c r="F152" s="192" t="s">
        <v>2656</v>
      </c>
      <c r="G152" s="193" t="s">
        <v>316</v>
      </c>
      <c r="H152" s="194">
        <v>19</v>
      </c>
      <c r="I152" s="195"/>
      <c r="J152" s="196">
        <f t="shared" si="40"/>
        <v>0</v>
      </c>
      <c r="K152" s="192" t="s">
        <v>21</v>
      </c>
      <c r="L152" s="40"/>
      <c r="M152" s="249" t="s">
        <v>21</v>
      </c>
      <c r="N152" s="250" t="s">
        <v>47</v>
      </c>
      <c r="O152" s="251"/>
      <c r="P152" s="252">
        <f t="shared" si="41"/>
        <v>0</v>
      </c>
      <c r="Q152" s="252">
        <v>0</v>
      </c>
      <c r="R152" s="252">
        <f t="shared" si="42"/>
        <v>0</v>
      </c>
      <c r="S152" s="252">
        <v>0</v>
      </c>
      <c r="T152" s="253">
        <f t="shared" si="43"/>
        <v>0</v>
      </c>
      <c r="U152" s="35"/>
      <c r="V152" s="35"/>
      <c r="W152" s="35"/>
      <c r="X152" s="35"/>
      <c r="Y152" s="35"/>
      <c r="Z152" s="35"/>
      <c r="AA152" s="35"/>
      <c r="AB152" s="35"/>
      <c r="AC152" s="35"/>
      <c r="AD152" s="35"/>
      <c r="AE152" s="35"/>
      <c r="AR152" s="201" t="s">
        <v>318</v>
      </c>
      <c r="AT152" s="201" t="s">
        <v>313</v>
      </c>
      <c r="AU152" s="201" t="s">
        <v>86</v>
      </c>
      <c r="AY152" s="18" t="s">
        <v>311</v>
      </c>
      <c r="BE152" s="202">
        <f t="shared" si="44"/>
        <v>0</v>
      </c>
      <c r="BF152" s="202">
        <f t="shared" si="45"/>
        <v>0</v>
      </c>
      <c r="BG152" s="202">
        <f t="shared" si="46"/>
        <v>0</v>
      </c>
      <c r="BH152" s="202">
        <f t="shared" si="47"/>
        <v>0</v>
      </c>
      <c r="BI152" s="202">
        <f t="shared" si="48"/>
        <v>0</v>
      </c>
      <c r="BJ152" s="18" t="s">
        <v>84</v>
      </c>
      <c r="BK152" s="202">
        <f t="shared" si="49"/>
        <v>0</v>
      </c>
      <c r="BL152" s="18" t="s">
        <v>318</v>
      </c>
      <c r="BM152" s="201" t="s">
        <v>2657</v>
      </c>
    </row>
    <row r="153" spans="1:65" s="2" customFormat="1" ht="6.95" customHeight="1" x14ac:dyDescent="0.2">
      <c r="A153" s="35"/>
      <c r="B153" s="48"/>
      <c r="C153" s="49"/>
      <c r="D153" s="49"/>
      <c r="E153" s="49"/>
      <c r="F153" s="49"/>
      <c r="G153" s="49"/>
      <c r="H153" s="49"/>
      <c r="I153" s="139"/>
      <c r="J153" s="49"/>
      <c r="K153" s="49"/>
      <c r="L153" s="40"/>
      <c r="M153" s="35"/>
      <c r="O153" s="35"/>
      <c r="P153" s="35"/>
      <c r="Q153" s="35"/>
      <c r="R153" s="35"/>
      <c r="S153" s="35"/>
      <c r="T153" s="35"/>
      <c r="U153" s="35"/>
      <c r="V153" s="35"/>
      <c r="W153" s="35"/>
      <c r="X153" s="35"/>
      <c r="Y153" s="35"/>
      <c r="Z153" s="35"/>
      <c r="AA153" s="35"/>
      <c r="AB153" s="35"/>
      <c r="AC153" s="35"/>
      <c r="AD153" s="35"/>
      <c r="AE153" s="35"/>
    </row>
  </sheetData>
  <sheetProtection algorithmName="SHA-512" hashValue="hSHIRPusCUxtkdzO9DbFp103pIHtw6pegBXonLl3p/KtKWxUOqXV/bp9tnZYjiGgi7/mInCm82doBi2h28LpEQ==" saltValue="ZuS+IzskkTgZSX63I630WmE/jqoHZ3Dwrv2b4ZjRkVE9fNYi24iWoYKL/WuH6Uvo6X7U+GYb618LPN68+OvTYg==" spinCount="100000" sheet="1" objects="1" scenarios="1" formatColumns="0" formatRows="0" autoFilter="0"/>
  <autoFilter ref="C85:K152" xr:uid="{00000000-0009-0000-0000-000003000000}"/>
  <mergeCells count="9">
    <mergeCell ref="E50:H50"/>
    <mergeCell ref="E76:H76"/>
    <mergeCell ref="E78:H78"/>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2"/>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95</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2658</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ROUND(J92,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ROUND((SUM(BE92:BE141)),  2)</f>
        <v>0</v>
      </c>
      <c r="G33" s="35"/>
      <c r="H33" s="35"/>
      <c r="I33" s="128">
        <v>0.21</v>
      </c>
      <c r="J33" s="127">
        <f>ROUND(((SUM(BE92:BE141))*I33),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ROUND((SUM(BF92:BF141)),  2)</f>
        <v>0</v>
      </c>
      <c r="G34" s="35"/>
      <c r="H34" s="35"/>
      <c r="I34" s="128">
        <v>0.15</v>
      </c>
      <c r="J34" s="127">
        <f>ROUND(((SUM(BF92:BF141))*I34),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ROUND((SUM(BG92:BG141)),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ROUND((SUM(BH92:BH141)),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ROUND((SUM(BI92:BI141)),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004 - Vytápění</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J92</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2659</v>
      </c>
      <c r="E60" s="151"/>
      <c r="F60" s="151"/>
      <c r="G60" s="151"/>
      <c r="H60" s="151"/>
      <c r="I60" s="152"/>
      <c r="J60" s="153">
        <f>J93</f>
        <v>0</v>
      </c>
      <c r="K60" s="149"/>
      <c r="L60" s="154"/>
    </row>
    <row r="61" spans="1:47" s="10" customFormat="1" ht="19.899999999999999" customHeight="1" x14ac:dyDescent="0.2">
      <c r="B61" s="155"/>
      <c r="C61" s="156"/>
      <c r="D61" s="157" t="s">
        <v>2660</v>
      </c>
      <c r="E61" s="158"/>
      <c r="F61" s="158"/>
      <c r="G61" s="158"/>
      <c r="H61" s="158"/>
      <c r="I61" s="159"/>
      <c r="J61" s="160">
        <f>J94</f>
        <v>0</v>
      </c>
      <c r="K61" s="156"/>
      <c r="L61" s="161"/>
    </row>
    <row r="62" spans="1:47" s="10" customFormat="1" ht="14.85" customHeight="1" x14ac:dyDescent="0.2">
      <c r="B62" s="155"/>
      <c r="C62" s="156"/>
      <c r="D62" s="157" t="s">
        <v>2661</v>
      </c>
      <c r="E62" s="158"/>
      <c r="F62" s="158"/>
      <c r="G62" s="158"/>
      <c r="H62" s="158"/>
      <c r="I62" s="159"/>
      <c r="J62" s="160">
        <f>J95</f>
        <v>0</v>
      </c>
      <c r="K62" s="156"/>
      <c r="L62" s="161"/>
    </row>
    <row r="63" spans="1:47" s="10" customFormat="1" ht="14.85" customHeight="1" x14ac:dyDescent="0.2">
      <c r="B63" s="155"/>
      <c r="C63" s="156"/>
      <c r="D63" s="157" t="s">
        <v>2662</v>
      </c>
      <c r="E63" s="158"/>
      <c r="F63" s="158"/>
      <c r="G63" s="158"/>
      <c r="H63" s="158"/>
      <c r="I63" s="159"/>
      <c r="J63" s="160">
        <f>J101</f>
        <v>0</v>
      </c>
      <c r="K63" s="156"/>
      <c r="L63" s="161"/>
    </row>
    <row r="64" spans="1:47" s="10" customFormat="1" ht="14.85" customHeight="1" x14ac:dyDescent="0.2">
      <c r="B64" s="155"/>
      <c r="C64" s="156"/>
      <c r="D64" s="157" t="s">
        <v>2663</v>
      </c>
      <c r="E64" s="158"/>
      <c r="F64" s="158"/>
      <c r="G64" s="158"/>
      <c r="H64" s="158"/>
      <c r="I64" s="159"/>
      <c r="J64" s="160">
        <f>J103</f>
        <v>0</v>
      </c>
      <c r="K64" s="156"/>
      <c r="L64" s="161"/>
    </row>
    <row r="65" spans="1:31" s="10" customFormat="1" ht="19.899999999999999" customHeight="1" x14ac:dyDescent="0.2">
      <c r="B65" s="155"/>
      <c r="C65" s="156"/>
      <c r="D65" s="157" t="s">
        <v>2664</v>
      </c>
      <c r="E65" s="158"/>
      <c r="F65" s="158"/>
      <c r="G65" s="158"/>
      <c r="H65" s="158"/>
      <c r="I65" s="159"/>
      <c r="J65" s="160">
        <f>J107</f>
        <v>0</v>
      </c>
      <c r="K65" s="156"/>
      <c r="L65" s="161"/>
    </row>
    <row r="66" spans="1:31" s="10" customFormat="1" ht="14.85" customHeight="1" x14ac:dyDescent="0.2">
      <c r="B66" s="155"/>
      <c r="C66" s="156"/>
      <c r="D66" s="157" t="s">
        <v>2665</v>
      </c>
      <c r="E66" s="158"/>
      <c r="F66" s="158"/>
      <c r="G66" s="158"/>
      <c r="H66" s="158"/>
      <c r="I66" s="159"/>
      <c r="J66" s="160">
        <f>J108</f>
        <v>0</v>
      </c>
      <c r="K66" s="156"/>
      <c r="L66" s="161"/>
    </row>
    <row r="67" spans="1:31" s="10" customFormat="1" ht="19.899999999999999" customHeight="1" x14ac:dyDescent="0.2">
      <c r="B67" s="155"/>
      <c r="C67" s="156"/>
      <c r="D67" s="157" t="s">
        <v>2666</v>
      </c>
      <c r="E67" s="158"/>
      <c r="F67" s="158"/>
      <c r="G67" s="158"/>
      <c r="H67" s="158"/>
      <c r="I67" s="159"/>
      <c r="J67" s="160">
        <f>J116</f>
        <v>0</v>
      </c>
      <c r="K67" s="156"/>
      <c r="L67" s="161"/>
    </row>
    <row r="68" spans="1:31" s="10" customFormat="1" ht="19.899999999999999" customHeight="1" x14ac:dyDescent="0.2">
      <c r="B68" s="155"/>
      <c r="C68" s="156"/>
      <c r="D68" s="157" t="s">
        <v>2667</v>
      </c>
      <c r="E68" s="158"/>
      <c r="F68" s="158"/>
      <c r="G68" s="158"/>
      <c r="H68" s="158"/>
      <c r="I68" s="159"/>
      <c r="J68" s="160">
        <f>J118</f>
        <v>0</v>
      </c>
      <c r="K68" s="156"/>
      <c r="L68" s="161"/>
    </row>
    <row r="69" spans="1:31" s="10" customFormat="1" ht="19.899999999999999" customHeight="1" x14ac:dyDescent="0.2">
      <c r="B69" s="155"/>
      <c r="C69" s="156"/>
      <c r="D69" s="157" t="s">
        <v>2668</v>
      </c>
      <c r="E69" s="158"/>
      <c r="F69" s="158"/>
      <c r="G69" s="158"/>
      <c r="H69" s="158"/>
      <c r="I69" s="159"/>
      <c r="J69" s="160">
        <f>J129</f>
        <v>0</v>
      </c>
      <c r="K69" s="156"/>
      <c r="L69" s="161"/>
    </row>
    <row r="70" spans="1:31" s="10" customFormat="1" ht="19.899999999999999" customHeight="1" x14ac:dyDescent="0.2">
      <c r="B70" s="155"/>
      <c r="C70" s="156"/>
      <c r="D70" s="157" t="s">
        <v>2669</v>
      </c>
      <c r="E70" s="158"/>
      <c r="F70" s="158"/>
      <c r="G70" s="158"/>
      <c r="H70" s="158"/>
      <c r="I70" s="159"/>
      <c r="J70" s="160">
        <f>J131</f>
        <v>0</v>
      </c>
      <c r="K70" s="156"/>
      <c r="L70" s="161"/>
    </row>
    <row r="71" spans="1:31" s="10" customFormat="1" ht="19.899999999999999" customHeight="1" x14ac:dyDescent="0.2">
      <c r="B71" s="155"/>
      <c r="C71" s="156"/>
      <c r="D71" s="157" t="s">
        <v>2670</v>
      </c>
      <c r="E71" s="158"/>
      <c r="F71" s="158"/>
      <c r="G71" s="158"/>
      <c r="H71" s="158"/>
      <c r="I71" s="159"/>
      <c r="J71" s="160">
        <f>J133</f>
        <v>0</v>
      </c>
      <c r="K71" s="156"/>
      <c r="L71" s="161"/>
    </row>
    <row r="72" spans="1:31" s="10" customFormat="1" ht="19.899999999999999" customHeight="1" x14ac:dyDescent="0.2">
      <c r="B72" s="155"/>
      <c r="C72" s="156"/>
      <c r="D72" s="157" t="s">
        <v>2671</v>
      </c>
      <c r="E72" s="158"/>
      <c r="F72" s="158"/>
      <c r="G72" s="158"/>
      <c r="H72" s="158"/>
      <c r="I72" s="159"/>
      <c r="J72" s="160">
        <f>J138</f>
        <v>0</v>
      </c>
      <c r="K72" s="156"/>
      <c r="L72" s="161"/>
    </row>
    <row r="73" spans="1:31" s="2" customFormat="1" ht="21.75" customHeight="1" x14ac:dyDescent="0.2">
      <c r="A73" s="35"/>
      <c r="B73" s="36"/>
      <c r="C73" s="37"/>
      <c r="D73" s="37"/>
      <c r="E73" s="37"/>
      <c r="F73" s="37"/>
      <c r="G73" s="37"/>
      <c r="H73" s="37"/>
      <c r="I73" s="110"/>
      <c r="J73" s="37"/>
      <c r="K73" s="37"/>
      <c r="L73" s="111"/>
      <c r="S73" s="35"/>
      <c r="T73" s="35"/>
      <c r="U73" s="35"/>
      <c r="V73" s="35"/>
      <c r="W73" s="35"/>
      <c r="X73" s="35"/>
      <c r="Y73" s="35"/>
      <c r="Z73" s="35"/>
      <c r="AA73" s="35"/>
      <c r="AB73" s="35"/>
      <c r="AC73" s="35"/>
      <c r="AD73" s="35"/>
      <c r="AE73" s="35"/>
    </row>
    <row r="74" spans="1:31" s="2" customFormat="1" ht="6.95" customHeight="1" x14ac:dyDescent="0.2">
      <c r="A74" s="35"/>
      <c r="B74" s="48"/>
      <c r="C74" s="49"/>
      <c r="D74" s="49"/>
      <c r="E74" s="49"/>
      <c r="F74" s="49"/>
      <c r="G74" s="49"/>
      <c r="H74" s="49"/>
      <c r="I74" s="139"/>
      <c r="J74" s="49"/>
      <c r="K74" s="49"/>
      <c r="L74" s="111"/>
      <c r="S74" s="35"/>
      <c r="T74" s="35"/>
      <c r="U74" s="35"/>
      <c r="V74" s="35"/>
      <c r="W74" s="35"/>
      <c r="X74" s="35"/>
      <c r="Y74" s="35"/>
      <c r="Z74" s="35"/>
      <c r="AA74" s="35"/>
      <c r="AB74" s="35"/>
      <c r="AC74" s="35"/>
      <c r="AD74" s="35"/>
      <c r="AE74" s="35"/>
    </row>
    <row r="78" spans="1:31" s="2" customFormat="1" ht="6.95" customHeight="1" x14ac:dyDescent="0.2">
      <c r="A78" s="35"/>
      <c r="B78" s="50"/>
      <c r="C78" s="51"/>
      <c r="D78" s="51"/>
      <c r="E78" s="51"/>
      <c r="F78" s="51"/>
      <c r="G78" s="51"/>
      <c r="H78" s="51"/>
      <c r="I78" s="142"/>
      <c r="J78" s="51"/>
      <c r="K78" s="51"/>
      <c r="L78" s="111"/>
      <c r="S78" s="35"/>
      <c r="T78" s="35"/>
      <c r="U78" s="35"/>
      <c r="V78" s="35"/>
      <c r="W78" s="35"/>
      <c r="X78" s="35"/>
      <c r="Y78" s="35"/>
      <c r="Z78" s="35"/>
      <c r="AA78" s="35"/>
      <c r="AB78" s="35"/>
      <c r="AC78" s="35"/>
      <c r="AD78" s="35"/>
      <c r="AE78" s="35"/>
    </row>
    <row r="79" spans="1:31" s="2" customFormat="1" ht="24.95" customHeight="1" x14ac:dyDescent="0.2">
      <c r="A79" s="35"/>
      <c r="B79" s="36"/>
      <c r="C79" s="24" t="s">
        <v>296</v>
      </c>
      <c r="D79" s="37"/>
      <c r="E79" s="37"/>
      <c r="F79" s="37"/>
      <c r="G79" s="37"/>
      <c r="H79" s="37"/>
      <c r="I79" s="110"/>
      <c r="J79" s="37"/>
      <c r="K79" s="37"/>
      <c r="L79" s="111"/>
      <c r="S79" s="35"/>
      <c r="T79" s="35"/>
      <c r="U79" s="35"/>
      <c r="V79" s="35"/>
      <c r="W79" s="35"/>
      <c r="X79" s="35"/>
      <c r="Y79" s="35"/>
      <c r="Z79" s="35"/>
      <c r="AA79" s="35"/>
      <c r="AB79" s="35"/>
      <c r="AC79" s="35"/>
      <c r="AD79" s="35"/>
      <c r="AE79" s="35"/>
    </row>
    <row r="80" spans="1:31" s="2" customFormat="1" ht="6.95" customHeight="1" x14ac:dyDescent="0.2">
      <c r="A80" s="35"/>
      <c r="B80" s="36"/>
      <c r="C80" s="37"/>
      <c r="D80" s="37"/>
      <c r="E80" s="37"/>
      <c r="F80" s="37"/>
      <c r="G80" s="37"/>
      <c r="H80" s="37"/>
      <c r="I80" s="110"/>
      <c r="J80" s="37"/>
      <c r="K80" s="37"/>
      <c r="L80" s="111"/>
      <c r="S80" s="35"/>
      <c r="T80" s="35"/>
      <c r="U80" s="35"/>
      <c r="V80" s="35"/>
      <c r="W80" s="35"/>
      <c r="X80" s="35"/>
      <c r="Y80" s="35"/>
      <c r="Z80" s="35"/>
      <c r="AA80" s="35"/>
      <c r="AB80" s="35"/>
      <c r="AC80" s="35"/>
      <c r="AD80" s="35"/>
      <c r="AE80" s="35"/>
    </row>
    <row r="81" spans="1:65" s="2" customFormat="1" ht="12" customHeight="1" x14ac:dyDescent="0.2">
      <c r="A81" s="35"/>
      <c r="B81" s="36"/>
      <c r="C81" s="30" t="s">
        <v>16</v>
      </c>
      <c r="D81" s="37"/>
      <c r="E81" s="37"/>
      <c r="F81" s="37"/>
      <c r="G81" s="37"/>
      <c r="H81" s="37"/>
      <c r="I81" s="110"/>
      <c r="J81" s="37"/>
      <c r="K81" s="37"/>
      <c r="L81" s="111"/>
      <c r="S81" s="35"/>
      <c r="T81" s="35"/>
      <c r="U81" s="35"/>
      <c r="V81" s="35"/>
      <c r="W81" s="35"/>
      <c r="X81" s="35"/>
      <c r="Y81" s="35"/>
      <c r="Z81" s="35"/>
      <c r="AA81" s="35"/>
      <c r="AB81" s="35"/>
      <c r="AC81" s="35"/>
      <c r="AD81" s="35"/>
      <c r="AE81" s="35"/>
    </row>
    <row r="82" spans="1:65" s="2" customFormat="1" ht="16.5" customHeight="1" x14ac:dyDescent="0.2">
      <c r="A82" s="35"/>
      <c r="B82" s="36"/>
      <c r="C82" s="37"/>
      <c r="D82" s="37"/>
      <c r="E82" s="434" t="str">
        <f>E7</f>
        <v>Nemocnice Pelhřimov_rozšíření urgentního příjmu - stavební úpravy</v>
      </c>
      <c r="F82" s="435"/>
      <c r="G82" s="435"/>
      <c r="H82" s="435"/>
      <c r="I82" s="110"/>
      <c r="J82" s="37"/>
      <c r="K82" s="37"/>
      <c r="L82" s="111"/>
      <c r="S82" s="35"/>
      <c r="T82" s="35"/>
      <c r="U82" s="35"/>
      <c r="V82" s="35"/>
      <c r="W82" s="35"/>
      <c r="X82" s="35"/>
      <c r="Y82" s="35"/>
      <c r="Z82" s="35"/>
      <c r="AA82" s="35"/>
      <c r="AB82" s="35"/>
      <c r="AC82" s="35"/>
      <c r="AD82" s="35"/>
      <c r="AE82" s="35"/>
    </row>
    <row r="83" spans="1:65" s="2" customFormat="1" ht="12" customHeight="1" x14ac:dyDescent="0.2">
      <c r="A83" s="35"/>
      <c r="B83" s="36"/>
      <c r="C83" s="30" t="s">
        <v>142</v>
      </c>
      <c r="D83" s="37"/>
      <c r="E83" s="37"/>
      <c r="F83" s="37"/>
      <c r="G83" s="37"/>
      <c r="H83" s="37"/>
      <c r="I83" s="110"/>
      <c r="J83" s="37"/>
      <c r="K83" s="37"/>
      <c r="L83" s="111"/>
      <c r="S83" s="35"/>
      <c r="T83" s="35"/>
      <c r="U83" s="35"/>
      <c r="V83" s="35"/>
      <c r="W83" s="35"/>
      <c r="X83" s="35"/>
      <c r="Y83" s="35"/>
      <c r="Z83" s="35"/>
      <c r="AA83" s="35"/>
      <c r="AB83" s="35"/>
      <c r="AC83" s="35"/>
      <c r="AD83" s="35"/>
      <c r="AE83" s="35"/>
    </row>
    <row r="84" spans="1:65" s="2" customFormat="1" ht="16.5" customHeight="1" x14ac:dyDescent="0.2">
      <c r="A84" s="35"/>
      <c r="B84" s="36"/>
      <c r="C84" s="37"/>
      <c r="D84" s="37"/>
      <c r="E84" s="412" t="str">
        <f>E9</f>
        <v>004 - Vytápění</v>
      </c>
      <c r="F84" s="433"/>
      <c r="G84" s="433"/>
      <c r="H84" s="433"/>
      <c r="I84" s="110"/>
      <c r="J84" s="37"/>
      <c r="K84" s="37"/>
      <c r="L84" s="111"/>
      <c r="S84" s="35"/>
      <c r="T84" s="35"/>
      <c r="U84" s="35"/>
      <c r="V84" s="35"/>
      <c r="W84" s="35"/>
      <c r="X84" s="35"/>
      <c r="Y84" s="35"/>
      <c r="Z84" s="35"/>
      <c r="AA84" s="35"/>
      <c r="AB84" s="35"/>
      <c r="AC84" s="35"/>
      <c r="AD84" s="35"/>
      <c r="AE84" s="35"/>
    </row>
    <row r="85" spans="1:65" s="2" customFormat="1" ht="6.95" customHeight="1" x14ac:dyDescent="0.2">
      <c r="A85" s="35"/>
      <c r="B85" s="36"/>
      <c r="C85" s="37"/>
      <c r="D85" s="37"/>
      <c r="E85" s="37"/>
      <c r="F85" s="37"/>
      <c r="G85" s="37"/>
      <c r="H85" s="37"/>
      <c r="I85" s="110"/>
      <c r="J85" s="37"/>
      <c r="K85" s="37"/>
      <c r="L85" s="111"/>
      <c r="S85" s="35"/>
      <c r="T85" s="35"/>
      <c r="U85" s="35"/>
      <c r="V85" s="35"/>
      <c r="W85" s="35"/>
      <c r="X85" s="35"/>
      <c r="Y85" s="35"/>
      <c r="Z85" s="35"/>
      <c r="AA85" s="35"/>
      <c r="AB85" s="35"/>
      <c r="AC85" s="35"/>
      <c r="AD85" s="35"/>
      <c r="AE85" s="35"/>
    </row>
    <row r="86" spans="1:65" s="2" customFormat="1" ht="12" customHeight="1" x14ac:dyDescent="0.2">
      <c r="A86" s="35"/>
      <c r="B86" s="36"/>
      <c r="C86" s="30" t="s">
        <v>22</v>
      </c>
      <c r="D86" s="37"/>
      <c r="E86" s="37"/>
      <c r="F86" s="28" t="str">
        <f>F12</f>
        <v>Pelhřimov</v>
      </c>
      <c r="G86" s="37"/>
      <c r="H86" s="37"/>
      <c r="I86" s="113" t="s">
        <v>24</v>
      </c>
      <c r="J86" s="60" t="str">
        <f>IF(J12="","",J12)</f>
        <v>Vyplň údaj</v>
      </c>
      <c r="K86" s="37"/>
      <c r="L86" s="111"/>
      <c r="S86" s="35"/>
      <c r="T86" s="35"/>
      <c r="U86" s="35"/>
      <c r="V86" s="35"/>
      <c r="W86" s="35"/>
      <c r="X86" s="35"/>
      <c r="Y86" s="35"/>
      <c r="Z86" s="35"/>
      <c r="AA86" s="35"/>
      <c r="AB86" s="35"/>
      <c r="AC86" s="35"/>
      <c r="AD86" s="35"/>
      <c r="AE86" s="35"/>
    </row>
    <row r="87" spans="1:65" s="2" customFormat="1" ht="6.95" customHeight="1" x14ac:dyDescent="0.2">
      <c r="A87" s="35"/>
      <c r="B87" s="36"/>
      <c r="C87" s="37"/>
      <c r="D87" s="37"/>
      <c r="E87" s="37"/>
      <c r="F87" s="37"/>
      <c r="G87" s="37"/>
      <c r="H87" s="37"/>
      <c r="I87" s="110"/>
      <c r="J87" s="37"/>
      <c r="K87" s="37"/>
      <c r="L87" s="111"/>
      <c r="S87" s="35"/>
      <c r="T87" s="35"/>
      <c r="U87" s="35"/>
      <c r="V87" s="35"/>
      <c r="W87" s="35"/>
      <c r="X87" s="35"/>
      <c r="Y87" s="35"/>
      <c r="Z87" s="35"/>
      <c r="AA87" s="35"/>
      <c r="AB87" s="35"/>
      <c r="AC87" s="35"/>
      <c r="AD87" s="35"/>
      <c r="AE87" s="35"/>
    </row>
    <row r="88" spans="1:65" s="2" customFormat="1" ht="15.2" customHeight="1" x14ac:dyDescent="0.2">
      <c r="A88" s="35"/>
      <c r="B88" s="36"/>
      <c r="C88" s="30" t="s">
        <v>25</v>
      </c>
      <c r="D88" s="37"/>
      <c r="E88" s="37"/>
      <c r="F88" s="28" t="str">
        <f>E15</f>
        <v>Kraj Vysočina</v>
      </c>
      <c r="G88" s="37"/>
      <c r="H88" s="37"/>
      <c r="I88" s="113" t="s">
        <v>33</v>
      </c>
      <c r="J88" s="33" t="str">
        <f>E21</f>
        <v>SVIŽN s.r.o.</v>
      </c>
      <c r="K88" s="37"/>
      <c r="L88" s="111"/>
      <c r="S88" s="35"/>
      <c r="T88" s="35"/>
      <c r="U88" s="35"/>
      <c r="V88" s="35"/>
      <c r="W88" s="35"/>
      <c r="X88" s="35"/>
      <c r="Y88" s="35"/>
      <c r="Z88" s="35"/>
      <c r="AA88" s="35"/>
      <c r="AB88" s="35"/>
      <c r="AC88" s="35"/>
      <c r="AD88" s="35"/>
      <c r="AE88" s="35"/>
    </row>
    <row r="89" spans="1:65" s="2" customFormat="1" ht="15.2" customHeight="1" x14ac:dyDescent="0.2">
      <c r="A89" s="35"/>
      <c r="B89" s="36"/>
      <c r="C89" s="30" t="s">
        <v>31</v>
      </c>
      <c r="D89" s="37"/>
      <c r="E89" s="37"/>
      <c r="F89" s="28" t="str">
        <f>IF(E18="","",E18)</f>
        <v>Vyplň údaj</v>
      </c>
      <c r="G89" s="37"/>
      <c r="H89" s="37"/>
      <c r="I89" s="113" t="s">
        <v>38</v>
      </c>
      <c r="J89" s="33" t="str">
        <f>E24</f>
        <v>Ing. Tomáš Alexi</v>
      </c>
      <c r="K89" s="37"/>
      <c r="L89" s="111"/>
      <c r="S89" s="35"/>
      <c r="T89" s="35"/>
      <c r="U89" s="35"/>
      <c r="V89" s="35"/>
      <c r="W89" s="35"/>
      <c r="X89" s="35"/>
      <c r="Y89" s="35"/>
      <c r="Z89" s="35"/>
      <c r="AA89" s="35"/>
      <c r="AB89" s="35"/>
      <c r="AC89" s="35"/>
      <c r="AD89" s="35"/>
      <c r="AE89" s="35"/>
    </row>
    <row r="90" spans="1:65" s="2" customFormat="1" ht="10.35" customHeight="1" x14ac:dyDescent="0.2">
      <c r="A90" s="35"/>
      <c r="B90" s="36"/>
      <c r="C90" s="37"/>
      <c r="D90" s="37"/>
      <c r="E90" s="37"/>
      <c r="F90" s="37"/>
      <c r="G90" s="37"/>
      <c r="H90" s="37"/>
      <c r="I90" s="110"/>
      <c r="J90" s="37"/>
      <c r="K90" s="37"/>
      <c r="L90" s="111"/>
      <c r="S90" s="35"/>
      <c r="T90" s="35"/>
      <c r="U90" s="35"/>
      <c r="V90" s="35"/>
      <c r="W90" s="35"/>
      <c r="X90" s="35"/>
      <c r="Y90" s="35"/>
      <c r="Z90" s="35"/>
      <c r="AA90" s="35"/>
      <c r="AB90" s="35"/>
      <c r="AC90" s="35"/>
      <c r="AD90" s="35"/>
      <c r="AE90" s="35"/>
    </row>
    <row r="91" spans="1:65" s="11" customFormat="1" ht="29.25" customHeight="1" x14ac:dyDescent="0.2">
      <c r="A91" s="162"/>
      <c r="B91" s="163"/>
      <c r="C91" s="164" t="s">
        <v>297</v>
      </c>
      <c r="D91" s="165" t="s">
        <v>61</v>
      </c>
      <c r="E91" s="165" t="s">
        <v>57</v>
      </c>
      <c r="F91" s="165" t="s">
        <v>58</v>
      </c>
      <c r="G91" s="165" t="s">
        <v>298</v>
      </c>
      <c r="H91" s="165" t="s">
        <v>299</v>
      </c>
      <c r="I91" s="166" t="s">
        <v>300</v>
      </c>
      <c r="J91" s="165" t="s">
        <v>225</v>
      </c>
      <c r="K91" s="167" t="s">
        <v>301</v>
      </c>
      <c r="L91" s="168"/>
      <c r="M91" s="69" t="s">
        <v>21</v>
      </c>
      <c r="N91" s="70" t="s">
        <v>46</v>
      </c>
      <c r="O91" s="70" t="s">
        <v>302</v>
      </c>
      <c r="P91" s="70" t="s">
        <v>303</v>
      </c>
      <c r="Q91" s="70" t="s">
        <v>304</v>
      </c>
      <c r="R91" s="70" t="s">
        <v>305</v>
      </c>
      <c r="S91" s="70" t="s">
        <v>306</v>
      </c>
      <c r="T91" s="71" t="s">
        <v>307</v>
      </c>
      <c r="U91" s="162"/>
      <c r="V91" s="162"/>
      <c r="W91" s="162"/>
      <c r="X91" s="162"/>
      <c r="Y91" s="162"/>
      <c r="Z91" s="162"/>
      <c r="AA91" s="162"/>
      <c r="AB91" s="162"/>
      <c r="AC91" s="162"/>
      <c r="AD91" s="162"/>
      <c r="AE91" s="162"/>
    </row>
    <row r="92" spans="1:65" s="2" customFormat="1" ht="22.9" customHeight="1" x14ac:dyDescent="0.25">
      <c r="A92" s="35"/>
      <c r="B92" s="36"/>
      <c r="C92" s="76" t="s">
        <v>308</v>
      </c>
      <c r="D92" s="37"/>
      <c r="E92" s="37"/>
      <c r="F92" s="37"/>
      <c r="G92" s="37"/>
      <c r="H92" s="37"/>
      <c r="I92" s="110"/>
      <c r="J92" s="169">
        <f>BK92</f>
        <v>0</v>
      </c>
      <c r="K92" s="37"/>
      <c r="L92" s="40"/>
      <c r="M92" s="72"/>
      <c r="N92" s="170"/>
      <c r="O92" s="73"/>
      <c r="P92" s="171">
        <f>P93</f>
        <v>0</v>
      </c>
      <c r="Q92" s="73"/>
      <c r="R92" s="171">
        <f>R93</f>
        <v>0</v>
      </c>
      <c r="S92" s="73"/>
      <c r="T92" s="172">
        <f>T93</f>
        <v>0</v>
      </c>
      <c r="U92" s="35"/>
      <c r="V92" s="35"/>
      <c r="W92" s="35"/>
      <c r="X92" s="35"/>
      <c r="Y92" s="35"/>
      <c r="Z92" s="35"/>
      <c r="AA92" s="35"/>
      <c r="AB92" s="35"/>
      <c r="AC92" s="35"/>
      <c r="AD92" s="35"/>
      <c r="AE92" s="35"/>
      <c r="AT92" s="18" t="s">
        <v>75</v>
      </c>
      <c r="AU92" s="18" t="s">
        <v>226</v>
      </c>
      <c r="BK92" s="173">
        <f>BK93</f>
        <v>0</v>
      </c>
    </row>
    <row r="93" spans="1:65" s="12" customFormat="1" ht="25.9" customHeight="1" x14ac:dyDescent="0.2">
      <c r="B93" s="174"/>
      <c r="C93" s="175"/>
      <c r="D93" s="176" t="s">
        <v>75</v>
      </c>
      <c r="E93" s="177" t="s">
        <v>2672</v>
      </c>
      <c r="F93" s="177" t="s">
        <v>94</v>
      </c>
      <c r="G93" s="175"/>
      <c r="H93" s="175"/>
      <c r="I93" s="178"/>
      <c r="J93" s="179">
        <f>BK93</f>
        <v>0</v>
      </c>
      <c r="K93" s="175"/>
      <c r="L93" s="180"/>
      <c r="M93" s="181"/>
      <c r="N93" s="182"/>
      <c r="O93" s="182"/>
      <c r="P93" s="183">
        <f>P94+P107+P116+P118+P129+P131+P133+P138</f>
        <v>0</v>
      </c>
      <c r="Q93" s="182"/>
      <c r="R93" s="183">
        <f>R94+R107+R116+R118+R129+R131+R133+R138</f>
        <v>0</v>
      </c>
      <c r="S93" s="182"/>
      <c r="T93" s="184">
        <f>T94+T107+T116+T118+T129+T131+T133+T138</f>
        <v>0</v>
      </c>
      <c r="AR93" s="185" t="s">
        <v>84</v>
      </c>
      <c r="AT93" s="186" t="s">
        <v>75</v>
      </c>
      <c r="AU93" s="186" t="s">
        <v>76</v>
      </c>
      <c r="AY93" s="185" t="s">
        <v>311</v>
      </c>
      <c r="BK93" s="187">
        <f>BK94+BK107+BK116+BK118+BK129+BK131+BK133+BK138</f>
        <v>0</v>
      </c>
    </row>
    <row r="94" spans="1:65" s="12" customFormat="1" ht="22.9" customHeight="1" x14ac:dyDescent="0.2">
      <c r="B94" s="174"/>
      <c r="C94" s="175"/>
      <c r="D94" s="176" t="s">
        <v>75</v>
      </c>
      <c r="E94" s="188" t="s">
        <v>2673</v>
      </c>
      <c r="F94" s="188" t="s">
        <v>2674</v>
      </c>
      <c r="G94" s="175"/>
      <c r="H94" s="175"/>
      <c r="I94" s="178"/>
      <c r="J94" s="189">
        <f>BK94</f>
        <v>0</v>
      </c>
      <c r="K94" s="175"/>
      <c r="L94" s="180"/>
      <c r="M94" s="181"/>
      <c r="N94" s="182"/>
      <c r="O94" s="182"/>
      <c r="P94" s="183">
        <f>P95+P101+P103</f>
        <v>0</v>
      </c>
      <c r="Q94" s="182"/>
      <c r="R94" s="183">
        <f>R95+R101+R103</f>
        <v>0</v>
      </c>
      <c r="S94" s="182"/>
      <c r="T94" s="184">
        <f>T95+T101+T103</f>
        <v>0</v>
      </c>
      <c r="AR94" s="185" t="s">
        <v>84</v>
      </c>
      <c r="AT94" s="186" t="s">
        <v>75</v>
      </c>
      <c r="AU94" s="186" t="s">
        <v>84</v>
      </c>
      <c r="AY94" s="185" t="s">
        <v>311</v>
      </c>
      <c r="BK94" s="187">
        <f>BK95+BK101+BK103</f>
        <v>0</v>
      </c>
    </row>
    <row r="95" spans="1:65" s="12" customFormat="1" ht="20.85" customHeight="1" x14ac:dyDescent="0.2">
      <c r="B95" s="174"/>
      <c r="C95" s="175"/>
      <c r="D95" s="176" t="s">
        <v>75</v>
      </c>
      <c r="E95" s="188" t="s">
        <v>2675</v>
      </c>
      <c r="F95" s="188" t="s">
        <v>2676</v>
      </c>
      <c r="G95" s="175"/>
      <c r="H95" s="175"/>
      <c r="I95" s="178"/>
      <c r="J95" s="189">
        <f>BK95</f>
        <v>0</v>
      </c>
      <c r="K95" s="175"/>
      <c r="L95" s="180"/>
      <c r="M95" s="181"/>
      <c r="N95" s="182"/>
      <c r="O95" s="182"/>
      <c r="P95" s="183">
        <f>SUM(P96:P100)</f>
        <v>0</v>
      </c>
      <c r="Q95" s="182"/>
      <c r="R95" s="183">
        <f>SUM(R96:R100)</f>
        <v>0</v>
      </c>
      <c r="S95" s="182"/>
      <c r="T95" s="184">
        <f>SUM(T96:T100)</f>
        <v>0</v>
      </c>
      <c r="AR95" s="185" t="s">
        <v>84</v>
      </c>
      <c r="AT95" s="186" t="s">
        <v>75</v>
      </c>
      <c r="AU95" s="186" t="s">
        <v>86</v>
      </c>
      <c r="AY95" s="185" t="s">
        <v>311</v>
      </c>
      <c r="BK95" s="187">
        <f>SUM(BK96:BK100)</f>
        <v>0</v>
      </c>
    </row>
    <row r="96" spans="1:65" s="2" customFormat="1" ht="16.5" customHeight="1" x14ac:dyDescent="0.2">
      <c r="A96" s="35"/>
      <c r="B96" s="36"/>
      <c r="C96" s="190" t="s">
        <v>84</v>
      </c>
      <c r="D96" s="190" t="s">
        <v>313</v>
      </c>
      <c r="E96" s="191" t="s">
        <v>2677</v>
      </c>
      <c r="F96" s="192" t="s">
        <v>2678</v>
      </c>
      <c r="G96" s="193" t="s">
        <v>329</v>
      </c>
      <c r="H96" s="194">
        <v>20</v>
      </c>
      <c r="I96" s="195"/>
      <c r="J96" s="196">
        <f>ROUND(I96*H96,2)</f>
        <v>0</v>
      </c>
      <c r="K96" s="192" t="s">
        <v>21</v>
      </c>
      <c r="L96" s="40"/>
      <c r="M96" s="197" t="s">
        <v>21</v>
      </c>
      <c r="N96" s="198" t="s">
        <v>47</v>
      </c>
      <c r="O96" s="65"/>
      <c r="P96" s="199">
        <f>O96*H96</f>
        <v>0</v>
      </c>
      <c r="Q96" s="199">
        <v>0</v>
      </c>
      <c r="R96" s="199">
        <f>Q96*H96</f>
        <v>0</v>
      </c>
      <c r="S96" s="199">
        <v>0</v>
      </c>
      <c r="T96" s="200">
        <f>S96*H96</f>
        <v>0</v>
      </c>
      <c r="U96" s="35"/>
      <c r="V96" s="35"/>
      <c r="W96" s="35"/>
      <c r="X96" s="35"/>
      <c r="Y96" s="35"/>
      <c r="Z96" s="35"/>
      <c r="AA96" s="35"/>
      <c r="AB96" s="35"/>
      <c r="AC96" s="35"/>
      <c r="AD96" s="35"/>
      <c r="AE96" s="35"/>
      <c r="AR96" s="201" t="s">
        <v>318</v>
      </c>
      <c r="AT96" s="201" t="s">
        <v>313</v>
      </c>
      <c r="AU96" s="201" t="s">
        <v>125</v>
      </c>
      <c r="AY96" s="18" t="s">
        <v>311</v>
      </c>
      <c r="BE96" s="202">
        <f>IF(N96="základní",J96,0)</f>
        <v>0</v>
      </c>
      <c r="BF96" s="202">
        <f>IF(N96="snížená",J96,0)</f>
        <v>0</v>
      </c>
      <c r="BG96" s="202">
        <f>IF(N96="zákl. přenesená",J96,0)</f>
        <v>0</v>
      </c>
      <c r="BH96" s="202">
        <f>IF(N96="sníž. přenesená",J96,0)</f>
        <v>0</v>
      </c>
      <c r="BI96" s="202">
        <f>IF(N96="nulová",J96,0)</f>
        <v>0</v>
      </c>
      <c r="BJ96" s="18" t="s">
        <v>84</v>
      </c>
      <c r="BK96" s="202">
        <f>ROUND(I96*H96,2)</f>
        <v>0</v>
      </c>
      <c r="BL96" s="18" t="s">
        <v>318</v>
      </c>
      <c r="BM96" s="201" t="s">
        <v>2679</v>
      </c>
    </row>
    <row r="97" spans="1:65" s="2" customFormat="1" ht="16.5" customHeight="1" x14ac:dyDescent="0.2">
      <c r="A97" s="35"/>
      <c r="B97" s="36"/>
      <c r="C97" s="190" t="s">
        <v>86</v>
      </c>
      <c r="D97" s="190" t="s">
        <v>313</v>
      </c>
      <c r="E97" s="191" t="s">
        <v>2680</v>
      </c>
      <c r="F97" s="192" t="s">
        <v>2681</v>
      </c>
      <c r="G97" s="193" t="s">
        <v>329</v>
      </c>
      <c r="H97" s="194">
        <v>20</v>
      </c>
      <c r="I97" s="195"/>
      <c r="J97" s="196">
        <f>ROUND(I97*H97,2)</f>
        <v>0</v>
      </c>
      <c r="K97" s="192" t="s">
        <v>21</v>
      </c>
      <c r="L97" s="40"/>
      <c r="M97" s="197" t="s">
        <v>21</v>
      </c>
      <c r="N97" s="198" t="s">
        <v>47</v>
      </c>
      <c r="O97" s="65"/>
      <c r="P97" s="199">
        <f>O97*H97</f>
        <v>0</v>
      </c>
      <c r="Q97" s="199">
        <v>0</v>
      </c>
      <c r="R97" s="199">
        <f>Q97*H97</f>
        <v>0</v>
      </c>
      <c r="S97" s="199">
        <v>0</v>
      </c>
      <c r="T97" s="200">
        <f>S97*H97</f>
        <v>0</v>
      </c>
      <c r="U97" s="35"/>
      <c r="V97" s="35"/>
      <c r="W97" s="35"/>
      <c r="X97" s="35"/>
      <c r="Y97" s="35"/>
      <c r="Z97" s="35"/>
      <c r="AA97" s="35"/>
      <c r="AB97" s="35"/>
      <c r="AC97" s="35"/>
      <c r="AD97" s="35"/>
      <c r="AE97" s="35"/>
      <c r="AR97" s="201" t="s">
        <v>318</v>
      </c>
      <c r="AT97" s="201" t="s">
        <v>313</v>
      </c>
      <c r="AU97" s="201" t="s">
        <v>125</v>
      </c>
      <c r="AY97" s="18" t="s">
        <v>311</v>
      </c>
      <c r="BE97" s="202">
        <f>IF(N97="základní",J97,0)</f>
        <v>0</v>
      </c>
      <c r="BF97" s="202">
        <f>IF(N97="snížená",J97,0)</f>
        <v>0</v>
      </c>
      <c r="BG97" s="202">
        <f>IF(N97="zákl. přenesená",J97,0)</f>
        <v>0</v>
      </c>
      <c r="BH97" s="202">
        <f>IF(N97="sníž. přenesená",J97,0)</f>
        <v>0</v>
      </c>
      <c r="BI97" s="202">
        <f>IF(N97="nulová",J97,0)</f>
        <v>0</v>
      </c>
      <c r="BJ97" s="18" t="s">
        <v>84</v>
      </c>
      <c r="BK97" s="202">
        <f>ROUND(I97*H97,2)</f>
        <v>0</v>
      </c>
      <c r="BL97" s="18" t="s">
        <v>318</v>
      </c>
      <c r="BM97" s="201" t="s">
        <v>2682</v>
      </c>
    </row>
    <row r="98" spans="1:65" s="2" customFormat="1" ht="16.5" customHeight="1" x14ac:dyDescent="0.2">
      <c r="A98" s="35"/>
      <c r="B98" s="36"/>
      <c r="C98" s="190" t="s">
        <v>125</v>
      </c>
      <c r="D98" s="190" t="s">
        <v>313</v>
      </c>
      <c r="E98" s="191" t="s">
        <v>2683</v>
      </c>
      <c r="F98" s="192" t="s">
        <v>2684</v>
      </c>
      <c r="G98" s="193" t="s">
        <v>329</v>
      </c>
      <c r="H98" s="194">
        <v>24</v>
      </c>
      <c r="I98" s="195"/>
      <c r="J98" s="196">
        <f>ROUND(I98*H98,2)</f>
        <v>0</v>
      </c>
      <c r="K98" s="192" t="s">
        <v>21</v>
      </c>
      <c r="L98" s="40"/>
      <c r="M98" s="197" t="s">
        <v>21</v>
      </c>
      <c r="N98" s="198" t="s">
        <v>47</v>
      </c>
      <c r="O98" s="65"/>
      <c r="P98" s="199">
        <f>O98*H98</f>
        <v>0</v>
      </c>
      <c r="Q98" s="199">
        <v>0</v>
      </c>
      <c r="R98" s="199">
        <f>Q98*H98</f>
        <v>0</v>
      </c>
      <c r="S98" s="199">
        <v>0</v>
      </c>
      <c r="T98" s="200">
        <f>S98*H98</f>
        <v>0</v>
      </c>
      <c r="U98" s="35"/>
      <c r="V98" s="35"/>
      <c r="W98" s="35"/>
      <c r="X98" s="35"/>
      <c r="Y98" s="35"/>
      <c r="Z98" s="35"/>
      <c r="AA98" s="35"/>
      <c r="AB98" s="35"/>
      <c r="AC98" s="35"/>
      <c r="AD98" s="35"/>
      <c r="AE98" s="35"/>
      <c r="AR98" s="201" t="s">
        <v>318</v>
      </c>
      <c r="AT98" s="201" t="s">
        <v>313</v>
      </c>
      <c r="AU98" s="201" t="s">
        <v>125</v>
      </c>
      <c r="AY98" s="18" t="s">
        <v>311</v>
      </c>
      <c r="BE98" s="202">
        <f>IF(N98="základní",J98,0)</f>
        <v>0</v>
      </c>
      <c r="BF98" s="202">
        <f>IF(N98="snížená",J98,0)</f>
        <v>0</v>
      </c>
      <c r="BG98" s="202">
        <f>IF(N98="zákl. přenesená",J98,0)</f>
        <v>0</v>
      </c>
      <c r="BH98" s="202">
        <f>IF(N98="sníž. přenesená",J98,0)</f>
        <v>0</v>
      </c>
      <c r="BI98" s="202">
        <f>IF(N98="nulová",J98,0)</f>
        <v>0</v>
      </c>
      <c r="BJ98" s="18" t="s">
        <v>84</v>
      </c>
      <c r="BK98" s="202">
        <f>ROUND(I98*H98,2)</f>
        <v>0</v>
      </c>
      <c r="BL98" s="18" t="s">
        <v>318</v>
      </c>
      <c r="BM98" s="201" t="s">
        <v>2685</v>
      </c>
    </row>
    <row r="99" spans="1:65" s="2" customFormat="1" ht="16.5" customHeight="1" x14ac:dyDescent="0.2">
      <c r="A99" s="35"/>
      <c r="B99" s="36"/>
      <c r="C99" s="190" t="s">
        <v>318</v>
      </c>
      <c r="D99" s="190" t="s">
        <v>313</v>
      </c>
      <c r="E99" s="191" t="s">
        <v>2686</v>
      </c>
      <c r="F99" s="192" t="s">
        <v>2687</v>
      </c>
      <c r="G99" s="193" t="s">
        <v>329</v>
      </c>
      <c r="H99" s="194">
        <v>60</v>
      </c>
      <c r="I99" s="195"/>
      <c r="J99" s="196">
        <f>ROUND(I99*H99,2)</f>
        <v>0</v>
      </c>
      <c r="K99" s="192" t="s">
        <v>21</v>
      </c>
      <c r="L99" s="40"/>
      <c r="M99" s="197" t="s">
        <v>21</v>
      </c>
      <c r="N99" s="198" t="s">
        <v>47</v>
      </c>
      <c r="O99" s="65"/>
      <c r="P99" s="199">
        <f>O99*H99</f>
        <v>0</v>
      </c>
      <c r="Q99" s="199">
        <v>0</v>
      </c>
      <c r="R99" s="199">
        <f>Q99*H99</f>
        <v>0</v>
      </c>
      <c r="S99" s="199">
        <v>0</v>
      </c>
      <c r="T99" s="200">
        <f>S99*H99</f>
        <v>0</v>
      </c>
      <c r="U99" s="35"/>
      <c r="V99" s="35"/>
      <c r="W99" s="35"/>
      <c r="X99" s="35"/>
      <c r="Y99" s="35"/>
      <c r="Z99" s="35"/>
      <c r="AA99" s="35"/>
      <c r="AB99" s="35"/>
      <c r="AC99" s="35"/>
      <c r="AD99" s="35"/>
      <c r="AE99" s="35"/>
      <c r="AR99" s="201" t="s">
        <v>318</v>
      </c>
      <c r="AT99" s="201" t="s">
        <v>313</v>
      </c>
      <c r="AU99" s="201" t="s">
        <v>125</v>
      </c>
      <c r="AY99" s="18" t="s">
        <v>311</v>
      </c>
      <c r="BE99" s="202">
        <f>IF(N99="základní",J99,0)</f>
        <v>0</v>
      </c>
      <c r="BF99" s="202">
        <f>IF(N99="snížená",J99,0)</f>
        <v>0</v>
      </c>
      <c r="BG99" s="202">
        <f>IF(N99="zákl. přenesená",J99,0)</f>
        <v>0</v>
      </c>
      <c r="BH99" s="202">
        <f>IF(N99="sníž. přenesená",J99,0)</f>
        <v>0</v>
      </c>
      <c r="BI99" s="202">
        <f>IF(N99="nulová",J99,0)</f>
        <v>0</v>
      </c>
      <c r="BJ99" s="18" t="s">
        <v>84</v>
      </c>
      <c r="BK99" s="202">
        <f>ROUND(I99*H99,2)</f>
        <v>0</v>
      </c>
      <c r="BL99" s="18" t="s">
        <v>318</v>
      </c>
      <c r="BM99" s="201" t="s">
        <v>2688</v>
      </c>
    </row>
    <row r="100" spans="1:65" s="2" customFormat="1" ht="16.5" customHeight="1" x14ac:dyDescent="0.2">
      <c r="A100" s="35"/>
      <c r="B100" s="36"/>
      <c r="C100" s="190" t="s">
        <v>334</v>
      </c>
      <c r="D100" s="190" t="s">
        <v>313</v>
      </c>
      <c r="E100" s="191" t="s">
        <v>2689</v>
      </c>
      <c r="F100" s="192" t="s">
        <v>2690</v>
      </c>
      <c r="G100" s="193" t="s">
        <v>329</v>
      </c>
      <c r="H100" s="194">
        <v>10</v>
      </c>
      <c r="I100" s="195"/>
      <c r="J100" s="196">
        <f>ROUND(I100*H100,2)</f>
        <v>0</v>
      </c>
      <c r="K100" s="192" t="s">
        <v>21</v>
      </c>
      <c r="L100" s="40"/>
      <c r="M100" s="197" t="s">
        <v>21</v>
      </c>
      <c r="N100" s="198" t="s">
        <v>47</v>
      </c>
      <c r="O100" s="65"/>
      <c r="P100" s="199">
        <f>O100*H100</f>
        <v>0</v>
      </c>
      <c r="Q100" s="199">
        <v>0</v>
      </c>
      <c r="R100" s="199">
        <f>Q100*H100</f>
        <v>0</v>
      </c>
      <c r="S100" s="199">
        <v>0</v>
      </c>
      <c r="T100" s="200">
        <f>S100*H100</f>
        <v>0</v>
      </c>
      <c r="U100" s="35"/>
      <c r="V100" s="35"/>
      <c r="W100" s="35"/>
      <c r="X100" s="35"/>
      <c r="Y100" s="35"/>
      <c r="Z100" s="35"/>
      <c r="AA100" s="35"/>
      <c r="AB100" s="35"/>
      <c r="AC100" s="35"/>
      <c r="AD100" s="35"/>
      <c r="AE100" s="35"/>
      <c r="AR100" s="201" t="s">
        <v>318</v>
      </c>
      <c r="AT100" s="201" t="s">
        <v>313</v>
      </c>
      <c r="AU100" s="201" t="s">
        <v>125</v>
      </c>
      <c r="AY100" s="18" t="s">
        <v>311</v>
      </c>
      <c r="BE100" s="202">
        <f>IF(N100="základní",J100,0)</f>
        <v>0</v>
      </c>
      <c r="BF100" s="202">
        <f>IF(N100="snížená",J100,0)</f>
        <v>0</v>
      </c>
      <c r="BG100" s="202">
        <f>IF(N100="zákl. přenesená",J100,0)</f>
        <v>0</v>
      </c>
      <c r="BH100" s="202">
        <f>IF(N100="sníž. přenesená",J100,0)</f>
        <v>0</v>
      </c>
      <c r="BI100" s="202">
        <f>IF(N100="nulová",J100,0)</f>
        <v>0</v>
      </c>
      <c r="BJ100" s="18" t="s">
        <v>84</v>
      </c>
      <c r="BK100" s="202">
        <f>ROUND(I100*H100,2)</f>
        <v>0</v>
      </c>
      <c r="BL100" s="18" t="s">
        <v>318</v>
      </c>
      <c r="BM100" s="201" t="s">
        <v>2691</v>
      </c>
    </row>
    <row r="101" spans="1:65" s="12" customFormat="1" ht="20.85" customHeight="1" x14ac:dyDescent="0.2">
      <c r="B101" s="174"/>
      <c r="C101" s="175"/>
      <c r="D101" s="176" t="s">
        <v>75</v>
      </c>
      <c r="E101" s="188" t="s">
        <v>2692</v>
      </c>
      <c r="F101" s="188" t="s">
        <v>2693</v>
      </c>
      <c r="G101" s="175"/>
      <c r="H101" s="175"/>
      <c r="I101" s="178"/>
      <c r="J101" s="189">
        <f>BK101</f>
        <v>0</v>
      </c>
      <c r="K101" s="175"/>
      <c r="L101" s="180"/>
      <c r="M101" s="181"/>
      <c r="N101" s="182"/>
      <c r="O101" s="182"/>
      <c r="P101" s="183">
        <f>P102</f>
        <v>0</v>
      </c>
      <c r="Q101" s="182"/>
      <c r="R101" s="183">
        <f>R102</f>
        <v>0</v>
      </c>
      <c r="S101" s="182"/>
      <c r="T101" s="184">
        <f>T102</f>
        <v>0</v>
      </c>
      <c r="AR101" s="185" t="s">
        <v>84</v>
      </c>
      <c r="AT101" s="186" t="s">
        <v>75</v>
      </c>
      <c r="AU101" s="186" t="s">
        <v>86</v>
      </c>
      <c r="AY101" s="185" t="s">
        <v>311</v>
      </c>
      <c r="BK101" s="187">
        <f>BK102</f>
        <v>0</v>
      </c>
    </row>
    <row r="102" spans="1:65" s="2" customFormat="1" ht="16.5" customHeight="1" x14ac:dyDescent="0.2">
      <c r="A102" s="35"/>
      <c r="B102" s="36"/>
      <c r="C102" s="190" t="s">
        <v>338</v>
      </c>
      <c r="D102" s="190" t="s">
        <v>313</v>
      </c>
      <c r="E102" s="191" t="s">
        <v>2694</v>
      </c>
      <c r="F102" s="192" t="s">
        <v>2695</v>
      </c>
      <c r="G102" s="193" t="s">
        <v>329</v>
      </c>
      <c r="H102" s="194">
        <v>35</v>
      </c>
      <c r="I102" s="195"/>
      <c r="J102" s="196">
        <f>ROUND(I102*H102,2)</f>
        <v>0</v>
      </c>
      <c r="K102" s="192" t="s">
        <v>21</v>
      </c>
      <c r="L102" s="40"/>
      <c r="M102" s="197" t="s">
        <v>21</v>
      </c>
      <c r="N102" s="198" t="s">
        <v>47</v>
      </c>
      <c r="O102" s="65"/>
      <c r="P102" s="199">
        <f>O102*H102</f>
        <v>0</v>
      </c>
      <c r="Q102" s="199">
        <v>0</v>
      </c>
      <c r="R102" s="199">
        <f>Q102*H102</f>
        <v>0</v>
      </c>
      <c r="S102" s="199">
        <v>0</v>
      </c>
      <c r="T102" s="200">
        <f>S102*H102</f>
        <v>0</v>
      </c>
      <c r="U102" s="35"/>
      <c r="V102" s="35"/>
      <c r="W102" s="35"/>
      <c r="X102" s="35"/>
      <c r="Y102" s="35"/>
      <c r="Z102" s="35"/>
      <c r="AA102" s="35"/>
      <c r="AB102" s="35"/>
      <c r="AC102" s="35"/>
      <c r="AD102" s="35"/>
      <c r="AE102" s="35"/>
      <c r="AR102" s="201" t="s">
        <v>318</v>
      </c>
      <c r="AT102" s="201" t="s">
        <v>313</v>
      </c>
      <c r="AU102" s="201" t="s">
        <v>125</v>
      </c>
      <c r="AY102" s="18" t="s">
        <v>311</v>
      </c>
      <c r="BE102" s="202">
        <f>IF(N102="základní",J102,0)</f>
        <v>0</v>
      </c>
      <c r="BF102" s="202">
        <f>IF(N102="snížená",J102,0)</f>
        <v>0</v>
      </c>
      <c r="BG102" s="202">
        <f>IF(N102="zákl. přenesená",J102,0)</f>
        <v>0</v>
      </c>
      <c r="BH102" s="202">
        <f>IF(N102="sníž. přenesená",J102,0)</f>
        <v>0</v>
      </c>
      <c r="BI102" s="202">
        <f>IF(N102="nulová",J102,0)</f>
        <v>0</v>
      </c>
      <c r="BJ102" s="18" t="s">
        <v>84</v>
      </c>
      <c r="BK102" s="202">
        <f>ROUND(I102*H102,2)</f>
        <v>0</v>
      </c>
      <c r="BL102" s="18" t="s">
        <v>318</v>
      </c>
      <c r="BM102" s="201" t="s">
        <v>2696</v>
      </c>
    </row>
    <row r="103" spans="1:65" s="12" customFormat="1" ht="20.85" customHeight="1" x14ac:dyDescent="0.2">
      <c r="B103" s="174"/>
      <c r="C103" s="175"/>
      <c r="D103" s="176" t="s">
        <v>75</v>
      </c>
      <c r="E103" s="188" t="s">
        <v>2697</v>
      </c>
      <c r="F103" s="188" t="s">
        <v>2698</v>
      </c>
      <c r="G103" s="175"/>
      <c r="H103" s="175"/>
      <c r="I103" s="178"/>
      <c r="J103" s="189">
        <f>BK103</f>
        <v>0</v>
      </c>
      <c r="K103" s="175"/>
      <c r="L103" s="180"/>
      <c r="M103" s="181"/>
      <c r="N103" s="182"/>
      <c r="O103" s="182"/>
      <c r="P103" s="183">
        <f>SUM(P104:P106)</f>
        <v>0</v>
      </c>
      <c r="Q103" s="182"/>
      <c r="R103" s="183">
        <f>SUM(R104:R106)</f>
        <v>0</v>
      </c>
      <c r="S103" s="182"/>
      <c r="T103" s="184">
        <f>SUM(T104:T106)</f>
        <v>0</v>
      </c>
      <c r="AR103" s="185" t="s">
        <v>84</v>
      </c>
      <c r="AT103" s="186" t="s">
        <v>75</v>
      </c>
      <c r="AU103" s="186" t="s">
        <v>86</v>
      </c>
      <c r="AY103" s="185" t="s">
        <v>311</v>
      </c>
      <c r="BK103" s="187">
        <f>SUM(BK104:BK106)</f>
        <v>0</v>
      </c>
    </row>
    <row r="104" spans="1:65" s="2" customFormat="1" ht="16.5" customHeight="1" x14ac:dyDescent="0.2">
      <c r="A104" s="35"/>
      <c r="B104" s="36"/>
      <c r="C104" s="190" t="s">
        <v>348</v>
      </c>
      <c r="D104" s="190" t="s">
        <v>313</v>
      </c>
      <c r="E104" s="191" t="s">
        <v>2699</v>
      </c>
      <c r="F104" s="192" t="s">
        <v>2700</v>
      </c>
      <c r="G104" s="193" t="s">
        <v>329</v>
      </c>
      <c r="H104" s="194">
        <v>85</v>
      </c>
      <c r="I104" s="195"/>
      <c r="J104" s="196">
        <f>ROUND(I104*H104,2)</f>
        <v>0</v>
      </c>
      <c r="K104" s="192" t="s">
        <v>21</v>
      </c>
      <c r="L104" s="40"/>
      <c r="M104" s="197" t="s">
        <v>21</v>
      </c>
      <c r="N104" s="198" t="s">
        <v>47</v>
      </c>
      <c r="O104" s="65"/>
      <c r="P104" s="199">
        <f>O104*H104</f>
        <v>0</v>
      </c>
      <c r="Q104" s="199">
        <v>0</v>
      </c>
      <c r="R104" s="199">
        <f>Q104*H104</f>
        <v>0</v>
      </c>
      <c r="S104" s="199">
        <v>0</v>
      </c>
      <c r="T104" s="200">
        <f>S104*H104</f>
        <v>0</v>
      </c>
      <c r="U104" s="35"/>
      <c r="V104" s="35"/>
      <c r="W104" s="35"/>
      <c r="X104" s="35"/>
      <c r="Y104" s="35"/>
      <c r="Z104" s="35"/>
      <c r="AA104" s="35"/>
      <c r="AB104" s="35"/>
      <c r="AC104" s="35"/>
      <c r="AD104" s="35"/>
      <c r="AE104" s="35"/>
      <c r="AR104" s="201" t="s">
        <v>318</v>
      </c>
      <c r="AT104" s="201" t="s">
        <v>313</v>
      </c>
      <c r="AU104" s="201" t="s">
        <v>125</v>
      </c>
      <c r="AY104" s="18" t="s">
        <v>311</v>
      </c>
      <c r="BE104" s="202">
        <f>IF(N104="základní",J104,0)</f>
        <v>0</v>
      </c>
      <c r="BF104" s="202">
        <f>IF(N104="snížená",J104,0)</f>
        <v>0</v>
      </c>
      <c r="BG104" s="202">
        <f>IF(N104="zákl. přenesená",J104,0)</f>
        <v>0</v>
      </c>
      <c r="BH104" s="202">
        <f>IF(N104="sníž. přenesená",J104,0)</f>
        <v>0</v>
      </c>
      <c r="BI104" s="202">
        <f>IF(N104="nulová",J104,0)</f>
        <v>0</v>
      </c>
      <c r="BJ104" s="18" t="s">
        <v>84</v>
      </c>
      <c r="BK104" s="202">
        <f>ROUND(I104*H104,2)</f>
        <v>0</v>
      </c>
      <c r="BL104" s="18" t="s">
        <v>318</v>
      </c>
      <c r="BM104" s="201" t="s">
        <v>2701</v>
      </c>
    </row>
    <row r="105" spans="1:65" s="2" customFormat="1" ht="16.5" customHeight="1" x14ac:dyDescent="0.2">
      <c r="A105" s="35"/>
      <c r="B105" s="36"/>
      <c r="C105" s="190" t="s">
        <v>372</v>
      </c>
      <c r="D105" s="190" t="s">
        <v>313</v>
      </c>
      <c r="E105" s="191" t="s">
        <v>2702</v>
      </c>
      <c r="F105" s="192" t="s">
        <v>2703</v>
      </c>
      <c r="G105" s="193" t="s">
        <v>329</v>
      </c>
      <c r="H105" s="194">
        <v>10</v>
      </c>
      <c r="I105" s="195"/>
      <c r="J105" s="196">
        <f>ROUND(I105*H105,2)</f>
        <v>0</v>
      </c>
      <c r="K105" s="192" t="s">
        <v>21</v>
      </c>
      <c r="L105" s="40"/>
      <c r="M105" s="197" t="s">
        <v>21</v>
      </c>
      <c r="N105" s="198" t="s">
        <v>47</v>
      </c>
      <c r="O105" s="65"/>
      <c r="P105" s="199">
        <f>O105*H105</f>
        <v>0</v>
      </c>
      <c r="Q105" s="199">
        <v>0</v>
      </c>
      <c r="R105" s="199">
        <f>Q105*H105</f>
        <v>0</v>
      </c>
      <c r="S105" s="199">
        <v>0</v>
      </c>
      <c r="T105" s="200">
        <f>S105*H105</f>
        <v>0</v>
      </c>
      <c r="U105" s="35"/>
      <c r="V105" s="35"/>
      <c r="W105" s="35"/>
      <c r="X105" s="35"/>
      <c r="Y105" s="35"/>
      <c r="Z105" s="35"/>
      <c r="AA105" s="35"/>
      <c r="AB105" s="35"/>
      <c r="AC105" s="35"/>
      <c r="AD105" s="35"/>
      <c r="AE105" s="35"/>
      <c r="AR105" s="201" t="s">
        <v>318</v>
      </c>
      <c r="AT105" s="201" t="s">
        <v>313</v>
      </c>
      <c r="AU105" s="201" t="s">
        <v>125</v>
      </c>
      <c r="AY105" s="18" t="s">
        <v>311</v>
      </c>
      <c r="BE105" s="202">
        <f>IF(N105="základní",J105,0)</f>
        <v>0</v>
      </c>
      <c r="BF105" s="202">
        <f>IF(N105="snížená",J105,0)</f>
        <v>0</v>
      </c>
      <c r="BG105" s="202">
        <f>IF(N105="zákl. přenesená",J105,0)</f>
        <v>0</v>
      </c>
      <c r="BH105" s="202">
        <f>IF(N105="sníž. přenesená",J105,0)</f>
        <v>0</v>
      </c>
      <c r="BI105" s="202">
        <f>IF(N105="nulová",J105,0)</f>
        <v>0</v>
      </c>
      <c r="BJ105" s="18" t="s">
        <v>84</v>
      </c>
      <c r="BK105" s="202">
        <f>ROUND(I105*H105,2)</f>
        <v>0</v>
      </c>
      <c r="BL105" s="18" t="s">
        <v>318</v>
      </c>
      <c r="BM105" s="201" t="s">
        <v>2704</v>
      </c>
    </row>
    <row r="106" spans="1:65" s="2" customFormat="1" ht="16.5" customHeight="1" x14ac:dyDescent="0.2">
      <c r="A106" s="35"/>
      <c r="B106" s="36"/>
      <c r="C106" s="190" t="s">
        <v>376</v>
      </c>
      <c r="D106" s="190" t="s">
        <v>313</v>
      </c>
      <c r="E106" s="191" t="s">
        <v>2705</v>
      </c>
      <c r="F106" s="192" t="s">
        <v>2706</v>
      </c>
      <c r="G106" s="193" t="s">
        <v>329</v>
      </c>
      <c r="H106" s="194">
        <v>40</v>
      </c>
      <c r="I106" s="195"/>
      <c r="J106" s="196">
        <f>ROUND(I106*H106,2)</f>
        <v>0</v>
      </c>
      <c r="K106" s="192" t="s">
        <v>21</v>
      </c>
      <c r="L106" s="40"/>
      <c r="M106" s="197" t="s">
        <v>21</v>
      </c>
      <c r="N106" s="198" t="s">
        <v>47</v>
      </c>
      <c r="O106" s="65"/>
      <c r="P106" s="199">
        <f>O106*H106</f>
        <v>0</v>
      </c>
      <c r="Q106" s="199">
        <v>0</v>
      </c>
      <c r="R106" s="199">
        <f>Q106*H106</f>
        <v>0</v>
      </c>
      <c r="S106" s="199">
        <v>0</v>
      </c>
      <c r="T106" s="200">
        <f>S106*H106</f>
        <v>0</v>
      </c>
      <c r="U106" s="35"/>
      <c r="V106" s="35"/>
      <c r="W106" s="35"/>
      <c r="X106" s="35"/>
      <c r="Y106" s="35"/>
      <c r="Z106" s="35"/>
      <c r="AA106" s="35"/>
      <c r="AB106" s="35"/>
      <c r="AC106" s="35"/>
      <c r="AD106" s="35"/>
      <c r="AE106" s="35"/>
      <c r="AR106" s="201" t="s">
        <v>318</v>
      </c>
      <c r="AT106" s="201" t="s">
        <v>313</v>
      </c>
      <c r="AU106" s="201" t="s">
        <v>125</v>
      </c>
      <c r="AY106" s="18" t="s">
        <v>311</v>
      </c>
      <c r="BE106" s="202">
        <f>IF(N106="základní",J106,0)</f>
        <v>0</v>
      </c>
      <c r="BF106" s="202">
        <f>IF(N106="snížená",J106,0)</f>
        <v>0</v>
      </c>
      <c r="BG106" s="202">
        <f>IF(N106="zákl. přenesená",J106,0)</f>
        <v>0</v>
      </c>
      <c r="BH106" s="202">
        <f>IF(N106="sníž. přenesená",J106,0)</f>
        <v>0</v>
      </c>
      <c r="BI106" s="202">
        <f>IF(N106="nulová",J106,0)</f>
        <v>0</v>
      </c>
      <c r="BJ106" s="18" t="s">
        <v>84</v>
      </c>
      <c r="BK106" s="202">
        <f>ROUND(I106*H106,2)</f>
        <v>0</v>
      </c>
      <c r="BL106" s="18" t="s">
        <v>318</v>
      </c>
      <c r="BM106" s="201" t="s">
        <v>2707</v>
      </c>
    </row>
    <row r="107" spans="1:65" s="12" customFormat="1" ht="22.9" customHeight="1" x14ac:dyDescent="0.2">
      <c r="B107" s="174"/>
      <c r="C107" s="175"/>
      <c r="D107" s="176" t="s">
        <v>75</v>
      </c>
      <c r="E107" s="188" t="s">
        <v>2708</v>
      </c>
      <c r="F107" s="188" t="s">
        <v>2709</v>
      </c>
      <c r="G107" s="175"/>
      <c r="H107" s="175"/>
      <c r="I107" s="178"/>
      <c r="J107" s="189">
        <f>BK107</f>
        <v>0</v>
      </c>
      <c r="K107" s="175"/>
      <c r="L107" s="180"/>
      <c r="M107" s="181"/>
      <c r="N107" s="182"/>
      <c r="O107" s="182"/>
      <c r="P107" s="183">
        <f>P108</f>
        <v>0</v>
      </c>
      <c r="Q107" s="182"/>
      <c r="R107" s="183">
        <f>R108</f>
        <v>0</v>
      </c>
      <c r="S107" s="182"/>
      <c r="T107" s="184">
        <f>T108</f>
        <v>0</v>
      </c>
      <c r="AR107" s="185" t="s">
        <v>84</v>
      </c>
      <c r="AT107" s="186" t="s">
        <v>75</v>
      </c>
      <c r="AU107" s="186" t="s">
        <v>84</v>
      </c>
      <c r="AY107" s="185" t="s">
        <v>311</v>
      </c>
      <c r="BK107" s="187">
        <f>BK108</f>
        <v>0</v>
      </c>
    </row>
    <row r="108" spans="1:65" s="12" customFormat="1" ht="20.85" customHeight="1" x14ac:dyDescent="0.2">
      <c r="B108" s="174"/>
      <c r="C108" s="175"/>
      <c r="D108" s="176" t="s">
        <v>75</v>
      </c>
      <c r="E108" s="188" t="s">
        <v>2710</v>
      </c>
      <c r="F108" s="188" t="s">
        <v>2711</v>
      </c>
      <c r="G108" s="175"/>
      <c r="H108" s="175"/>
      <c r="I108" s="178"/>
      <c r="J108" s="189">
        <f>BK108</f>
        <v>0</v>
      </c>
      <c r="K108" s="175"/>
      <c r="L108" s="180"/>
      <c r="M108" s="181"/>
      <c r="N108" s="182"/>
      <c r="O108" s="182"/>
      <c r="P108" s="183">
        <f>SUM(P109:P115)</f>
        <v>0</v>
      </c>
      <c r="Q108" s="182"/>
      <c r="R108" s="183">
        <f>SUM(R109:R115)</f>
        <v>0</v>
      </c>
      <c r="S108" s="182"/>
      <c r="T108" s="184">
        <f>SUM(T109:T115)</f>
        <v>0</v>
      </c>
      <c r="AR108" s="185" t="s">
        <v>84</v>
      </c>
      <c r="AT108" s="186" t="s">
        <v>75</v>
      </c>
      <c r="AU108" s="186" t="s">
        <v>86</v>
      </c>
      <c r="AY108" s="185" t="s">
        <v>311</v>
      </c>
      <c r="BK108" s="187">
        <f>SUM(BK109:BK115)</f>
        <v>0</v>
      </c>
    </row>
    <row r="109" spans="1:65" s="2" customFormat="1" ht="16.5" customHeight="1" x14ac:dyDescent="0.2">
      <c r="A109" s="35"/>
      <c r="B109" s="36"/>
      <c r="C109" s="190" t="s">
        <v>381</v>
      </c>
      <c r="D109" s="190" t="s">
        <v>313</v>
      </c>
      <c r="E109" s="191" t="s">
        <v>2712</v>
      </c>
      <c r="F109" s="192" t="s">
        <v>2713</v>
      </c>
      <c r="G109" s="193" t="s">
        <v>316</v>
      </c>
      <c r="H109" s="194">
        <v>2</v>
      </c>
      <c r="I109" s="195"/>
      <c r="J109" s="196">
        <f>ROUND(I109*H109,2)</f>
        <v>0</v>
      </c>
      <c r="K109" s="192" t="s">
        <v>21</v>
      </c>
      <c r="L109" s="40"/>
      <c r="M109" s="197" t="s">
        <v>21</v>
      </c>
      <c r="N109" s="198" t="s">
        <v>47</v>
      </c>
      <c r="O109" s="65"/>
      <c r="P109" s="199">
        <f>O109*H109</f>
        <v>0</v>
      </c>
      <c r="Q109" s="199">
        <v>0</v>
      </c>
      <c r="R109" s="199">
        <f>Q109*H109</f>
        <v>0</v>
      </c>
      <c r="S109" s="199">
        <v>0</v>
      </c>
      <c r="T109" s="200">
        <f>S109*H109</f>
        <v>0</v>
      </c>
      <c r="U109" s="35"/>
      <c r="V109" s="35"/>
      <c r="W109" s="35"/>
      <c r="X109" s="35"/>
      <c r="Y109" s="35"/>
      <c r="Z109" s="35"/>
      <c r="AA109" s="35"/>
      <c r="AB109" s="35"/>
      <c r="AC109" s="35"/>
      <c r="AD109" s="35"/>
      <c r="AE109" s="35"/>
      <c r="AR109" s="201" t="s">
        <v>318</v>
      </c>
      <c r="AT109" s="201" t="s">
        <v>313</v>
      </c>
      <c r="AU109" s="201" t="s">
        <v>125</v>
      </c>
      <c r="AY109" s="18" t="s">
        <v>311</v>
      </c>
      <c r="BE109" s="202">
        <f>IF(N109="základní",J109,0)</f>
        <v>0</v>
      </c>
      <c r="BF109" s="202">
        <f>IF(N109="snížená",J109,0)</f>
        <v>0</v>
      </c>
      <c r="BG109" s="202">
        <f>IF(N109="zákl. přenesená",J109,0)</f>
        <v>0</v>
      </c>
      <c r="BH109" s="202">
        <f>IF(N109="sníž. přenesená",J109,0)</f>
        <v>0</v>
      </c>
      <c r="BI109" s="202">
        <f>IF(N109="nulová",J109,0)</f>
        <v>0</v>
      </c>
      <c r="BJ109" s="18" t="s">
        <v>84</v>
      </c>
      <c r="BK109" s="202">
        <f>ROUND(I109*H109,2)</f>
        <v>0</v>
      </c>
      <c r="BL109" s="18" t="s">
        <v>318</v>
      </c>
      <c r="BM109" s="201" t="s">
        <v>2714</v>
      </c>
    </row>
    <row r="110" spans="1:65" s="2" customFormat="1" ht="19.5" x14ac:dyDescent="0.2">
      <c r="A110" s="35"/>
      <c r="B110" s="36"/>
      <c r="C110" s="37"/>
      <c r="D110" s="203" t="s">
        <v>519</v>
      </c>
      <c r="E110" s="37"/>
      <c r="F110" s="204" t="s">
        <v>2715</v>
      </c>
      <c r="G110" s="37"/>
      <c r="H110" s="37"/>
      <c r="I110" s="110"/>
      <c r="J110" s="37"/>
      <c r="K110" s="37"/>
      <c r="L110" s="40"/>
      <c r="M110" s="205"/>
      <c r="N110" s="206"/>
      <c r="O110" s="65"/>
      <c r="P110" s="65"/>
      <c r="Q110" s="65"/>
      <c r="R110" s="65"/>
      <c r="S110" s="65"/>
      <c r="T110" s="66"/>
      <c r="U110" s="35"/>
      <c r="V110" s="35"/>
      <c r="W110" s="35"/>
      <c r="X110" s="35"/>
      <c r="Y110" s="35"/>
      <c r="Z110" s="35"/>
      <c r="AA110" s="35"/>
      <c r="AB110" s="35"/>
      <c r="AC110" s="35"/>
      <c r="AD110" s="35"/>
      <c r="AE110" s="35"/>
      <c r="AT110" s="18" t="s">
        <v>519</v>
      </c>
      <c r="AU110" s="18" t="s">
        <v>125</v>
      </c>
    </row>
    <row r="111" spans="1:65" s="2" customFormat="1" ht="16.5" customHeight="1" x14ac:dyDescent="0.2">
      <c r="A111" s="35"/>
      <c r="B111" s="36"/>
      <c r="C111" s="190" t="s">
        <v>386</v>
      </c>
      <c r="D111" s="190" t="s">
        <v>313</v>
      </c>
      <c r="E111" s="191" t="s">
        <v>2716</v>
      </c>
      <c r="F111" s="192" t="s">
        <v>2717</v>
      </c>
      <c r="G111" s="193" t="s">
        <v>316</v>
      </c>
      <c r="H111" s="194">
        <v>1</v>
      </c>
      <c r="I111" s="195"/>
      <c r="J111" s="196">
        <f>ROUND(I111*H111,2)</f>
        <v>0</v>
      </c>
      <c r="K111" s="192" t="s">
        <v>21</v>
      </c>
      <c r="L111" s="40"/>
      <c r="M111" s="197" t="s">
        <v>21</v>
      </c>
      <c r="N111" s="198" t="s">
        <v>47</v>
      </c>
      <c r="O111" s="65"/>
      <c r="P111" s="199">
        <f>O111*H111</f>
        <v>0</v>
      </c>
      <c r="Q111" s="199">
        <v>0</v>
      </c>
      <c r="R111" s="199">
        <f>Q111*H111</f>
        <v>0</v>
      </c>
      <c r="S111" s="199">
        <v>0</v>
      </c>
      <c r="T111" s="200">
        <f>S111*H111</f>
        <v>0</v>
      </c>
      <c r="U111" s="35"/>
      <c r="V111" s="35"/>
      <c r="W111" s="35"/>
      <c r="X111" s="35"/>
      <c r="Y111" s="35"/>
      <c r="Z111" s="35"/>
      <c r="AA111" s="35"/>
      <c r="AB111" s="35"/>
      <c r="AC111" s="35"/>
      <c r="AD111" s="35"/>
      <c r="AE111" s="35"/>
      <c r="AR111" s="201" t="s">
        <v>318</v>
      </c>
      <c r="AT111" s="201" t="s">
        <v>313</v>
      </c>
      <c r="AU111" s="201" t="s">
        <v>125</v>
      </c>
      <c r="AY111" s="18" t="s">
        <v>311</v>
      </c>
      <c r="BE111" s="202">
        <f>IF(N111="základní",J111,0)</f>
        <v>0</v>
      </c>
      <c r="BF111" s="202">
        <f>IF(N111="snížená",J111,0)</f>
        <v>0</v>
      </c>
      <c r="BG111" s="202">
        <f>IF(N111="zákl. přenesená",J111,0)</f>
        <v>0</v>
      </c>
      <c r="BH111" s="202">
        <f>IF(N111="sníž. přenesená",J111,0)</f>
        <v>0</v>
      </c>
      <c r="BI111" s="202">
        <f>IF(N111="nulová",J111,0)</f>
        <v>0</v>
      </c>
      <c r="BJ111" s="18" t="s">
        <v>84</v>
      </c>
      <c r="BK111" s="202">
        <f>ROUND(I111*H111,2)</f>
        <v>0</v>
      </c>
      <c r="BL111" s="18" t="s">
        <v>318</v>
      </c>
      <c r="BM111" s="201" t="s">
        <v>2718</v>
      </c>
    </row>
    <row r="112" spans="1:65" s="2" customFormat="1" ht="19.5" x14ac:dyDescent="0.2">
      <c r="A112" s="35"/>
      <c r="B112" s="36"/>
      <c r="C112" s="37"/>
      <c r="D112" s="203" t="s">
        <v>519</v>
      </c>
      <c r="E112" s="37"/>
      <c r="F112" s="204" t="s">
        <v>2719</v>
      </c>
      <c r="G112" s="37"/>
      <c r="H112" s="37"/>
      <c r="I112" s="110"/>
      <c r="J112" s="37"/>
      <c r="K112" s="37"/>
      <c r="L112" s="40"/>
      <c r="M112" s="205"/>
      <c r="N112" s="206"/>
      <c r="O112" s="65"/>
      <c r="P112" s="65"/>
      <c r="Q112" s="65"/>
      <c r="R112" s="65"/>
      <c r="S112" s="65"/>
      <c r="T112" s="66"/>
      <c r="U112" s="35"/>
      <c r="V112" s="35"/>
      <c r="W112" s="35"/>
      <c r="X112" s="35"/>
      <c r="Y112" s="35"/>
      <c r="Z112" s="35"/>
      <c r="AA112" s="35"/>
      <c r="AB112" s="35"/>
      <c r="AC112" s="35"/>
      <c r="AD112" s="35"/>
      <c r="AE112" s="35"/>
      <c r="AT112" s="18" t="s">
        <v>519</v>
      </c>
      <c r="AU112" s="18" t="s">
        <v>125</v>
      </c>
    </row>
    <row r="113" spans="1:65" s="2" customFormat="1" ht="16.5" customHeight="1" x14ac:dyDescent="0.2">
      <c r="A113" s="35"/>
      <c r="B113" s="36"/>
      <c r="C113" s="190" t="s">
        <v>399</v>
      </c>
      <c r="D113" s="190" t="s">
        <v>313</v>
      </c>
      <c r="E113" s="191" t="s">
        <v>2720</v>
      </c>
      <c r="F113" s="192" t="s">
        <v>2721</v>
      </c>
      <c r="G113" s="193" t="s">
        <v>316</v>
      </c>
      <c r="H113" s="194">
        <v>2</v>
      </c>
      <c r="I113" s="195"/>
      <c r="J113" s="196">
        <f>ROUND(I113*H113,2)</f>
        <v>0</v>
      </c>
      <c r="K113" s="192" t="s">
        <v>21</v>
      </c>
      <c r="L113" s="40"/>
      <c r="M113" s="197" t="s">
        <v>21</v>
      </c>
      <c r="N113" s="198" t="s">
        <v>47</v>
      </c>
      <c r="O113" s="65"/>
      <c r="P113" s="199">
        <f>O113*H113</f>
        <v>0</v>
      </c>
      <c r="Q113" s="199">
        <v>0</v>
      </c>
      <c r="R113" s="199">
        <f>Q113*H113</f>
        <v>0</v>
      </c>
      <c r="S113" s="199">
        <v>0</v>
      </c>
      <c r="T113" s="200">
        <f>S113*H113</f>
        <v>0</v>
      </c>
      <c r="U113" s="35"/>
      <c r="V113" s="35"/>
      <c r="W113" s="35"/>
      <c r="X113" s="35"/>
      <c r="Y113" s="35"/>
      <c r="Z113" s="35"/>
      <c r="AA113" s="35"/>
      <c r="AB113" s="35"/>
      <c r="AC113" s="35"/>
      <c r="AD113" s="35"/>
      <c r="AE113" s="35"/>
      <c r="AR113" s="201" t="s">
        <v>318</v>
      </c>
      <c r="AT113" s="201" t="s">
        <v>313</v>
      </c>
      <c r="AU113" s="201" t="s">
        <v>125</v>
      </c>
      <c r="AY113" s="18" t="s">
        <v>311</v>
      </c>
      <c r="BE113" s="202">
        <f>IF(N113="základní",J113,0)</f>
        <v>0</v>
      </c>
      <c r="BF113" s="202">
        <f>IF(N113="snížená",J113,0)</f>
        <v>0</v>
      </c>
      <c r="BG113" s="202">
        <f>IF(N113="zákl. přenesená",J113,0)</f>
        <v>0</v>
      </c>
      <c r="BH113" s="202">
        <f>IF(N113="sníž. přenesená",J113,0)</f>
        <v>0</v>
      </c>
      <c r="BI113" s="202">
        <f>IF(N113="nulová",J113,0)</f>
        <v>0</v>
      </c>
      <c r="BJ113" s="18" t="s">
        <v>84</v>
      </c>
      <c r="BK113" s="202">
        <f>ROUND(I113*H113,2)</f>
        <v>0</v>
      </c>
      <c r="BL113" s="18" t="s">
        <v>318</v>
      </c>
      <c r="BM113" s="201" t="s">
        <v>2722</v>
      </c>
    </row>
    <row r="114" spans="1:65" s="2" customFormat="1" ht="16.5" customHeight="1" x14ac:dyDescent="0.2">
      <c r="A114" s="35"/>
      <c r="B114" s="36"/>
      <c r="C114" s="190" t="s">
        <v>404</v>
      </c>
      <c r="D114" s="190" t="s">
        <v>313</v>
      </c>
      <c r="E114" s="191" t="s">
        <v>2723</v>
      </c>
      <c r="F114" s="192" t="s">
        <v>2724</v>
      </c>
      <c r="G114" s="193" t="s">
        <v>316</v>
      </c>
      <c r="H114" s="194">
        <v>1</v>
      </c>
      <c r="I114" s="195"/>
      <c r="J114" s="196">
        <f>ROUND(I114*H114,2)</f>
        <v>0</v>
      </c>
      <c r="K114" s="192" t="s">
        <v>21</v>
      </c>
      <c r="L114" s="40"/>
      <c r="M114" s="197" t="s">
        <v>21</v>
      </c>
      <c r="N114" s="198" t="s">
        <v>47</v>
      </c>
      <c r="O114" s="65"/>
      <c r="P114" s="199">
        <f>O114*H114</f>
        <v>0</v>
      </c>
      <c r="Q114" s="199">
        <v>0</v>
      </c>
      <c r="R114" s="199">
        <f>Q114*H114</f>
        <v>0</v>
      </c>
      <c r="S114" s="199">
        <v>0</v>
      </c>
      <c r="T114" s="200">
        <f>S114*H114</f>
        <v>0</v>
      </c>
      <c r="U114" s="35"/>
      <c r="V114" s="35"/>
      <c r="W114" s="35"/>
      <c r="X114" s="35"/>
      <c r="Y114" s="35"/>
      <c r="Z114" s="35"/>
      <c r="AA114" s="35"/>
      <c r="AB114" s="35"/>
      <c r="AC114" s="35"/>
      <c r="AD114" s="35"/>
      <c r="AE114" s="35"/>
      <c r="AR114" s="201" t="s">
        <v>318</v>
      </c>
      <c r="AT114" s="201" t="s">
        <v>313</v>
      </c>
      <c r="AU114" s="201" t="s">
        <v>125</v>
      </c>
      <c r="AY114" s="18" t="s">
        <v>311</v>
      </c>
      <c r="BE114" s="202">
        <f>IF(N114="základní",J114,0)</f>
        <v>0</v>
      </c>
      <c r="BF114" s="202">
        <f>IF(N114="snížená",J114,0)</f>
        <v>0</v>
      </c>
      <c r="BG114" s="202">
        <f>IF(N114="zákl. přenesená",J114,0)</f>
        <v>0</v>
      </c>
      <c r="BH114" s="202">
        <f>IF(N114="sníž. přenesená",J114,0)</f>
        <v>0</v>
      </c>
      <c r="BI114" s="202">
        <f>IF(N114="nulová",J114,0)</f>
        <v>0</v>
      </c>
      <c r="BJ114" s="18" t="s">
        <v>84</v>
      </c>
      <c r="BK114" s="202">
        <f>ROUND(I114*H114,2)</f>
        <v>0</v>
      </c>
      <c r="BL114" s="18" t="s">
        <v>318</v>
      </c>
      <c r="BM114" s="201" t="s">
        <v>2725</v>
      </c>
    </row>
    <row r="115" spans="1:65" s="2" customFormat="1" ht="16.5" customHeight="1" x14ac:dyDescent="0.2">
      <c r="A115" s="35"/>
      <c r="B115" s="36"/>
      <c r="C115" s="190" t="s">
        <v>409</v>
      </c>
      <c r="D115" s="190" t="s">
        <v>313</v>
      </c>
      <c r="E115" s="191" t="s">
        <v>2726</v>
      </c>
      <c r="F115" s="192" t="s">
        <v>2727</v>
      </c>
      <c r="G115" s="193" t="s">
        <v>316</v>
      </c>
      <c r="H115" s="194">
        <v>1</v>
      </c>
      <c r="I115" s="195"/>
      <c r="J115" s="196">
        <f>ROUND(I115*H115,2)</f>
        <v>0</v>
      </c>
      <c r="K115" s="192" t="s">
        <v>21</v>
      </c>
      <c r="L115" s="40"/>
      <c r="M115" s="197" t="s">
        <v>21</v>
      </c>
      <c r="N115" s="198" t="s">
        <v>47</v>
      </c>
      <c r="O115" s="65"/>
      <c r="P115" s="199">
        <f>O115*H115</f>
        <v>0</v>
      </c>
      <c r="Q115" s="199">
        <v>0</v>
      </c>
      <c r="R115" s="199">
        <f>Q115*H115</f>
        <v>0</v>
      </c>
      <c r="S115" s="199">
        <v>0</v>
      </c>
      <c r="T115" s="200">
        <f>S115*H115</f>
        <v>0</v>
      </c>
      <c r="U115" s="35"/>
      <c r="V115" s="35"/>
      <c r="W115" s="35"/>
      <c r="X115" s="35"/>
      <c r="Y115" s="35"/>
      <c r="Z115" s="35"/>
      <c r="AA115" s="35"/>
      <c r="AB115" s="35"/>
      <c r="AC115" s="35"/>
      <c r="AD115" s="35"/>
      <c r="AE115" s="35"/>
      <c r="AR115" s="201" t="s">
        <v>318</v>
      </c>
      <c r="AT115" s="201" t="s">
        <v>313</v>
      </c>
      <c r="AU115" s="201" t="s">
        <v>125</v>
      </c>
      <c r="AY115" s="18" t="s">
        <v>311</v>
      </c>
      <c r="BE115" s="202">
        <f>IF(N115="základní",J115,0)</f>
        <v>0</v>
      </c>
      <c r="BF115" s="202">
        <f>IF(N115="snížená",J115,0)</f>
        <v>0</v>
      </c>
      <c r="BG115" s="202">
        <f>IF(N115="zákl. přenesená",J115,0)</f>
        <v>0</v>
      </c>
      <c r="BH115" s="202">
        <f>IF(N115="sníž. přenesená",J115,0)</f>
        <v>0</v>
      </c>
      <c r="BI115" s="202">
        <f>IF(N115="nulová",J115,0)</f>
        <v>0</v>
      </c>
      <c r="BJ115" s="18" t="s">
        <v>84</v>
      </c>
      <c r="BK115" s="202">
        <f>ROUND(I115*H115,2)</f>
        <v>0</v>
      </c>
      <c r="BL115" s="18" t="s">
        <v>318</v>
      </c>
      <c r="BM115" s="201" t="s">
        <v>2728</v>
      </c>
    </row>
    <row r="116" spans="1:65" s="12" customFormat="1" ht="22.9" customHeight="1" x14ac:dyDescent="0.2">
      <c r="B116" s="174"/>
      <c r="C116" s="175"/>
      <c r="D116" s="176" t="s">
        <v>75</v>
      </c>
      <c r="E116" s="188" t="s">
        <v>2729</v>
      </c>
      <c r="F116" s="188" t="s">
        <v>2730</v>
      </c>
      <c r="G116" s="175"/>
      <c r="H116" s="175"/>
      <c r="I116" s="178"/>
      <c r="J116" s="189">
        <f>BK116</f>
        <v>0</v>
      </c>
      <c r="K116" s="175"/>
      <c r="L116" s="180"/>
      <c r="M116" s="181"/>
      <c r="N116" s="182"/>
      <c r="O116" s="182"/>
      <c r="P116" s="183">
        <f>P117</f>
        <v>0</v>
      </c>
      <c r="Q116" s="182"/>
      <c r="R116" s="183">
        <f>R117</f>
        <v>0</v>
      </c>
      <c r="S116" s="182"/>
      <c r="T116" s="184">
        <f>T117</f>
        <v>0</v>
      </c>
      <c r="AR116" s="185" t="s">
        <v>84</v>
      </c>
      <c r="AT116" s="186" t="s">
        <v>75</v>
      </c>
      <c r="AU116" s="186" t="s">
        <v>84</v>
      </c>
      <c r="AY116" s="185" t="s">
        <v>311</v>
      </c>
      <c r="BK116" s="187">
        <f>BK117</f>
        <v>0</v>
      </c>
    </row>
    <row r="117" spans="1:65" s="2" customFormat="1" ht="16.5" customHeight="1" x14ac:dyDescent="0.2">
      <c r="A117" s="35"/>
      <c r="B117" s="36"/>
      <c r="C117" s="190" t="s">
        <v>8</v>
      </c>
      <c r="D117" s="190" t="s">
        <v>313</v>
      </c>
      <c r="E117" s="191" t="s">
        <v>2731</v>
      </c>
      <c r="F117" s="192" t="s">
        <v>2732</v>
      </c>
      <c r="G117" s="193" t="s">
        <v>316</v>
      </c>
      <c r="H117" s="194">
        <v>8</v>
      </c>
      <c r="I117" s="195"/>
      <c r="J117" s="196">
        <f>ROUND(I117*H117,2)</f>
        <v>0</v>
      </c>
      <c r="K117" s="192" t="s">
        <v>21</v>
      </c>
      <c r="L117" s="40"/>
      <c r="M117" s="197" t="s">
        <v>21</v>
      </c>
      <c r="N117" s="198" t="s">
        <v>47</v>
      </c>
      <c r="O117" s="65"/>
      <c r="P117" s="199">
        <f>O117*H117</f>
        <v>0</v>
      </c>
      <c r="Q117" s="199">
        <v>0</v>
      </c>
      <c r="R117" s="199">
        <f>Q117*H117</f>
        <v>0</v>
      </c>
      <c r="S117" s="199">
        <v>0</v>
      </c>
      <c r="T117" s="200">
        <f>S117*H117</f>
        <v>0</v>
      </c>
      <c r="U117" s="35"/>
      <c r="V117" s="35"/>
      <c r="W117" s="35"/>
      <c r="X117" s="35"/>
      <c r="Y117" s="35"/>
      <c r="Z117" s="35"/>
      <c r="AA117" s="35"/>
      <c r="AB117" s="35"/>
      <c r="AC117" s="35"/>
      <c r="AD117" s="35"/>
      <c r="AE117" s="35"/>
      <c r="AR117" s="201" t="s">
        <v>318</v>
      </c>
      <c r="AT117" s="201" t="s">
        <v>313</v>
      </c>
      <c r="AU117" s="201" t="s">
        <v>86</v>
      </c>
      <c r="AY117" s="18" t="s">
        <v>311</v>
      </c>
      <c r="BE117" s="202">
        <f>IF(N117="základní",J117,0)</f>
        <v>0</v>
      </c>
      <c r="BF117" s="202">
        <f>IF(N117="snížená",J117,0)</f>
        <v>0</v>
      </c>
      <c r="BG117" s="202">
        <f>IF(N117="zákl. přenesená",J117,0)</f>
        <v>0</v>
      </c>
      <c r="BH117" s="202">
        <f>IF(N117="sníž. přenesená",J117,0)</f>
        <v>0</v>
      </c>
      <c r="BI117" s="202">
        <f>IF(N117="nulová",J117,0)</f>
        <v>0</v>
      </c>
      <c r="BJ117" s="18" t="s">
        <v>84</v>
      </c>
      <c r="BK117" s="202">
        <f>ROUND(I117*H117,2)</f>
        <v>0</v>
      </c>
      <c r="BL117" s="18" t="s">
        <v>318</v>
      </c>
      <c r="BM117" s="201" t="s">
        <v>2733</v>
      </c>
    </row>
    <row r="118" spans="1:65" s="12" customFormat="1" ht="22.9" customHeight="1" x14ac:dyDescent="0.2">
      <c r="B118" s="174"/>
      <c r="C118" s="175"/>
      <c r="D118" s="176" t="s">
        <v>75</v>
      </c>
      <c r="E118" s="188" t="s">
        <v>2734</v>
      </c>
      <c r="F118" s="188" t="s">
        <v>2735</v>
      </c>
      <c r="G118" s="175"/>
      <c r="H118" s="175"/>
      <c r="I118" s="178"/>
      <c r="J118" s="189">
        <f>BK118</f>
        <v>0</v>
      </c>
      <c r="K118" s="175"/>
      <c r="L118" s="180"/>
      <c r="M118" s="181"/>
      <c r="N118" s="182"/>
      <c r="O118" s="182"/>
      <c r="P118" s="183">
        <f>SUM(P119:P128)</f>
        <v>0</v>
      </c>
      <c r="Q118" s="182"/>
      <c r="R118" s="183">
        <f>SUM(R119:R128)</f>
        <v>0</v>
      </c>
      <c r="S118" s="182"/>
      <c r="T118" s="184">
        <f>SUM(T119:T128)</f>
        <v>0</v>
      </c>
      <c r="AR118" s="185" t="s">
        <v>84</v>
      </c>
      <c r="AT118" s="186" t="s">
        <v>75</v>
      </c>
      <c r="AU118" s="186" t="s">
        <v>84</v>
      </c>
      <c r="AY118" s="185" t="s">
        <v>311</v>
      </c>
      <c r="BK118" s="187">
        <f>SUM(BK119:BK128)</f>
        <v>0</v>
      </c>
    </row>
    <row r="119" spans="1:65" s="2" customFormat="1" ht="16.5" customHeight="1" x14ac:dyDescent="0.2">
      <c r="A119" s="35"/>
      <c r="B119" s="36"/>
      <c r="C119" s="190" t="s">
        <v>420</v>
      </c>
      <c r="D119" s="190" t="s">
        <v>313</v>
      </c>
      <c r="E119" s="191" t="s">
        <v>2736</v>
      </c>
      <c r="F119" s="192" t="s">
        <v>2737</v>
      </c>
      <c r="G119" s="193" t="s">
        <v>316</v>
      </c>
      <c r="H119" s="194">
        <v>10</v>
      </c>
      <c r="I119" s="195"/>
      <c r="J119" s="196">
        <f t="shared" ref="J119:J128" si="0">ROUND(I119*H119,2)</f>
        <v>0</v>
      </c>
      <c r="K119" s="192" t="s">
        <v>21</v>
      </c>
      <c r="L119" s="40"/>
      <c r="M119" s="197" t="s">
        <v>21</v>
      </c>
      <c r="N119" s="198" t="s">
        <v>47</v>
      </c>
      <c r="O119" s="65"/>
      <c r="P119" s="199">
        <f t="shared" ref="P119:P128" si="1">O119*H119</f>
        <v>0</v>
      </c>
      <c r="Q119" s="199">
        <v>0</v>
      </c>
      <c r="R119" s="199">
        <f t="shared" ref="R119:R128" si="2">Q119*H119</f>
        <v>0</v>
      </c>
      <c r="S119" s="199">
        <v>0</v>
      </c>
      <c r="T119" s="200">
        <f t="shared" ref="T119:T128" si="3">S119*H119</f>
        <v>0</v>
      </c>
      <c r="U119" s="35"/>
      <c r="V119" s="35"/>
      <c r="W119" s="35"/>
      <c r="X119" s="35"/>
      <c r="Y119" s="35"/>
      <c r="Z119" s="35"/>
      <c r="AA119" s="35"/>
      <c r="AB119" s="35"/>
      <c r="AC119" s="35"/>
      <c r="AD119" s="35"/>
      <c r="AE119" s="35"/>
      <c r="AR119" s="201" t="s">
        <v>318</v>
      </c>
      <c r="AT119" s="201" t="s">
        <v>313</v>
      </c>
      <c r="AU119" s="201" t="s">
        <v>86</v>
      </c>
      <c r="AY119" s="18" t="s">
        <v>311</v>
      </c>
      <c r="BE119" s="202">
        <f t="shared" ref="BE119:BE128" si="4">IF(N119="základní",J119,0)</f>
        <v>0</v>
      </c>
      <c r="BF119" s="202">
        <f t="shared" ref="BF119:BF128" si="5">IF(N119="snížená",J119,0)</f>
        <v>0</v>
      </c>
      <c r="BG119" s="202">
        <f t="shared" ref="BG119:BG128" si="6">IF(N119="zákl. přenesená",J119,0)</f>
        <v>0</v>
      </c>
      <c r="BH119" s="202">
        <f t="shared" ref="BH119:BH128" si="7">IF(N119="sníž. přenesená",J119,0)</f>
        <v>0</v>
      </c>
      <c r="BI119" s="202">
        <f t="shared" ref="BI119:BI128" si="8">IF(N119="nulová",J119,0)</f>
        <v>0</v>
      </c>
      <c r="BJ119" s="18" t="s">
        <v>84</v>
      </c>
      <c r="BK119" s="202">
        <f t="shared" ref="BK119:BK128" si="9">ROUND(I119*H119,2)</f>
        <v>0</v>
      </c>
      <c r="BL119" s="18" t="s">
        <v>318</v>
      </c>
      <c r="BM119" s="201" t="s">
        <v>2738</v>
      </c>
    </row>
    <row r="120" spans="1:65" s="2" customFormat="1" ht="16.5" customHeight="1" x14ac:dyDescent="0.2">
      <c r="A120" s="35"/>
      <c r="B120" s="36"/>
      <c r="C120" s="190" t="s">
        <v>431</v>
      </c>
      <c r="D120" s="190" t="s">
        <v>313</v>
      </c>
      <c r="E120" s="191" t="s">
        <v>2739</v>
      </c>
      <c r="F120" s="192" t="s">
        <v>2740</v>
      </c>
      <c r="G120" s="193" t="s">
        <v>316</v>
      </c>
      <c r="H120" s="194">
        <v>4</v>
      </c>
      <c r="I120" s="195"/>
      <c r="J120" s="196">
        <f t="shared" si="0"/>
        <v>0</v>
      </c>
      <c r="K120" s="192" t="s">
        <v>21</v>
      </c>
      <c r="L120" s="40"/>
      <c r="M120" s="197" t="s">
        <v>21</v>
      </c>
      <c r="N120" s="198" t="s">
        <v>47</v>
      </c>
      <c r="O120" s="65"/>
      <c r="P120" s="199">
        <f t="shared" si="1"/>
        <v>0</v>
      </c>
      <c r="Q120" s="199">
        <v>0</v>
      </c>
      <c r="R120" s="199">
        <f t="shared" si="2"/>
        <v>0</v>
      </c>
      <c r="S120" s="199">
        <v>0</v>
      </c>
      <c r="T120" s="200">
        <f t="shared" si="3"/>
        <v>0</v>
      </c>
      <c r="U120" s="35"/>
      <c r="V120" s="35"/>
      <c r="W120" s="35"/>
      <c r="X120" s="35"/>
      <c r="Y120" s="35"/>
      <c r="Z120" s="35"/>
      <c r="AA120" s="35"/>
      <c r="AB120" s="35"/>
      <c r="AC120" s="35"/>
      <c r="AD120" s="35"/>
      <c r="AE120" s="35"/>
      <c r="AR120" s="201" t="s">
        <v>318</v>
      </c>
      <c r="AT120" s="201" t="s">
        <v>313</v>
      </c>
      <c r="AU120" s="201" t="s">
        <v>86</v>
      </c>
      <c r="AY120" s="18" t="s">
        <v>311</v>
      </c>
      <c r="BE120" s="202">
        <f t="shared" si="4"/>
        <v>0</v>
      </c>
      <c r="BF120" s="202">
        <f t="shared" si="5"/>
        <v>0</v>
      </c>
      <c r="BG120" s="202">
        <f t="shared" si="6"/>
        <v>0</v>
      </c>
      <c r="BH120" s="202">
        <f t="shared" si="7"/>
        <v>0</v>
      </c>
      <c r="BI120" s="202">
        <f t="shared" si="8"/>
        <v>0</v>
      </c>
      <c r="BJ120" s="18" t="s">
        <v>84</v>
      </c>
      <c r="BK120" s="202">
        <f t="shared" si="9"/>
        <v>0</v>
      </c>
      <c r="BL120" s="18" t="s">
        <v>318</v>
      </c>
      <c r="BM120" s="201" t="s">
        <v>2741</v>
      </c>
    </row>
    <row r="121" spans="1:65" s="2" customFormat="1" ht="16.5" customHeight="1" x14ac:dyDescent="0.2">
      <c r="A121" s="35"/>
      <c r="B121" s="36"/>
      <c r="C121" s="190" t="s">
        <v>437</v>
      </c>
      <c r="D121" s="190" t="s">
        <v>313</v>
      </c>
      <c r="E121" s="191" t="s">
        <v>2742</v>
      </c>
      <c r="F121" s="192" t="s">
        <v>2743</v>
      </c>
      <c r="G121" s="193" t="s">
        <v>316</v>
      </c>
      <c r="H121" s="194">
        <v>1</v>
      </c>
      <c r="I121" s="195"/>
      <c r="J121" s="196">
        <f t="shared" si="0"/>
        <v>0</v>
      </c>
      <c r="K121" s="192" t="s">
        <v>21</v>
      </c>
      <c r="L121" s="40"/>
      <c r="M121" s="197" t="s">
        <v>21</v>
      </c>
      <c r="N121" s="198" t="s">
        <v>47</v>
      </c>
      <c r="O121" s="65"/>
      <c r="P121" s="199">
        <f t="shared" si="1"/>
        <v>0</v>
      </c>
      <c r="Q121" s="199">
        <v>0</v>
      </c>
      <c r="R121" s="199">
        <f t="shared" si="2"/>
        <v>0</v>
      </c>
      <c r="S121" s="199">
        <v>0</v>
      </c>
      <c r="T121" s="200">
        <f t="shared" si="3"/>
        <v>0</v>
      </c>
      <c r="U121" s="35"/>
      <c r="V121" s="35"/>
      <c r="W121" s="35"/>
      <c r="X121" s="35"/>
      <c r="Y121" s="35"/>
      <c r="Z121" s="35"/>
      <c r="AA121" s="35"/>
      <c r="AB121" s="35"/>
      <c r="AC121" s="35"/>
      <c r="AD121" s="35"/>
      <c r="AE121" s="35"/>
      <c r="AR121" s="201" t="s">
        <v>318</v>
      </c>
      <c r="AT121" s="201" t="s">
        <v>313</v>
      </c>
      <c r="AU121" s="201" t="s">
        <v>86</v>
      </c>
      <c r="AY121" s="18" t="s">
        <v>311</v>
      </c>
      <c r="BE121" s="202">
        <f t="shared" si="4"/>
        <v>0</v>
      </c>
      <c r="BF121" s="202">
        <f t="shared" si="5"/>
        <v>0</v>
      </c>
      <c r="BG121" s="202">
        <f t="shared" si="6"/>
        <v>0</v>
      </c>
      <c r="BH121" s="202">
        <f t="shared" si="7"/>
        <v>0</v>
      </c>
      <c r="BI121" s="202">
        <f t="shared" si="8"/>
        <v>0</v>
      </c>
      <c r="BJ121" s="18" t="s">
        <v>84</v>
      </c>
      <c r="BK121" s="202">
        <f t="shared" si="9"/>
        <v>0</v>
      </c>
      <c r="BL121" s="18" t="s">
        <v>318</v>
      </c>
      <c r="BM121" s="201" t="s">
        <v>2744</v>
      </c>
    </row>
    <row r="122" spans="1:65" s="2" customFormat="1" ht="16.5" customHeight="1" x14ac:dyDescent="0.2">
      <c r="A122" s="35"/>
      <c r="B122" s="36"/>
      <c r="C122" s="190" t="s">
        <v>442</v>
      </c>
      <c r="D122" s="190" t="s">
        <v>313</v>
      </c>
      <c r="E122" s="191" t="s">
        <v>2745</v>
      </c>
      <c r="F122" s="192" t="s">
        <v>2746</v>
      </c>
      <c r="G122" s="193" t="s">
        <v>316</v>
      </c>
      <c r="H122" s="194">
        <v>1</v>
      </c>
      <c r="I122" s="195"/>
      <c r="J122" s="196">
        <f t="shared" si="0"/>
        <v>0</v>
      </c>
      <c r="K122" s="192" t="s">
        <v>21</v>
      </c>
      <c r="L122" s="40"/>
      <c r="M122" s="197" t="s">
        <v>21</v>
      </c>
      <c r="N122" s="198" t="s">
        <v>47</v>
      </c>
      <c r="O122" s="65"/>
      <c r="P122" s="199">
        <f t="shared" si="1"/>
        <v>0</v>
      </c>
      <c r="Q122" s="199">
        <v>0</v>
      </c>
      <c r="R122" s="199">
        <f t="shared" si="2"/>
        <v>0</v>
      </c>
      <c r="S122" s="199">
        <v>0</v>
      </c>
      <c r="T122" s="200">
        <f t="shared" si="3"/>
        <v>0</v>
      </c>
      <c r="U122" s="35"/>
      <c r="V122" s="35"/>
      <c r="W122" s="35"/>
      <c r="X122" s="35"/>
      <c r="Y122" s="35"/>
      <c r="Z122" s="35"/>
      <c r="AA122" s="35"/>
      <c r="AB122" s="35"/>
      <c r="AC122" s="35"/>
      <c r="AD122" s="35"/>
      <c r="AE122" s="35"/>
      <c r="AR122" s="201" t="s">
        <v>318</v>
      </c>
      <c r="AT122" s="201" t="s">
        <v>313</v>
      </c>
      <c r="AU122" s="201" t="s">
        <v>86</v>
      </c>
      <c r="AY122" s="18" t="s">
        <v>311</v>
      </c>
      <c r="BE122" s="202">
        <f t="shared" si="4"/>
        <v>0</v>
      </c>
      <c r="BF122" s="202">
        <f t="shared" si="5"/>
        <v>0</v>
      </c>
      <c r="BG122" s="202">
        <f t="shared" si="6"/>
        <v>0</v>
      </c>
      <c r="BH122" s="202">
        <f t="shared" si="7"/>
        <v>0</v>
      </c>
      <c r="BI122" s="202">
        <f t="shared" si="8"/>
        <v>0</v>
      </c>
      <c r="BJ122" s="18" t="s">
        <v>84</v>
      </c>
      <c r="BK122" s="202">
        <f t="shared" si="9"/>
        <v>0</v>
      </c>
      <c r="BL122" s="18" t="s">
        <v>318</v>
      </c>
      <c r="BM122" s="201" t="s">
        <v>2747</v>
      </c>
    </row>
    <row r="123" spans="1:65" s="2" customFormat="1" ht="16.5" customHeight="1" x14ac:dyDescent="0.2">
      <c r="A123" s="35"/>
      <c r="B123" s="36"/>
      <c r="C123" s="190" t="s">
        <v>449</v>
      </c>
      <c r="D123" s="190" t="s">
        <v>313</v>
      </c>
      <c r="E123" s="191" t="s">
        <v>2748</v>
      </c>
      <c r="F123" s="192" t="s">
        <v>2749</v>
      </c>
      <c r="G123" s="193" t="s">
        <v>316</v>
      </c>
      <c r="H123" s="194">
        <v>4</v>
      </c>
      <c r="I123" s="195"/>
      <c r="J123" s="196">
        <f t="shared" si="0"/>
        <v>0</v>
      </c>
      <c r="K123" s="192" t="s">
        <v>21</v>
      </c>
      <c r="L123" s="40"/>
      <c r="M123" s="197" t="s">
        <v>21</v>
      </c>
      <c r="N123" s="198" t="s">
        <v>47</v>
      </c>
      <c r="O123" s="65"/>
      <c r="P123" s="199">
        <f t="shared" si="1"/>
        <v>0</v>
      </c>
      <c r="Q123" s="199">
        <v>0</v>
      </c>
      <c r="R123" s="199">
        <f t="shared" si="2"/>
        <v>0</v>
      </c>
      <c r="S123" s="199">
        <v>0</v>
      </c>
      <c r="T123" s="200">
        <f t="shared" si="3"/>
        <v>0</v>
      </c>
      <c r="U123" s="35"/>
      <c r="V123" s="35"/>
      <c r="W123" s="35"/>
      <c r="X123" s="35"/>
      <c r="Y123" s="35"/>
      <c r="Z123" s="35"/>
      <c r="AA123" s="35"/>
      <c r="AB123" s="35"/>
      <c r="AC123" s="35"/>
      <c r="AD123" s="35"/>
      <c r="AE123" s="35"/>
      <c r="AR123" s="201" t="s">
        <v>318</v>
      </c>
      <c r="AT123" s="201" t="s">
        <v>313</v>
      </c>
      <c r="AU123" s="201" t="s">
        <v>86</v>
      </c>
      <c r="AY123" s="18" t="s">
        <v>311</v>
      </c>
      <c r="BE123" s="202">
        <f t="shared" si="4"/>
        <v>0</v>
      </c>
      <c r="BF123" s="202">
        <f t="shared" si="5"/>
        <v>0</v>
      </c>
      <c r="BG123" s="202">
        <f t="shared" si="6"/>
        <v>0</v>
      </c>
      <c r="BH123" s="202">
        <f t="shared" si="7"/>
        <v>0</v>
      </c>
      <c r="BI123" s="202">
        <f t="shared" si="8"/>
        <v>0</v>
      </c>
      <c r="BJ123" s="18" t="s">
        <v>84</v>
      </c>
      <c r="BK123" s="202">
        <f t="shared" si="9"/>
        <v>0</v>
      </c>
      <c r="BL123" s="18" t="s">
        <v>318</v>
      </c>
      <c r="BM123" s="201" t="s">
        <v>2750</v>
      </c>
    </row>
    <row r="124" spans="1:65" s="2" customFormat="1" ht="16.5" customHeight="1" x14ac:dyDescent="0.2">
      <c r="A124" s="35"/>
      <c r="B124" s="36"/>
      <c r="C124" s="190" t="s">
        <v>7</v>
      </c>
      <c r="D124" s="190" t="s">
        <v>313</v>
      </c>
      <c r="E124" s="191" t="s">
        <v>2751</v>
      </c>
      <c r="F124" s="192" t="s">
        <v>2752</v>
      </c>
      <c r="G124" s="193" t="s">
        <v>316</v>
      </c>
      <c r="H124" s="194">
        <v>1</v>
      </c>
      <c r="I124" s="195"/>
      <c r="J124" s="196">
        <f t="shared" si="0"/>
        <v>0</v>
      </c>
      <c r="K124" s="192" t="s">
        <v>21</v>
      </c>
      <c r="L124" s="40"/>
      <c r="M124" s="197" t="s">
        <v>21</v>
      </c>
      <c r="N124" s="198" t="s">
        <v>47</v>
      </c>
      <c r="O124" s="65"/>
      <c r="P124" s="199">
        <f t="shared" si="1"/>
        <v>0</v>
      </c>
      <c r="Q124" s="199">
        <v>0</v>
      </c>
      <c r="R124" s="199">
        <f t="shared" si="2"/>
        <v>0</v>
      </c>
      <c r="S124" s="199">
        <v>0</v>
      </c>
      <c r="T124" s="200">
        <f t="shared" si="3"/>
        <v>0</v>
      </c>
      <c r="U124" s="35"/>
      <c r="V124" s="35"/>
      <c r="W124" s="35"/>
      <c r="X124" s="35"/>
      <c r="Y124" s="35"/>
      <c r="Z124" s="35"/>
      <c r="AA124" s="35"/>
      <c r="AB124" s="35"/>
      <c r="AC124" s="35"/>
      <c r="AD124" s="35"/>
      <c r="AE124" s="35"/>
      <c r="AR124" s="201" t="s">
        <v>318</v>
      </c>
      <c r="AT124" s="201" t="s">
        <v>313</v>
      </c>
      <c r="AU124" s="201" t="s">
        <v>86</v>
      </c>
      <c r="AY124" s="18" t="s">
        <v>311</v>
      </c>
      <c r="BE124" s="202">
        <f t="shared" si="4"/>
        <v>0</v>
      </c>
      <c r="BF124" s="202">
        <f t="shared" si="5"/>
        <v>0</v>
      </c>
      <c r="BG124" s="202">
        <f t="shared" si="6"/>
        <v>0</v>
      </c>
      <c r="BH124" s="202">
        <f t="shared" si="7"/>
        <v>0</v>
      </c>
      <c r="BI124" s="202">
        <f t="shared" si="8"/>
        <v>0</v>
      </c>
      <c r="BJ124" s="18" t="s">
        <v>84</v>
      </c>
      <c r="BK124" s="202">
        <f t="shared" si="9"/>
        <v>0</v>
      </c>
      <c r="BL124" s="18" t="s">
        <v>318</v>
      </c>
      <c r="BM124" s="201" t="s">
        <v>2753</v>
      </c>
    </row>
    <row r="125" spans="1:65" s="2" customFormat="1" ht="16.5" customHeight="1" x14ac:dyDescent="0.2">
      <c r="A125" s="35"/>
      <c r="B125" s="36"/>
      <c r="C125" s="190" t="s">
        <v>459</v>
      </c>
      <c r="D125" s="190" t="s">
        <v>313</v>
      </c>
      <c r="E125" s="191" t="s">
        <v>2754</v>
      </c>
      <c r="F125" s="192" t="s">
        <v>2755</v>
      </c>
      <c r="G125" s="193" t="s">
        <v>316</v>
      </c>
      <c r="H125" s="194">
        <v>2</v>
      </c>
      <c r="I125" s="195"/>
      <c r="J125" s="196">
        <f t="shared" si="0"/>
        <v>0</v>
      </c>
      <c r="K125" s="192" t="s">
        <v>21</v>
      </c>
      <c r="L125" s="40"/>
      <c r="M125" s="197" t="s">
        <v>21</v>
      </c>
      <c r="N125" s="198" t="s">
        <v>47</v>
      </c>
      <c r="O125" s="65"/>
      <c r="P125" s="199">
        <f t="shared" si="1"/>
        <v>0</v>
      </c>
      <c r="Q125" s="199">
        <v>0</v>
      </c>
      <c r="R125" s="199">
        <f t="shared" si="2"/>
        <v>0</v>
      </c>
      <c r="S125" s="199">
        <v>0</v>
      </c>
      <c r="T125" s="200">
        <f t="shared" si="3"/>
        <v>0</v>
      </c>
      <c r="U125" s="35"/>
      <c r="V125" s="35"/>
      <c r="W125" s="35"/>
      <c r="X125" s="35"/>
      <c r="Y125" s="35"/>
      <c r="Z125" s="35"/>
      <c r="AA125" s="35"/>
      <c r="AB125" s="35"/>
      <c r="AC125" s="35"/>
      <c r="AD125" s="35"/>
      <c r="AE125" s="35"/>
      <c r="AR125" s="201" t="s">
        <v>318</v>
      </c>
      <c r="AT125" s="201" t="s">
        <v>313</v>
      </c>
      <c r="AU125" s="201" t="s">
        <v>86</v>
      </c>
      <c r="AY125" s="18" t="s">
        <v>311</v>
      </c>
      <c r="BE125" s="202">
        <f t="shared" si="4"/>
        <v>0</v>
      </c>
      <c r="BF125" s="202">
        <f t="shared" si="5"/>
        <v>0</v>
      </c>
      <c r="BG125" s="202">
        <f t="shared" si="6"/>
        <v>0</v>
      </c>
      <c r="BH125" s="202">
        <f t="shared" si="7"/>
        <v>0</v>
      </c>
      <c r="BI125" s="202">
        <f t="shared" si="8"/>
        <v>0</v>
      </c>
      <c r="BJ125" s="18" t="s">
        <v>84</v>
      </c>
      <c r="BK125" s="202">
        <f t="shared" si="9"/>
        <v>0</v>
      </c>
      <c r="BL125" s="18" t="s">
        <v>318</v>
      </c>
      <c r="BM125" s="201" t="s">
        <v>2756</v>
      </c>
    </row>
    <row r="126" spans="1:65" s="2" customFormat="1" ht="16.5" customHeight="1" x14ac:dyDescent="0.2">
      <c r="A126" s="35"/>
      <c r="B126" s="36"/>
      <c r="C126" s="190" t="s">
        <v>464</v>
      </c>
      <c r="D126" s="190" t="s">
        <v>313</v>
      </c>
      <c r="E126" s="191" t="s">
        <v>2757</v>
      </c>
      <c r="F126" s="192" t="s">
        <v>2758</v>
      </c>
      <c r="G126" s="193" t="s">
        <v>316</v>
      </c>
      <c r="H126" s="194">
        <v>1</v>
      </c>
      <c r="I126" s="195"/>
      <c r="J126" s="196">
        <f t="shared" si="0"/>
        <v>0</v>
      </c>
      <c r="K126" s="192" t="s">
        <v>21</v>
      </c>
      <c r="L126" s="40"/>
      <c r="M126" s="197" t="s">
        <v>21</v>
      </c>
      <c r="N126" s="198" t="s">
        <v>47</v>
      </c>
      <c r="O126" s="65"/>
      <c r="P126" s="199">
        <f t="shared" si="1"/>
        <v>0</v>
      </c>
      <c r="Q126" s="199">
        <v>0</v>
      </c>
      <c r="R126" s="199">
        <f t="shared" si="2"/>
        <v>0</v>
      </c>
      <c r="S126" s="199">
        <v>0</v>
      </c>
      <c r="T126" s="200">
        <f t="shared" si="3"/>
        <v>0</v>
      </c>
      <c r="U126" s="35"/>
      <c r="V126" s="35"/>
      <c r="W126" s="35"/>
      <c r="X126" s="35"/>
      <c r="Y126" s="35"/>
      <c r="Z126" s="35"/>
      <c r="AA126" s="35"/>
      <c r="AB126" s="35"/>
      <c r="AC126" s="35"/>
      <c r="AD126" s="35"/>
      <c r="AE126" s="35"/>
      <c r="AR126" s="201" t="s">
        <v>318</v>
      </c>
      <c r="AT126" s="201" t="s">
        <v>313</v>
      </c>
      <c r="AU126" s="201" t="s">
        <v>86</v>
      </c>
      <c r="AY126" s="18" t="s">
        <v>311</v>
      </c>
      <c r="BE126" s="202">
        <f t="shared" si="4"/>
        <v>0</v>
      </c>
      <c r="BF126" s="202">
        <f t="shared" si="5"/>
        <v>0</v>
      </c>
      <c r="BG126" s="202">
        <f t="shared" si="6"/>
        <v>0</v>
      </c>
      <c r="BH126" s="202">
        <f t="shared" si="7"/>
        <v>0</v>
      </c>
      <c r="BI126" s="202">
        <f t="shared" si="8"/>
        <v>0</v>
      </c>
      <c r="BJ126" s="18" t="s">
        <v>84</v>
      </c>
      <c r="BK126" s="202">
        <f t="shared" si="9"/>
        <v>0</v>
      </c>
      <c r="BL126" s="18" t="s">
        <v>318</v>
      </c>
      <c r="BM126" s="201" t="s">
        <v>2759</v>
      </c>
    </row>
    <row r="127" spans="1:65" s="2" customFormat="1" ht="16.5" customHeight="1" x14ac:dyDescent="0.2">
      <c r="A127" s="35"/>
      <c r="B127" s="36"/>
      <c r="C127" s="190" t="s">
        <v>470</v>
      </c>
      <c r="D127" s="190" t="s">
        <v>313</v>
      </c>
      <c r="E127" s="191" t="s">
        <v>2760</v>
      </c>
      <c r="F127" s="192" t="s">
        <v>2761</v>
      </c>
      <c r="G127" s="193" t="s">
        <v>316</v>
      </c>
      <c r="H127" s="194">
        <v>4</v>
      </c>
      <c r="I127" s="195"/>
      <c r="J127" s="196">
        <f t="shared" si="0"/>
        <v>0</v>
      </c>
      <c r="K127" s="192" t="s">
        <v>21</v>
      </c>
      <c r="L127" s="40"/>
      <c r="M127" s="197" t="s">
        <v>21</v>
      </c>
      <c r="N127" s="198" t="s">
        <v>47</v>
      </c>
      <c r="O127" s="65"/>
      <c r="P127" s="199">
        <f t="shared" si="1"/>
        <v>0</v>
      </c>
      <c r="Q127" s="199">
        <v>0</v>
      </c>
      <c r="R127" s="199">
        <f t="shared" si="2"/>
        <v>0</v>
      </c>
      <c r="S127" s="199">
        <v>0</v>
      </c>
      <c r="T127" s="200">
        <f t="shared" si="3"/>
        <v>0</v>
      </c>
      <c r="U127" s="35"/>
      <c r="V127" s="35"/>
      <c r="W127" s="35"/>
      <c r="X127" s="35"/>
      <c r="Y127" s="35"/>
      <c r="Z127" s="35"/>
      <c r="AA127" s="35"/>
      <c r="AB127" s="35"/>
      <c r="AC127" s="35"/>
      <c r="AD127" s="35"/>
      <c r="AE127" s="35"/>
      <c r="AR127" s="201" t="s">
        <v>318</v>
      </c>
      <c r="AT127" s="201" t="s">
        <v>313</v>
      </c>
      <c r="AU127" s="201" t="s">
        <v>86</v>
      </c>
      <c r="AY127" s="18" t="s">
        <v>311</v>
      </c>
      <c r="BE127" s="202">
        <f t="shared" si="4"/>
        <v>0</v>
      </c>
      <c r="BF127" s="202">
        <f t="shared" si="5"/>
        <v>0</v>
      </c>
      <c r="BG127" s="202">
        <f t="shared" si="6"/>
        <v>0</v>
      </c>
      <c r="BH127" s="202">
        <f t="shared" si="7"/>
        <v>0</v>
      </c>
      <c r="BI127" s="202">
        <f t="shared" si="8"/>
        <v>0</v>
      </c>
      <c r="BJ127" s="18" t="s">
        <v>84</v>
      </c>
      <c r="BK127" s="202">
        <f t="shared" si="9"/>
        <v>0</v>
      </c>
      <c r="BL127" s="18" t="s">
        <v>318</v>
      </c>
      <c r="BM127" s="201" t="s">
        <v>2762</v>
      </c>
    </row>
    <row r="128" spans="1:65" s="2" customFormat="1" ht="16.5" customHeight="1" x14ac:dyDescent="0.2">
      <c r="A128" s="35"/>
      <c r="B128" s="36"/>
      <c r="C128" s="190" t="s">
        <v>479</v>
      </c>
      <c r="D128" s="190" t="s">
        <v>313</v>
      </c>
      <c r="E128" s="191" t="s">
        <v>2763</v>
      </c>
      <c r="F128" s="192" t="s">
        <v>2764</v>
      </c>
      <c r="G128" s="193" t="s">
        <v>316</v>
      </c>
      <c r="H128" s="194">
        <v>2</v>
      </c>
      <c r="I128" s="195"/>
      <c r="J128" s="196">
        <f t="shared" si="0"/>
        <v>0</v>
      </c>
      <c r="K128" s="192" t="s">
        <v>21</v>
      </c>
      <c r="L128" s="40"/>
      <c r="M128" s="197" t="s">
        <v>21</v>
      </c>
      <c r="N128" s="198" t="s">
        <v>47</v>
      </c>
      <c r="O128" s="65"/>
      <c r="P128" s="199">
        <f t="shared" si="1"/>
        <v>0</v>
      </c>
      <c r="Q128" s="199">
        <v>0</v>
      </c>
      <c r="R128" s="199">
        <f t="shared" si="2"/>
        <v>0</v>
      </c>
      <c r="S128" s="199">
        <v>0</v>
      </c>
      <c r="T128" s="200">
        <f t="shared" si="3"/>
        <v>0</v>
      </c>
      <c r="U128" s="35"/>
      <c r="V128" s="35"/>
      <c r="W128" s="35"/>
      <c r="X128" s="35"/>
      <c r="Y128" s="35"/>
      <c r="Z128" s="35"/>
      <c r="AA128" s="35"/>
      <c r="AB128" s="35"/>
      <c r="AC128" s="35"/>
      <c r="AD128" s="35"/>
      <c r="AE128" s="35"/>
      <c r="AR128" s="201" t="s">
        <v>318</v>
      </c>
      <c r="AT128" s="201" t="s">
        <v>313</v>
      </c>
      <c r="AU128" s="201" t="s">
        <v>86</v>
      </c>
      <c r="AY128" s="18" t="s">
        <v>311</v>
      </c>
      <c r="BE128" s="202">
        <f t="shared" si="4"/>
        <v>0</v>
      </c>
      <c r="BF128" s="202">
        <f t="shared" si="5"/>
        <v>0</v>
      </c>
      <c r="BG128" s="202">
        <f t="shared" si="6"/>
        <v>0</v>
      </c>
      <c r="BH128" s="202">
        <f t="shared" si="7"/>
        <v>0</v>
      </c>
      <c r="BI128" s="202">
        <f t="shared" si="8"/>
        <v>0</v>
      </c>
      <c r="BJ128" s="18" t="s">
        <v>84</v>
      </c>
      <c r="BK128" s="202">
        <f t="shared" si="9"/>
        <v>0</v>
      </c>
      <c r="BL128" s="18" t="s">
        <v>318</v>
      </c>
      <c r="BM128" s="201" t="s">
        <v>2765</v>
      </c>
    </row>
    <row r="129" spans="1:65" s="12" customFormat="1" ht="22.9" customHeight="1" x14ac:dyDescent="0.2">
      <c r="B129" s="174"/>
      <c r="C129" s="175"/>
      <c r="D129" s="176" t="s">
        <v>75</v>
      </c>
      <c r="E129" s="188" t="s">
        <v>2766</v>
      </c>
      <c r="F129" s="188" t="s">
        <v>2767</v>
      </c>
      <c r="G129" s="175"/>
      <c r="H129" s="175"/>
      <c r="I129" s="178"/>
      <c r="J129" s="189">
        <f>BK129</f>
        <v>0</v>
      </c>
      <c r="K129" s="175"/>
      <c r="L129" s="180"/>
      <c r="M129" s="181"/>
      <c r="N129" s="182"/>
      <c r="O129" s="182"/>
      <c r="P129" s="183">
        <f>P130</f>
        <v>0</v>
      </c>
      <c r="Q129" s="182"/>
      <c r="R129" s="183">
        <f>R130</f>
        <v>0</v>
      </c>
      <c r="S129" s="182"/>
      <c r="T129" s="184">
        <f>T130</f>
        <v>0</v>
      </c>
      <c r="AR129" s="185" t="s">
        <v>84</v>
      </c>
      <c r="AT129" s="186" t="s">
        <v>75</v>
      </c>
      <c r="AU129" s="186" t="s">
        <v>84</v>
      </c>
      <c r="AY129" s="185" t="s">
        <v>311</v>
      </c>
      <c r="BK129" s="187">
        <f>BK130</f>
        <v>0</v>
      </c>
    </row>
    <row r="130" spans="1:65" s="2" customFormat="1" ht="24" customHeight="1" x14ac:dyDescent="0.2">
      <c r="A130" s="35"/>
      <c r="B130" s="36"/>
      <c r="C130" s="190" t="s">
        <v>485</v>
      </c>
      <c r="D130" s="190" t="s">
        <v>313</v>
      </c>
      <c r="E130" s="191" t="s">
        <v>2768</v>
      </c>
      <c r="F130" s="192" t="s">
        <v>2769</v>
      </c>
      <c r="G130" s="193" t="s">
        <v>316</v>
      </c>
      <c r="H130" s="194">
        <v>1</v>
      </c>
      <c r="I130" s="195"/>
      <c r="J130" s="196">
        <f>ROUND(I130*H130,2)</f>
        <v>0</v>
      </c>
      <c r="K130" s="192" t="s">
        <v>21</v>
      </c>
      <c r="L130" s="40"/>
      <c r="M130" s="197" t="s">
        <v>21</v>
      </c>
      <c r="N130" s="198" t="s">
        <v>47</v>
      </c>
      <c r="O130" s="65"/>
      <c r="P130" s="199">
        <f>O130*H130</f>
        <v>0</v>
      </c>
      <c r="Q130" s="199">
        <v>0</v>
      </c>
      <c r="R130" s="199">
        <f>Q130*H130</f>
        <v>0</v>
      </c>
      <c r="S130" s="199">
        <v>0</v>
      </c>
      <c r="T130" s="200">
        <f>S130*H130</f>
        <v>0</v>
      </c>
      <c r="U130" s="35"/>
      <c r="V130" s="35"/>
      <c r="W130" s="35"/>
      <c r="X130" s="35"/>
      <c r="Y130" s="35"/>
      <c r="Z130" s="35"/>
      <c r="AA130" s="35"/>
      <c r="AB130" s="35"/>
      <c r="AC130" s="35"/>
      <c r="AD130" s="35"/>
      <c r="AE130" s="35"/>
      <c r="AR130" s="201" t="s">
        <v>318</v>
      </c>
      <c r="AT130" s="201" t="s">
        <v>313</v>
      </c>
      <c r="AU130" s="201" t="s">
        <v>86</v>
      </c>
      <c r="AY130" s="18" t="s">
        <v>311</v>
      </c>
      <c r="BE130" s="202">
        <f>IF(N130="základní",J130,0)</f>
        <v>0</v>
      </c>
      <c r="BF130" s="202">
        <f>IF(N130="snížená",J130,0)</f>
        <v>0</v>
      </c>
      <c r="BG130" s="202">
        <f>IF(N130="zákl. přenesená",J130,0)</f>
        <v>0</v>
      </c>
      <c r="BH130" s="202">
        <f>IF(N130="sníž. přenesená",J130,0)</f>
        <v>0</v>
      </c>
      <c r="BI130" s="202">
        <f>IF(N130="nulová",J130,0)</f>
        <v>0</v>
      </c>
      <c r="BJ130" s="18" t="s">
        <v>84</v>
      </c>
      <c r="BK130" s="202">
        <f>ROUND(I130*H130,2)</f>
        <v>0</v>
      </c>
      <c r="BL130" s="18" t="s">
        <v>318</v>
      </c>
      <c r="BM130" s="201" t="s">
        <v>2770</v>
      </c>
    </row>
    <row r="131" spans="1:65" s="12" customFormat="1" ht="22.9" customHeight="1" x14ac:dyDescent="0.2">
      <c r="B131" s="174"/>
      <c r="C131" s="175"/>
      <c r="D131" s="176" t="s">
        <v>75</v>
      </c>
      <c r="E131" s="188" t="s">
        <v>2771</v>
      </c>
      <c r="F131" s="188" t="s">
        <v>2772</v>
      </c>
      <c r="G131" s="175"/>
      <c r="H131" s="175"/>
      <c r="I131" s="178"/>
      <c r="J131" s="189">
        <f>BK131</f>
        <v>0</v>
      </c>
      <c r="K131" s="175"/>
      <c r="L131" s="180"/>
      <c r="M131" s="181"/>
      <c r="N131" s="182"/>
      <c r="O131" s="182"/>
      <c r="P131" s="183">
        <f>P132</f>
        <v>0</v>
      </c>
      <c r="Q131" s="182"/>
      <c r="R131" s="183">
        <f>R132</f>
        <v>0</v>
      </c>
      <c r="S131" s="182"/>
      <c r="T131" s="184">
        <f>T132</f>
        <v>0</v>
      </c>
      <c r="AR131" s="185" t="s">
        <v>84</v>
      </c>
      <c r="AT131" s="186" t="s">
        <v>75</v>
      </c>
      <c r="AU131" s="186" t="s">
        <v>84</v>
      </c>
      <c r="AY131" s="185" t="s">
        <v>311</v>
      </c>
      <c r="BK131" s="187">
        <f>BK132</f>
        <v>0</v>
      </c>
    </row>
    <row r="132" spans="1:65" s="2" customFormat="1" ht="16.5" customHeight="1" x14ac:dyDescent="0.2">
      <c r="A132" s="35"/>
      <c r="B132" s="36"/>
      <c r="C132" s="190" t="s">
        <v>491</v>
      </c>
      <c r="D132" s="190" t="s">
        <v>313</v>
      </c>
      <c r="E132" s="191" t="s">
        <v>2773</v>
      </c>
      <c r="F132" s="192" t="s">
        <v>2774</v>
      </c>
      <c r="G132" s="193" t="s">
        <v>2123</v>
      </c>
      <c r="H132" s="194">
        <v>1</v>
      </c>
      <c r="I132" s="195"/>
      <c r="J132" s="196">
        <f>ROUND(I132*H132,2)</f>
        <v>0</v>
      </c>
      <c r="K132" s="192" t="s">
        <v>21</v>
      </c>
      <c r="L132" s="40"/>
      <c r="M132" s="197" t="s">
        <v>21</v>
      </c>
      <c r="N132" s="198" t="s">
        <v>47</v>
      </c>
      <c r="O132" s="65"/>
      <c r="P132" s="199">
        <f>O132*H132</f>
        <v>0</v>
      </c>
      <c r="Q132" s="199">
        <v>0</v>
      </c>
      <c r="R132" s="199">
        <f>Q132*H132</f>
        <v>0</v>
      </c>
      <c r="S132" s="199">
        <v>0</v>
      </c>
      <c r="T132" s="200">
        <f>S132*H132</f>
        <v>0</v>
      </c>
      <c r="U132" s="35"/>
      <c r="V132" s="35"/>
      <c r="W132" s="35"/>
      <c r="X132" s="35"/>
      <c r="Y132" s="35"/>
      <c r="Z132" s="35"/>
      <c r="AA132" s="35"/>
      <c r="AB132" s="35"/>
      <c r="AC132" s="35"/>
      <c r="AD132" s="35"/>
      <c r="AE132" s="35"/>
      <c r="AR132" s="201" t="s">
        <v>318</v>
      </c>
      <c r="AT132" s="201" t="s">
        <v>313</v>
      </c>
      <c r="AU132" s="201" t="s">
        <v>86</v>
      </c>
      <c r="AY132" s="18" t="s">
        <v>311</v>
      </c>
      <c r="BE132" s="202">
        <f>IF(N132="základní",J132,0)</f>
        <v>0</v>
      </c>
      <c r="BF132" s="202">
        <f>IF(N132="snížená",J132,0)</f>
        <v>0</v>
      </c>
      <c r="BG132" s="202">
        <f>IF(N132="zákl. přenesená",J132,0)</f>
        <v>0</v>
      </c>
      <c r="BH132" s="202">
        <f>IF(N132="sníž. přenesená",J132,0)</f>
        <v>0</v>
      </c>
      <c r="BI132" s="202">
        <f>IF(N132="nulová",J132,0)</f>
        <v>0</v>
      </c>
      <c r="BJ132" s="18" t="s">
        <v>84</v>
      </c>
      <c r="BK132" s="202">
        <f>ROUND(I132*H132,2)</f>
        <v>0</v>
      </c>
      <c r="BL132" s="18" t="s">
        <v>318</v>
      </c>
      <c r="BM132" s="201" t="s">
        <v>2775</v>
      </c>
    </row>
    <row r="133" spans="1:65" s="12" customFormat="1" ht="22.9" customHeight="1" x14ac:dyDescent="0.2">
      <c r="B133" s="174"/>
      <c r="C133" s="175"/>
      <c r="D133" s="176" t="s">
        <v>75</v>
      </c>
      <c r="E133" s="188" t="s">
        <v>2776</v>
      </c>
      <c r="F133" s="188" t="s">
        <v>2236</v>
      </c>
      <c r="G133" s="175"/>
      <c r="H133" s="175"/>
      <c r="I133" s="178"/>
      <c r="J133" s="189">
        <f>BK133</f>
        <v>0</v>
      </c>
      <c r="K133" s="175"/>
      <c r="L133" s="180"/>
      <c r="M133" s="181"/>
      <c r="N133" s="182"/>
      <c r="O133" s="182"/>
      <c r="P133" s="183">
        <f>SUM(P134:P137)</f>
        <v>0</v>
      </c>
      <c r="Q133" s="182"/>
      <c r="R133" s="183">
        <f>SUM(R134:R137)</f>
        <v>0</v>
      </c>
      <c r="S133" s="182"/>
      <c r="T133" s="184">
        <f>SUM(T134:T137)</f>
        <v>0</v>
      </c>
      <c r="AR133" s="185" t="s">
        <v>84</v>
      </c>
      <c r="AT133" s="186" t="s">
        <v>75</v>
      </c>
      <c r="AU133" s="186" t="s">
        <v>84</v>
      </c>
      <c r="AY133" s="185" t="s">
        <v>311</v>
      </c>
      <c r="BK133" s="187">
        <f>SUM(BK134:BK137)</f>
        <v>0</v>
      </c>
    </row>
    <row r="134" spans="1:65" s="2" customFormat="1" ht="16.5" customHeight="1" x14ac:dyDescent="0.2">
      <c r="A134" s="35"/>
      <c r="B134" s="36"/>
      <c r="C134" s="190" t="s">
        <v>495</v>
      </c>
      <c r="D134" s="190" t="s">
        <v>313</v>
      </c>
      <c r="E134" s="191" t="s">
        <v>2777</v>
      </c>
      <c r="F134" s="192" t="s">
        <v>2778</v>
      </c>
      <c r="G134" s="193" t="s">
        <v>2123</v>
      </c>
      <c r="H134" s="194">
        <v>1</v>
      </c>
      <c r="I134" s="195"/>
      <c r="J134" s="196">
        <f>ROUND(I134*H134,2)</f>
        <v>0</v>
      </c>
      <c r="K134" s="192" t="s">
        <v>21</v>
      </c>
      <c r="L134" s="40"/>
      <c r="M134" s="197" t="s">
        <v>21</v>
      </c>
      <c r="N134" s="198" t="s">
        <v>47</v>
      </c>
      <c r="O134" s="65"/>
      <c r="P134" s="199">
        <f>O134*H134</f>
        <v>0</v>
      </c>
      <c r="Q134" s="199">
        <v>0</v>
      </c>
      <c r="R134" s="199">
        <f>Q134*H134</f>
        <v>0</v>
      </c>
      <c r="S134" s="199">
        <v>0</v>
      </c>
      <c r="T134" s="200">
        <f>S134*H134</f>
        <v>0</v>
      </c>
      <c r="U134" s="35"/>
      <c r="V134" s="35"/>
      <c r="W134" s="35"/>
      <c r="X134" s="35"/>
      <c r="Y134" s="35"/>
      <c r="Z134" s="35"/>
      <c r="AA134" s="35"/>
      <c r="AB134" s="35"/>
      <c r="AC134" s="35"/>
      <c r="AD134" s="35"/>
      <c r="AE134" s="35"/>
      <c r="AR134" s="201" t="s">
        <v>318</v>
      </c>
      <c r="AT134" s="201" t="s">
        <v>313</v>
      </c>
      <c r="AU134" s="201" t="s">
        <v>86</v>
      </c>
      <c r="AY134" s="18" t="s">
        <v>311</v>
      </c>
      <c r="BE134" s="202">
        <f>IF(N134="základní",J134,0)</f>
        <v>0</v>
      </c>
      <c r="BF134" s="202">
        <f>IF(N134="snížená",J134,0)</f>
        <v>0</v>
      </c>
      <c r="BG134" s="202">
        <f>IF(N134="zákl. přenesená",J134,0)</f>
        <v>0</v>
      </c>
      <c r="BH134" s="202">
        <f>IF(N134="sníž. přenesená",J134,0)</f>
        <v>0</v>
      </c>
      <c r="BI134" s="202">
        <f>IF(N134="nulová",J134,0)</f>
        <v>0</v>
      </c>
      <c r="BJ134" s="18" t="s">
        <v>84</v>
      </c>
      <c r="BK134" s="202">
        <f>ROUND(I134*H134,2)</f>
        <v>0</v>
      </c>
      <c r="BL134" s="18" t="s">
        <v>318</v>
      </c>
      <c r="BM134" s="201" t="s">
        <v>2779</v>
      </c>
    </row>
    <row r="135" spans="1:65" s="2" customFormat="1" ht="16.5" customHeight="1" x14ac:dyDescent="0.2">
      <c r="A135" s="35"/>
      <c r="B135" s="36"/>
      <c r="C135" s="190" t="s">
        <v>503</v>
      </c>
      <c r="D135" s="190" t="s">
        <v>313</v>
      </c>
      <c r="E135" s="191" t="s">
        <v>2240</v>
      </c>
      <c r="F135" s="192" t="s">
        <v>2241</v>
      </c>
      <c r="G135" s="193" t="s">
        <v>2123</v>
      </c>
      <c r="H135" s="194">
        <v>1</v>
      </c>
      <c r="I135" s="195"/>
      <c r="J135" s="196">
        <f>ROUND(I135*H135,2)</f>
        <v>0</v>
      </c>
      <c r="K135" s="192" t="s">
        <v>21</v>
      </c>
      <c r="L135" s="40"/>
      <c r="M135" s="197" t="s">
        <v>21</v>
      </c>
      <c r="N135" s="198" t="s">
        <v>47</v>
      </c>
      <c r="O135" s="65"/>
      <c r="P135" s="199">
        <f>O135*H135</f>
        <v>0</v>
      </c>
      <c r="Q135" s="199">
        <v>0</v>
      </c>
      <c r="R135" s="199">
        <f>Q135*H135</f>
        <v>0</v>
      </c>
      <c r="S135" s="199">
        <v>0</v>
      </c>
      <c r="T135" s="200">
        <f>S135*H135</f>
        <v>0</v>
      </c>
      <c r="U135" s="35"/>
      <c r="V135" s="35"/>
      <c r="W135" s="35"/>
      <c r="X135" s="35"/>
      <c r="Y135" s="35"/>
      <c r="Z135" s="35"/>
      <c r="AA135" s="35"/>
      <c r="AB135" s="35"/>
      <c r="AC135" s="35"/>
      <c r="AD135" s="35"/>
      <c r="AE135" s="35"/>
      <c r="AR135" s="201" t="s">
        <v>318</v>
      </c>
      <c r="AT135" s="201" t="s">
        <v>313</v>
      </c>
      <c r="AU135" s="201" t="s">
        <v>86</v>
      </c>
      <c r="AY135" s="18" t="s">
        <v>311</v>
      </c>
      <c r="BE135" s="202">
        <f>IF(N135="základní",J135,0)</f>
        <v>0</v>
      </c>
      <c r="BF135" s="202">
        <f>IF(N135="snížená",J135,0)</f>
        <v>0</v>
      </c>
      <c r="BG135" s="202">
        <f>IF(N135="zákl. přenesená",J135,0)</f>
        <v>0</v>
      </c>
      <c r="BH135" s="202">
        <f>IF(N135="sníž. přenesená",J135,0)</f>
        <v>0</v>
      </c>
      <c r="BI135" s="202">
        <f>IF(N135="nulová",J135,0)</f>
        <v>0</v>
      </c>
      <c r="BJ135" s="18" t="s">
        <v>84</v>
      </c>
      <c r="BK135" s="202">
        <f>ROUND(I135*H135,2)</f>
        <v>0</v>
      </c>
      <c r="BL135" s="18" t="s">
        <v>318</v>
      </c>
      <c r="BM135" s="201" t="s">
        <v>2780</v>
      </c>
    </row>
    <row r="136" spans="1:65" s="2" customFormat="1" ht="24" customHeight="1" x14ac:dyDescent="0.2">
      <c r="A136" s="35"/>
      <c r="B136" s="36"/>
      <c r="C136" s="190" t="s">
        <v>510</v>
      </c>
      <c r="D136" s="190" t="s">
        <v>313</v>
      </c>
      <c r="E136" s="191" t="s">
        <v>2243</v>
      </c>
      <c r="F136" s="192" t="s">
        <v>2244</v>
      </c>
      <c r="G136" s="193" t="s">
        <v>2123</v>
      </c>
      <c r="H136" s="194">
        <v>1</v>
      </c>
      <c r="I136" s="195"/>
      <c r="J136" s="196">
        <f>ROUND(I136*H136,2)</f>
        <v>0</v>
      </c>
      <c r="K136" s="192" t="s">
        <v>21</v>
      </c>
      <c r="L136" s="40"/>
      <c r="M136" s="197" t="s">
        <v>21</v>
      </c>
      <c r="N136" s="198" t="s">
        <v>47</v>
      </c>
      <c r="O136" s="65"/>
      <c r="P136" s="199">
        <f>O136*H136</f>
        <v>0</v>
      </c>
      <c r="Q136" s="199">
        <v>0</v>
      </c>
      <c r="R136" s="199">
        <f>Q136*H136</f>
        <v>0</v>
      </c>
      <c r="S136" s="199">
        <v>0</v>
      </c>
      <c r="T136" s="200">
        <f>S136*H136</f>
        <v>0</v>
      </c>
      <c r="U136" s="35"/>
      <c r="V136" s="35"/>
      <c r="W136" s="35"/>
      <c r="X136" s="35"/>
      <c r="Y136" s="35"/>
      <c r="Z136" s="35"/>
      <c r="AA136" s="35"/>
      <c r="AB136" s="35"/>
      <c r="AC136" s="35"/>
      <c r="AD136" s="35"/>
      <c r="AE136" s="35"/>
      <c r="AR136" s="201" t="s">
        <v>318</v>
      </c>
      <c r="AT136" s="201" t="s">
        <v>313</v>
      </c>
      <c r="AU136" s="201" t="s">
        <v>86</v>
      </c>
      <c r="AY136" s="18" t="s">
        <v>311</v>
      </c>
      <c r="BE136" s="202">
        <f>IF(N136="základní",J136,0)</f>
        <v>0</v>
      </c>
      <c r="BF136" s="202">
        <f>IF(N136="snížená",J136,0)</f>
        <v>0</v>
      </c>
      <c r="BG136" s="202">
        <f>IF(N136="zákl. přenesená",J136,0)</f>
        <v>0</v>
      </c>
      <c r="BH136" s="202">
        <f>IF(N136="sníž. přenesená",J136,0)</f>
        <v>0</v>
      </c>
      <c r="BI136" s="202">
        <f>IF(N136="nulová",J136,0)</f>
        <v>0</v>
      </c>
      <c r="BJ136" s="18" t="s">
        <v>84</v>
      </c>
      <c r="BK136" s="202">
        <f>ROUND(I136*H136,2)</f>
        <v>0</v>
      </c>
      <c r="BL136" s="18" t="s">
        <v>318</v>
      </c>
      <c r="BM136" s="201" t="s">
        <v>2781</v>
      </c>
    </row>
    <row r="137" spans="1:65" s="2" customFormat="1" ht="16.5" customHeight="1" x14ac:dyDescent="0.2">
      <c r="A137" s="35"/>
      <c r="B137" s="36"/>
      <c r="C137" s="190" t="s">
        <v>514</v>
      </c>
      <c r="D137" s="190" t="s">
        <v>313</v>
      </c>
      <c r="E137" s="191" t="s">
        <v>2246</v>
      </c>
      <c r="F137" s="192" t="s">
        <v>2247</v>
      </c>
      <c r="G137" s="193" t="s">
        <v>2123</v>
      </c>
      <c r="H137" s="194">
        <v>1</v>
      </c>
      <c r="I137" s="195"/>
      <c r="J137" s="196">
        <f>ROUND(I137*H137,2)</f>
        <v>0</v>
      </c>
      <c r="K137" s="192" t="s">
        <v>21</v>
      </c>
      <c r="L137" s="40"/>
      <c r="M137" s="197" t="s">
        <v>21</v>
      </c>
      <c r="N137" s="198" t="s">
        <v>47</v>
      </c>
      <c r="O137" s="65"/>
      <c r="P137" s="199">
        <f>O137*H137</f>
        <v>0</v>
      </c>
      <c r="Q137" s="199">
        <v>0</v>
      </c>
      <c r="R137" s="199">
        <f>Q137*H137</f>
        <v>0</v>
      </c>
      <c r="S137" s="199">
        <v>0</v>
      </c>
      <c r="T137" s="200">
        <f>S137*H137</f>
        <v>0</v>
      </c>
      <c r="U137" s="35"/>
      <c r="V137" s="35"/>
      <c r="W137" s="35"/>
      <c r="X137" s="35"/>
      <c r="Y137" s="35"/>
      <c r="Z137" s="35"/>
      <c r="AA137" s="35"/>
      <c r="AB137" s="35"/>
      <c r="AC137" s="35"/>
      <c r="AD137" s="35"/>
      <c r="AE137" s="35"/>
      <c r="AR137" s="201" t="s">
        <v>318</v>
      </c>
      <c r="AT137" s="201" t="s">
        <v>313</v>
      </c>
      <c r="AU137" s="201" t="s">
        <v>86</v>
      </c>
      <c r="AY137" s="18" t="s">
        <v>311</v>
      </c>
      <c r="BE137" s="202">
        <f>IF(N137="základní",J137,0)</f>
        <v>0</v>
      </c>
      <c r="BF137" s="202">
        <f>IF(N137="snížená",J137,0)</f>
        <v>0</v>
      </c>
      <c r="BG137" s="202">
        <f>IF(N137="zákl. přenesená",J137,0)</f>
        <v>0</v>
      </c>
      <c r="BH137" s="202">
        <f>IF(N137="sníž. přenesená",J137,0)</f>
        <v>0</v>
      </c>
      <c r="BI137" s="202">
        <f>IF(N137="nulová",J137,0)</f>
        <v>0</v>
      </c>
      <c r="BJ137" s="18" t="s">
        <v>84</v>
      </c>
      <c r="BK137" s="202">
        <f>ROUND(I137*H137,2)</f>
        <v>0</v>
      </c>
      <c r="BL137" s="18" t="s">
        <v>318</v>
      </c>
      <c r="BM137" s="201" t="s">
        <v>2782</v>
      </c>
    </row>
    <row r="138" spans="1:65" s="12" customFormat="1" ht="22.9" customHeight="1" x14ac:dyDescent="0.2">
      <c r="B138" s="174"/>
      <c r="C138" s="175"/>
      <c r="D138" s="176" t="s">
        <v>75</v>
      </c>
      <c r="E138" s="188" t="s">
        <v>2783</v>
      </c>
      <c r="F138" s="188" t="s">
        <v>2336</v>
      </c>
      <c r="G138" s="175"/>
      <c r="H138" s="175"/>
      <c r="I138" s="178"/>
      <c r="J138" s="189">
        <f>BK138</f>
        <v>0</v>
      </c>
      <c r="K138" s="175"/>
      <c r="L138" s="180"/>
      <c r="M138" s="181"/>
      <c r="N138" s="182"/>
      <c r="O138" s="182"/>
      <c r="P138" s="183">
        <f>SUM(P139:P141)</f>
        <v>0</v>
      </c>
      <c r="Q138" s="182"/>
      <c r="R138" s="183">
        <f>SUM(R139:R141)</f>
        <v>0</v>
      </c>
      <c r="S138" s="182"/>
      <c r="T138" s="184">
        <f>SUM(T139:T141)</f>
        <v>0</v>
      </c>
      <c r="AR138" s="185" t="s">
        <v>84</v>
      </c>
      <c r="AT138" s="186" t="s">
        <v>75</v>
      </c>
      <c r="AU138" s="186" t="s">
        <v>84</v>
      </c>
      <c r="AY138" s="185" t="s">
        <v>311</v>
      </c>
      <c r="BK138" s="187">
        <f>SUM(BK139:BK141)</f>
        <v>0</v>
      </c>
    </row>
    <row r="139" spans="1:65" s="2" customFormat="1" ht="16.5" customHeight="1" x14ac:dyDescent="0.2">
      <c r="A139" s="35"/>
      <c r="B139" s="36"/>
      <c r="C139" s="190" t="s">
        <v>523</v>
      </c>
      <c r="D139" s="190" t="s">
        <v>313</v>
      </c>
      <c r="E139" s="191" t="s">
        <v>2784</v>
      </c>
      <c r="F139" s="192" t="s">
        <v>2785</v>
      </c>
      <c r="G139" s="193" t="s">
        <v>329</v>
      </c>
      <c r="H139" s="194">
        <v>20</v>
      </c>
      <c r="I139" s="195"/>
      <c r="J139" s="196">
        <f>ROUND(I139*H139,2)</f>
        <v>0</v>
      </c>
      <c r="K139" s="192" t="s">
        <v>21</v>
      </c>
      <c r="L139" s="40"/>
      <c r="M139" s="197" t="s">
        <v>21</v>
      </c>
      <c r="N139" s="198" t="s">
        <v>47</v>
      </c>
      <c r="O139" s="65"/>
      <c r="P139" s="199">
        <f>O139*H139</f>
        <v>0</v>
      </c>
      <c r="Q139" s="199">
        <v>0</v>
      </c>
      <c r="R139" s="199">
        <f>Q139*H139</f>
        <v>0</v>
      </c>
      <c r="S139" s="199">
        <v>0</v>
      </c>
      <c r="T139" s="200">
        <f>S139*H139</f>
        <v>0</v>
      </c>
      <c r="U139" s="35"/>
      <c r="V139" s="35"/>
      <c r="W139" s="35"/>
      <c r="X139" s="35"/>
      <c r="Y139" s="35"/>
      <c r="Z139" s="35"/>
      <c r="AA139" s="35"/>
      <c r="AB139" s="35"/>
      <c r="AC139" s="35"/>
      <c r="AD139" s="35"/>
      <c r="AE139" s="35"/>
      <c r="AR139" s="201" t="s">
        <v>318</v>
      </c>
      <c r="AT139" s="201" t="s">
        <v>313</v>
      </c>
      <c r="AU139" s="201" t="s">
        <v>86</v>
      </c>
      <c r="AY139" s="18" t="s">
        <v>311</v>
      </c>
      <c r="BE139" s="202">
        <f>IF(N139="základní",J139,0)</f>
        <v>0</v>
      </c>
      <c r="BF139" s="202">
        <f>IF(N139="snížená",J139,0)</f>
        <v>0</v>
      </c>
      <c r="BG139" s="202">
        <f>IF(N139="zákl. přenesená",J139,0)</f>
        <v>0</v>
      </c>
      <c r="BH139" s="202">
        <f>IF(N139="sníž. přenesená",J139,0)</f>
        <v>0</v>
      </c>
      <c r="BI139" s="202">
        <f>IF(N139="nulová",J139,0)</f>
        <v>0</v>
      </c>
      <c r="BJ139" s="18" t="s">
        <v>84</v>
      </c>
      <c r="BK139" s="202">
        <f>ROUND(I139*H139,2)</f>
        <v>0</v>
      </c>
      <c r="BL139" s="18" t="s">
        <v>318</v>
      </c>
      <c r="BM139" s="201" t="s">
        <v>2786</v>
      </c>
    </row>
    <row r="140" spans="1:65" s="2" customFormat="1" ht="16.5" customHeight="1" x14ac:dyDescent="0.2">
      <c r="A140" s="35"/>
      <c r="B140" s="36"/>
      <c r="C140" s="190" t="s">
        <v>529</v>
      </c>
      <c r="D140" s="190" t="s">
        <v>313</v>
      </c>
      <c r="E140" s="191" t="s">
        <v>2787</v>
      </c>
      <c r="F140" s="192" t="s">
        <v>2788</v>
      </c>
      <c r="G140" s="193" t="s">
        <v>316</v>
      </c>
      <c r="H140" s="194">
        <v>5</v>
      </c>
      <c r="I140" s="195"/>
      <c r="J140" s="196">
        <f>ROUND(I140*H140,2)</f>
        <v>0</v>
      </c>
      <c r="K140" s="192" t="s">
        <v>21</v>
      </c>
      <c r="L140" s="40"/>
      <c r="M140" s="197" t="s">
        <v>21</v>
      </c>
      <c r="N140" s="198" t="s">
        <v>47</v>
      </c>
      <c r="O140" s="65"/>
      <c r="P140" s="199">
        <f>O140*H140</f>
        <v>0</v>
      </c>
      <c r="Q140" s="199">
        <v>0</v>
      </c>
      <c r="R140" s="199">
        <f>Q140*H140</f>
        <v>0</v>
      </c>
      <c r="S140" s="199">
        <v>0</v>
      </c>
      <c r="T140" s="200">
        <f>S140*H140</f>
        <v>0</v>
      </c>
      <c r="U140" s="35"/>
      <c r="V140" s="35"/>
      <c r="W140" s="35"/>
      <c r="X140" s="35"/>
      <c r="Y140" s="35"/>
      <c r="Z140" s="35"/>
      <c r="AA140" s="35"/>
      <c r="AB140" s="35"/>
      <c r="AC140" s="35"/>
      <c r="AD140" s="35"/>
      <c r="AE140" s="35"/>
      <c r="AR140" s="201" t="s">
        <v>318</v>
      </c>
      <c r="AT140" s="201" t="s">
        <v>313</v>
      </c>
      <c r="AU140" s="201" t="s">
        <v>86</v>
      </c>
      <c r="AY140" s="18" t="s">
        <v>311</v>
      </c>
      <c r="BE140" s="202">
        <f>IF(N140="základní",J140,0)</f>
        <v>0</v>
      </c>
      <c r="BF140" s="202">
        <f>IF(N140="snížená",J140,0)</f>
        <v>0</v>
      </c>
      <c r="BG140" s="202">
        <f>IF(N140="zákl. přenesená",J140,0)</f>
        <v>0</v>
      </c>
      <c r="BH140" s="202">
        <f>IF(N140="sníž. přenesená",J140,0)</f>
        <v>0</v>
      </c>
      <c r="BI140" s="202">
        <f>IF(N140="nulová",J140,0)</f>
        <v>0</v>
      </c>
      <c r="BJ140" s="18" t="s">
        <v>84</v>
      </c>
      <c r="BK140" s="202">
        <f>ROUND(I140*H140,2)</f>
        <v>0</v>
      </c>
      <c r="BL140" s="18" t="s">
        <v>318</v>
      </c>
      <c r="BM140" s="201" t="s">
        <v>2789</v>
      </c>
    </row>
    <row r="141" spans="1:65" s="2" customFormat="1" ht="16.5" customHeight="1" x14ac:dyDescent="0.2">
      <c r="A141" s="35"/>
      <c r="B141" s="36"/>
      <c r="C141" s="190" t="s">
        <v>534</v>
      </c>
      <c r="D141" s="190" t="s">
        <v>313</v>
      </c>
      <c r="E141" s="191" t="s">
        <v>2790</v>
      </c>
      <c r="F141" s="192" t="s">
        <v>2791</v>
      </c>
      <c r="G141" s="193" t="s">
        <v>316</v>
      </c>
      <c r="H141" s="194">
        <v>1</v>
      </c>
      <c r="I141" s="195"/>
      <c r="J141" s="196">
        <f>ROUND(I141*H141,2)</f>
        <v>0</v>
      </c>
      <c r="K141" s="192" t="s">
        <v>21</v>
      </c>
      <c r="L141" s="40"/>
      <c r="M141" s="249" t="s">
        <v>21</v>
      </c>
      <c r="N141" s="250" t="s">
        <v>47</v>
      </c>
      <c r="O141" s="251"/>
      <c r="P141" s="252">
        <f>O141*H141</f>
        <v>0</v>
      </c>
      <c r="Q141" s="252">
        <v>0</v>
      </c>
      <c r="R141" s="252">
        <f>Q141*H141</f>
        <v>0</v>
      </c>
      <c r="S141" s="252">
        <v>0</v>
      </c>
      <c r="T141" s="253">
        <f>S141*H141</f>
        <v>0</v>
      </c>
      <c r="U141" s="35"/>
      <c r="V141" s="35"/>
      <c r="W141" s="35"/>
      <c r="X141" s="35"/>
      <c r="Y141" s="35"/>
      <c r="Z141" s="35"/>
      <c r="AA141" s="35"/>
      <c r="AB141" s="35"/>
      <c r="AC141" s="35"/>
      <c r="AD141" s="35"/>
      <c r="AE141" s="35"/>
      <c r="AR141" s="201" t="s">
        <v>318</v>
      </c>
      <c r="AT141" s="201" t="s">
        <v>313</v>
      </c>
      <c r="AU141" s="201" t="s">
        <v>86</v>
      </c>
      <c r="AY141" s="18" t="s">
        <v>311</v>
      </c>
      <c r="BE141" s="202">
        <f>IF(N141="základní",J141,0)</f>
        <v>0</v>
      </c>
      <c r="BF141" s="202">
        <f>IF(N141="snížená",J141,0)</f>
        <v>0</v>
      </c>
      <c r="BG141" s="202">
        <f>IF(N141="zákl. přenesená",J141,0)</f>
        <v>0</v>
      </c>
      <c r="BH141" s="202">
        <f>IF(N141="sníž. přenesená",J141,0)</f>
        <v>0</v>
      </c>
      <c r="BI141" s="202">
        <f>IF(N141="nulová",J141,0)</f>
        <v>0</v>
      </c>
      <c r="BJ141" s="18" t="s">
        <v>84</v>
      </c>
      <c r="BK141" s="202">
        <f>ROUND(I141*H141,2)</f>
        <v>0</v>
      </c>
      <c r="BL141" s="18" t="s">
        <v>318</v>
      </c>
      <c r="BM141" s="201" t="s">
        <v>2792</v>
      </c>
    </row>
    <row r="142" spans="1:65" s="2" customFormat="1" ht="6.95" customHeight="1" x14ac:dyDescent="0.2">
      <c r="A142" s="35"/>
      <c r="B142" s="48"/>
      <c r="C142" s="49"/>
      <c r="D142" s="49"/>
      <c r="E142" s="49"/>
      <c r="F142" s="49"/>
      <c r="G142" s="49"/>
      <c r="H142" s="49"/>
      <c r="I142" s="139"/>
      <c r="J142" s="49"/>
      <c r="K142" s="49"/>
      <c r="L142" s="40"/>
      <c r="M142" s="35"/>
      <c r="O142" s="35"/>
      <c r="P142" s="35"/>
      <c r="Q142" s="35"/>
      <c r="R142" s="35"/>
      <c r="S142" s="35"/>
      <c r="T142" s="35"/>
      <c r="U142" s="35"/>
      <c r="V142" s="35"/>
      <c r="W142" s="35"/>
      <c r="X142" s="35"/>
      <c r="Y142" s="35"/>
      <c r="Z142" s="35"/>
      <c r="AA142" s="35"/>
      <c r="AB142" s="35"/>
      <c r="AC142" s="35"/>
      <c r="AD142" s="35"/>
      <c r="AE142" s="35"/>
    </row>
  </sheetData>
  <sheetProtection algorithmName="SHA-512" hashValue="ynOp4b68ncqr7Vmpfk2IRvsBxYFpZZD2iL2s6m5vaewbo3xDHxai0oBmMmj/HP/MzuQZeZjAObn7iqrM39nxVQ==" saltValue="RpT4UppNGMcbW8sYtBDcZeqgJxO/4izUW7gULFcBEhf2vxUqdh10MW451B9WJBvVr9xld0EiBBoC//k36VW/ww==" spinCount="100000" sheet="1" objects="1" scenarios="1" formatColumns="0" formatRows="0" autoFilter="0"/>
  <autoFilter ref="C91:K141" xr:uid="{00000000-0009-0000-0000-000004000000}"/>
  <mergeCells count="9">
    <mergeCell ref="E50:H50"/>
    <mergeCell ref="E82:H82"/>
    <mergeCell ref="E84:H84"/>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55"/>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99</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2793</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ROUND(J91,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ROUND((SUM(BE91:BE254)),  2)</f>
        <v>0</v>
      </c>
      <c r="G33" s="35"/>
      <c r="H33" s="35"/>
      <c r="I33" s="128">
        <v>0.21</v>
      </c>
      <c r="J33" s="127">
        <f>ROUND(((SUM(BE91:BE254))*I33),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ROUND((SUM(BF91:BF254)),  2)</f>
        <v>0</v>
      </c>
      <c r="G34" s="35"/>
      <c r="H34" s="35"/>
      <c r="I34" s="128">
        <v>0.15</v>
      </c>
      <c r="J34" s="127">
        <f>ROUND(((SUM(BF91:BF254))*I34),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ROUND((SUM(BG91:BG254)),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ROUND((SUM(BH91:BH254)),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ROUND((SUM(BI91:BI254)),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005 - Elektroinstalace - silnoproud</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J91</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2794</v>
      </c>
      <c r="E60" s="151"/>
      <c r="F60" s="151"/>
      <c r="G60" s="151"/>
      <c r="H60" s="151"/>
      <c r="I60" s="152"/>
      <c r="J60" s="153">
        <f>J92</f>
        <v>0</v>
      </c>
      <c r="K60" s="149"/>
      <c r="L60" s="154"/>
    </row>
    <row r="61" spans="1:47" s="10" customFormat="1" ht="19.899999999999999" customHeight="1" x14ac:dyDescent="0.2">
      <c r="B61" s="155"/>
      <c r="C61" s="156"/>
      <c r="D61" s="157" t="s">
        <v>2795</v>
      </c>
      <c r="E61" s="158"/>
      <c r="F61" s="158"/>
      <c r="G61" s="158"/>
      <c r="H61" s="158"/>
      <c r="I61" s="159"/>
      <c r="J61" s="160">
        <f>J93</f>
        <v>0</v>
      </c>
      <c r="K61" s="156"/>
      <c r="L61" s="161"/>
    </row>
    <row r="62" spans="1:47" s="10" customFormat="1" ht="19.899999999999999" customHeight="1" x14ac:dyDescent="0.2">
      <c r="B62" s="155"/>
      <c r="C62" s="156"/>
      <c r="D62" s="157" t="s">
        <v>2796</v>
      </c>
      <c r="E62" s="158"/>
      <c r="F62" s="158"/>
      <c r="G62" s="158"/>
      <c r="H62" s="158"/>
      <c r="I62" s="159"/>
      <c r="J62" s="160">
        <f>J113</f>
        <v>0</v>
      </c>
      <c r="K62" s="156"/>
      <c r="L62" s="161"/>
    </row>
    <row r="63" spans="1:47" s="10" customFormat="1" ht="19.899999999999999" customHeight="1" x14ac:dyDescent="0.2">
      <c r="B63" s="155"/>
      <c r="C63" s="156"/>
      <c r="D63" s="157" t="s">
        <v>2797</v>
      </c>
      <c r="E63" s="158"/>
      <c r="F63" s="158"/>
      <c r="G63" s="158"/>
      <c r="H63" s="158"/>
      <c r="I63" s="159"/>
      <c r="J63" s="160">
        <f>J134</f>
        <v>0</v>
      </c>
      <c r="K63" s="156"/>
      <c r="L63" s="161"/>
    </row>
    <row r="64" spans="1:47" s="10" customFormat="1" ht="19.899999999999999" customHeight="1" x14ac:dyDescent="0.2">
      <c r="B64" s="155"/>
      <c r="C64" s="156"/>
      <c r="D64" s="157" t="s">
        <v>2798</v>
      </c>
      <c r="E64" s="158"/>
      <c r="F64" s="158"/>
      <c r="G64" s="158"/>
      <c r="H64" s="158"/>
      <c r="I64" s="159"/>
      <c r="J64" s="160">
        <f>J150</f>
        <v>0</v>
      </c>
      <c r="K64" s="156"/>
      <c r="L64" s="161"/>
    </row>
    <row r="65" spans="1:31" s="10" customFormat="1" ht="19.899999999999999" customHeight="1" x14ac:dyDescent="0.2">
      <c r="B65" s="155"/>
      <c r="C65" s="156"/>
      <c r="D65" s="157" t="s">
        <v>2799</v>
      </c>
      <c r="E65" s="158"/>
      <c r="F65" s="158"/>
      <c r="G65" s="158"/>
      <c r="H65" s="158"/>
      <c r="I65" s="159"/>
      <c r="J65" s="160">
        <f>J168</f>
        <v>0</v>
      </c>
      <c r="K65" s="156"/>
      <c r="L65" s="161"/>
    </row>
    <row r="66" spans="1:31" s="10" customFormat="1" ht="19.899999999999999" customHeight="1" x14ac:dyDescent="0.2">
      <c r="B66" s="155"/>
      <c r="C66" s="156"/>
      <c r="D66" s="157" t="s">
        <v>2800</v>
      </c>
      <c r="E66" s="158"/>
      <c r="F66" s="158"/>
      <c r="G66" s="158"/>
      <c r="H66" s="158"/>
      <c r="I66" s="159"/>
      <c r="J66" s="160">
        <f>J178</f>
        <v>0</v>
      </c>
      <c r="K66" s="156"/>
      <c r="L66" s="161"/>
    </row>
    <row r="67" spans="1:31" s="10" customFormat="1" ht="19.899999999999999" customHeight="1" x14ac:dyDescent="0.2">
      <c r="B67" s="155"/>
      <c r="C67" s="156"/>
      <c r="D67" s="157" t="s">
        <v>2801</v>
      </c>
      <c r="E67" s="158"/>
      <c r="F67" s="158"/>
      <c r="G67" s="158"/>
      <c r="H67" s="158"/>
      <c r="I67" s="159"/>
      <c r="J67" s="160">
        <f>J185</f>
        <v>0</v>
      </c>
      <c r="K67" s="156"/>
      <c r="L67" s="161"/>
    </row>
    <row r="68" spans="1:31" s="10" customFormat="1" ht="19.899999999999999" customHeight="1" x14ac:dyDescent="0.2">
      <c r="B68" s="155"/>
      <c r="C68" s="156"/>
      <c r="D68" s="157" t="s">
        <v>2802</v>
      </c>
      <c r="E68" s="158"/>
      <c r="F68" s="158"/>
      <c r="G68" s="158"/>
      <c r="H68" s="158"/>
      <c r="I68" s="159"/>
      <c r="J68" s="160">
        <f>J191</f>
        <v>0</v>
      </c>
      <c r="K68" s="156"/>
      <c r="L68" s="161"/>
    </row>
    <row r="69" spans="1:31" s="10" customFormat="1" ht="19.899999999999999" customHeight="1" x14ac:dyDescent="0.2">
      <c r="B69" s="155"/>
      <c r="C69" s="156"/>
      <c r="D69" s="157" t="s">
        <v>2803</v>
      </c>
      <c r="E69" s="158"/>
      <c r="F69" s="158"/>
      <c r="G69" s="158"/>
      <c r="H69" s="158"/>
      <c r="I69" s="159"/>
      <c r="J69" s="160">
        <f>J209</f>
        <v>0</v>
      </c>
      <c r="K69" s="156"/>
      <c r="L69" s="161"/>
    </row>
    <row r="70" spans="1:31" s="10" customFormat="1" ht="19.899999999999999" customHeight="1" x14ac:dyDescent="0.2">
      <c r="B70" s="155"/>
      <c r="C70" s="156"/>
      <c r="D70" s="157" t="s">
        <v>2804</v>
      </c>
      <c r="E70" s="158"/>
      <c r="F70" s="158"/>
      <c r="G70" s="158"/>
      <c r="H70" s="158"/>
      <c r="I70" s="159"/>
      <c r="J70" s="160">
        <f>J219</f>
        <v>0</v>
      </c>
      <c r="K70" s="156"/>
      <c r="L70" s="161"/>
    </row>
    <row r="71" spans="1:31" s="10" customFormat="1" ht="19.899999999999999" customHeight="1" x14ac:dyDescent="0.2">
      <c r="B71" s="155"/>
      <c r="C71" s="156"/>
      <c r="D71" s="157" t="s">
        <v>2805</v>
      </c>
      <c r="E71" s="158"/>
      <c r="F71" s="158"/>
      <c r="G71" s="158"/>
      <c r="H71" s="158"/>
      <c r="I71" s="159"/>
      <c r="J71" s="160">
        <f>J227</f>
        <v>0</v>
      </c>
      <c r="K71" s="156"/>
      <c r="L71" s="161"/>
    </row>
    <row r="72" spans="1:31" s="2" customFormat="1" ht="21.75" customHeight="1" x14ac:dyDescent="0.2">
      <c r="A72" s="35"/>
      <c r="B72" s="36"/>
      <c r="C72" s="37"/>
      <c r="D72" s="37"/>
      <c r="E72" s="37"/>
      <c r="F72" s="37"/>
      <c r="G72" s="37"/>
      <c r="H72" s="37"/>
      <c r="I72" s="110"/>
      <c r="J72" s="37"/>
      <c r="K72" s="37"/>
      <c r="L72" s="111"/>
      <c r="S72" s="35"/>
      <c r="T72" s="35"/>
      <c r="U72" s="35"/>
      <c r="V72" s="35"/>
      <c r="W72" s="35"/>
      <c r="X72" s="35"/>
      <c r="Y72" s="35"/>
      <c r="Z72" s="35"/>
      <c r="AA72" s="35"/>
      <c r="AB72" s="35"/>
      <c r="AC72" s="35"/>
      <c r="AD72" s="35"/>
      <c r="AE72" s="35"/>
    </row>
    <row r="73" spans="1:31" s="2" customFormat="1" ht="6.95" customHeight="1" x14ac:dyDescent="0.2">
      <c r="A73" s="35"/>
      <c r="B73" s="48"/>
      <c r="C73" s="49"/>
      <c r="D73" s="49"/>
      <c r="E73" s="49"/>
      <c r="F73" s="49"/>
      <c r="G73" s="49"/>
      <c r="H73" s="49"/>
      <c r="I73" s="139"/>
      <c r="J73" s="49"/>
      <c r="K73" s="49"/>
      <c r="L73" s="111"/>
      <c r="S73" s="35"/>
      <c r="T73" s="35"/>
      <c r="U73" s="35"/>
      <c r="V73" s="35"/>
      <c r="W73" s="35"/>
      <c r="X73" s="35"/>
      <c r="Y73" s="35"/>
      <c r="Z73" s="35"/>
      <c r="AA73" s="35"/>
      <c r="AB73" s="35"/>
      <c r="AC73" s="35"/>
      <c r="AD73" s="35"/>
      <c r="AE73" s="35"/>
    </row>
    <row r="77" spans="1:31" s="2" customFormat="1" ht="6.95" customHeight="1" x14ac:dyDescent="0.2">
      <c r="A77" s="35"/>
      <c r="B77" s="50"/>
      <c r="C77" s="51"/>
      <c r="D77" s="51"/>
      <c r="E77" s="51"/>
      <c r="F77" s="51"/>
      <c r="G77" s="51"/>
      <c r="H77" s="51"/>
      <c r="I77" s="142"/>
      <c r="J77" s="51"/>
      <c r="K77" s="51"/>
      <c r="L77" s="111"/>
      <c r="S77" s="35"/>
      <c r="T77" s="35"/>
      <c r="U77" s="35"/>
      <c r="V77" s="35"/>
      <c r="W77" s="35"/>
      <c r="X77" s="35"/>
      <c r="Y77" s="35"/>
      <c r="Z77" s="35"/>
      <c r="AA77" s="35"/>
      <c r="AB77" s="35"/>
      <c r="AC77" s="35"/>
      <c r="AD77" s="35"/>
      <c r="AE77" s="35"/>
    </row>
    <row r="78" spans="1:31" s="2" customFormat="1" ht="24.95" customHeight="1" x14ac:dyDescent="0.2">
      <c r="A78" s="35"/>
      <c r="B78" s="36"/>
      <c r="C78" s="24" t="s">
        <v>296</v>
      </c>
      <c r="D78" s="37"/>
      <c r="E78" s="37"/>
      <c r="F78" s="37"/>
      <c r="G78" s="37"/>
      <c r="H78" s="37"/>
      <c r="I78" s="110"/>
      <c r="J78" s="37"/>
      <c r="K78" s="37"/>
      <c r="L78" s="111"/>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0"/>
      <c r="J79" s="37"/>
      <c r="K79" s="37"/>
      <c r="L79" s="111"/>
      <c r="S79" s="35"/>
      <c r="T79" s="35"/>
      <c r="U79" s="35"/>
      <c r="V79" s="35"/>
      <c r="W79" s="35"/>
      <c r="X79" s="35"/>
      <c r="Y79" s="35"/>
      <c r="Z79" s="35"/>
      <c r="AA79" s="35"/>
      <c r="AB79" s="35"/>
      <c r="AC79" s="35"/>
      <c r="AD79" s="35"/>
      <c r="AE79" s="35"/>
    </row>
    <row r="80" spans="1:31" s="2" customFormat="1" ht="12" customHeight="1" x14ac:dyDescent="0.2">
      <c r="A80" s="35"/>
      <c r="B80" s="36"/>
      <c r="C80" s="30" t="s">
        <v>16</v>
      </c>
      <c r="D80" s="37"/>
      <c r="E80" s="37"/>
      <c r="F80" s="37"/>
      <c r="G80" s="37"/>
      <c r="H80" s="37"/>
      <c r="I80" s="110"/>
      <c r="J80" s="37"/>
      <c r="K80" s="37"/>
      <c r="L80" s="111"/>
      <c r="S80" s="35"/>
      <c r="T80" s="35"/>
      <c r="U80" s="35"/>
      <c r="V80" s="35"/>
      <c r="W80" s="35"/>
      <c r="X80" s="35"/>
      <c r="Y80" s="35"/>
      <c r="Z80" s="35"/>
      <c r="AA80" s="35"/>
      <c r="AB80" s="35"/>
      <c r="AC80" s="35"/>
      <c r="AD80" s="35"/>
      <c r="AE80" s="35"/>
    </row>
    <row r="81" spans="1:65" s="2" customFormat="1" ht="16.5" customHeight="1" x14ac:dyDescent="0.2">
      <c r="A81" s="35"/>
      <c r="B81" s="36"/>
      <c r="C81" s="37"/>
      <c r="D81" s="37"/>
      <c r="E81" s="434" t="str">
        <f>E7</f>
        <v>Nemocnice Pelhřimov_rozšíření urgentního příjmu - stavební úpravy</v>
      </c>
      <c r="F81" s="435"/>
      <c r="G81" s="435"/>
      <c r="H81" s="435"/>
      <c r="I81" s="110"/>
      <c r="J81" s="37"/>
      <c r="K81" s="37"/>
      <c r="L81" s="111"/>
      <c r="S81" s="35"/>
      <c r="T81" s="35"/>
      <c r="U81" s="35"/>
      <c r="V81" s="35"/>
      <c r="W81" s="35"/>
      <c r="X81" s="35"/>
      <c r="Y81" s="35"/>
      <c r="Z81" s="35"/>
      <c r="AA81" s="35"/>
      <c r="AB81" s="35"/>
      <c r="AC81" s="35"/>
      <c r="AD81" s="35"/>
      <c r="AE81" s="35"/>
    </row>
    <row r="82" spans="1:65" s="2" customFormat="1" ht="12" customHeight="1" x14ac:dyDescent="0.2">
      <c r="A82" s="35"/>
      <c r="B82" s="36"/>
      <c r="C82" s="30" t="s">
        <v>142</v>
      </c>
      <c r="D82" s="37"/>
      <c r="E82" s="37"/>
      <c r="F82" s="37"/>
      <c r="G82" s="37"/>
      <c r="H82" s="37"/>
      <c r="I82" s="110"/>
      <c r="J82" s="37"/>
      <c r="K82" s="37"/>
      <c r="L82" s="111"/>
      <c r="S82" s="35"/>
      <c r="T82" s="35"/>
      <c r="U82" s="35"/>
      <c r="V82" s="35"/>
      <c r="W82" s="35"/>
      <c r="X82" s="35"/>
      <c r="Y82" s="35"/>
      <c r="Z82" s="35"/>
      <c r="AA82" s="35"/>
      <c r="AB82" s="35"/>
      <c r="AC82" s="35"/>
      <c r="AD82" s="35"/>
      <c r="AE82" s="35"/>
    </row>
    <row r="83" spans="1:65" s="2" customFormat="1" ht="16.5" customHeight="1" x14ac:dyDescent="0.2">
      <c r="A83" s="35"/>
      <c r="B83" s="36"/>
      <c r="C83" s="37"/>
      <c r="D83" s="37"/>
      <c r="E83" s="412" t="str">
        <f>E9</f>
        <v>005 - Elektroinstalace - silnoproud</v>
      </c>
      <c r="F83" s="433"/>
      <c r="G83" s="433"/>
      <c r="H83" s="433"/>
      <c r="I83" s="110"/>
      <c r="J83" s="37"/>
      <c r="K83" s="37"/>
      <c r="L83" s="111"/>
      <c r="S83" s="35"/>
      <c r="T83" s="35"/>
      <c r="U83" s="35"/>
      <c r="V83" s="35"/>
      <c r="W83" s="35"/>
      <c r="X83" s="35"/>
      <c r="Y83" s="35"/>
      <c r="Z83" s="35"/>
      <c r="AA83" s="35"/>
      <c r="AB83" s="35"/>
      <c r="AC83" s="35"/>
      <c r="AD83" s="35"/>
      <c r="AE83" s="35"/>
    </row>
    <row r="84" spans="1:65" s="2" customFormat="1" ht="6.95" customHeight="1" x14ac:dyDescent="0.2">
      <c r="A84" s="35"/>
      <c r="B84" s="36"/>
      <c r="C84" s="37"/>
      <c r="D84" s="37"/>
      <c r="E84" s="37"/>
      <c r="F84" s="37"/>
      <c r="G84" s="37"/>
      <c r="H84" s="37"/>
      <c r="I84" s="110"/>
      <c r="J84" s="37"/>
      <c r="K84" s="37"/>
      <c r="L84" s="111"/>
      <c r="S84" s="35"/>
      <c r="T84" s="35"/>
      <c r="U84" s="35"/>
      <c r="V84" s="35"/>
      <c r="W84" s="35"/>
      <c r="X84" s="35"/>
      <c r="Y84" s="35"/>
      <c r="Z84" s="35"/>
      <c r="AA84" s="35"/>
      <c r="AB84" s="35"/>
      <c r="AC84" s="35"/>
      <c r="AD84" s="35"/>
      <c r="AE84" s="35"/>
    </row>
    <row r="85" spans="1:65" s="2" customFormat="1" ht="12" customHeight="1" x14ac:dyDescent="0.2">
      <c r="A85" s="35"/>
      <c r="B85" s="36"/>
      <c r="C85" s="30" t="s">
        <v>22</v>
      </c>
      <c r="D85" s="37"/>
      <c r="E85" s="37"/>
      <c r="F85" s="28" t="str">
        <f>F12</f>
        <v>Pelhřimov</v>
      </c>
      <c r="G85" s="37"/>
      <c r="H85" s="37"/>
      <c r="I85" s="113" t="s">
        <v>24</v>
      </c>
      <c r="J85" s="60" t="str">
        <f>IF(J12="","",J12)</f>
        <v>Vyplň údaj</v>
      </c>
      <c r="K85" s="37"/>
      <c r="L85" s="111"/>
      <c r="S85" s="35"/>
      <c r="T85" s="35"/>
      <c r="U85" s="35"/>
      <c r="V85" s="35"/>
      <c r="W85" s="35"/>
      <c r="X85" s="35"/>
      <c r="Y85" s="35"/>
      <c r="Z85" s="35"/>
      <c r="AA85" s="35"/>
      <c r="AB85" s="35"/>
      <c r="AC85" s="35"/>
      <c r="AD85" s="35"/>
      <c r="AE85" s="35"/>
    </row>
    <row r="86" spans="1:65" s="2" customFormat="1" ht="6.95" customHeight="1" x14ac:dyDescent="0.2">
      <c r="A86" s="35"/>
      <c r="B86" s="36"/>
      <c r="C86" s="37"/>
      <c r="D86" s="37"/>
      <c r="E86" s="37"/>
      <c r="F86" s="37"/>
      <c r="G86" s="37"/>
      <c r="H86" s="37"/>
      <c r="I86" s="110"/>
      <c r="J86" s="37"/>
      <c r="K86" s="37"/>
      <c r="L86" s="111"/>
      <c r="S86" s="35"/>
      <c r="T86" s="35"/>
      <c r="U86" s="35"/>
      <c r="V86" s="35"/>
      <c r="W86" s="35"/>
      <c r="X86" s="35"/>
      <c r="Y86" s="35"/>
      <c r="Z86" s="35"/>
      <c r="AA86" s="35"/>
      <c r="AB86" s="35"/>
      <c r="AC86" s="35"/>
      <c r="AD86" s="35"/>
      <c r="AE86" s="35"/>
    </row>
    <row r="87" spans="1:65" s="2" customFormat="1" ht="15.2" customHeight="1" x14ac:dyDescent="0.2">
      <c r="A87" s="35"/>
      <c r="B87" s="36"/>
      <c r="C87" s="30" t="s">
        <v>25</v>
      </c>
      <c r="D87" s="37"/>
      <c r="E87" s="37"/>
      <c r="F87" s="28" t="str">
        <f>E15</f>
        <v>Kraj Vysočina</v>
      </c>
      <c r="G87" s="37"/>
      <c r="H87" s="37"/>
      <c r="I87" s="113" t="s">
        <v>33</v>
      </c>
      <c r="J87" s="33" t="str">
        <f>E21</f>
        <v>SVIŽN s.r.o.</v>
      </c>
      <c r="K87" s="37"/>
      <c r="L87" s="111"/>
      <c r="S87" s="35"/>
      <c r="T87" s="35"/>
      <c r="U87" s="35"/>
      <c r="V87" s="35"/>
      <c r="W87" s="35"/>
      <c r="X87" s="35"/>
      <c r="Y87" s="35"/>
      <c r="Z87" s="35"/>
      <c r="AA87" s="35"/>
      <c r="AB87" s="35"/>
      <c r="AC87" s="35"/>
      <c r="AD87" s="35"/>
      <c r="AE87" s="35"/>
    </row>
    <row r="88" spans="1:65" s="2" customFormat="1" ht="15.2" customHeight="1" x14ac:dyDescent="0.2">
      <c r="A88" s="35"/>
      <c r="B88" s="36"/>
      <c r="C88" s="30" t="s">
        <v>31</v>
      </c>
      <c r="D88" s="37"/>
      <c r="E88" s="37"/>
      <c r="F88" s="28" t="str">
        <f>IF(E18="","",E18)</f>
        <v>Vyplň údaj</v>
      </c>
      <c r="G88" s="37"/>
      <c r="H88" s="37"/>
      <c r="I88" s="113" t="s">
        <v>38</v>
      </c>
      <c r="J88" s="33" t="str">
        <f>E24</f>
        <v>Ing. Tomáš Alexi</v>
      </c>
      <c r="K88" s="37"/>
      <c r="L88" s="111"/>
      <c r="S88" s="35"/>
      <c r="T88" s="35"/>
      <c r="U88" s="35"/>
      <c r="V88" s="35"/>
      <c r="W88" s="35"/>
      <c r="X88" s="35"/>
      <c r="Y88" s="35"/>
      <c r="Z88" s="35"/>
      <c r="AA88" s="35"/>
      <c r="AB88" s="35"/>
      <c r="AC88" s="35"/>
      <c r="AD88" s="35"/>
      <c r="AE88" s="35"/>
    </row>
    <row r="89" spans="1:65" s="2" customFormat="1" ht="10.35" customHeight="1" x14ac:dyDescent="0.2">
      <c r="A89" s="35"/>
      <c r="B89" s="36"/>
      <c r="C89" s="37"/>
      <c r="D89" s="37"/>
      <c r="E89" s="37"/>
      <c r="F89" s="37"/>
      <c r="G89" s="37"/>
      <c r="H89" s="37"/>
      <c r="I89" s="110"/>
      <c r="J89" s="37"/>
      <c r="K89" s="37"/>
      <c r="L89" s="111"/>
      <c r="S89" s="35"/>
      <c r="T89" s="35"/>
      <c r="U89" s="35"/>
      <c r="V89" s="35"/>
      <c r="W89" s="35"/>
      <c r="X89" s="35"/>
      <c r="Y89" s="35"/>
      <c r="Z89" s="35"/>
      <c r="AA89" s="35"/>
      <c r="AB89" s="35"/>
      <c r="AC89" s="35"/>
      <c r="AD89" s="35"/>
      <c r="AE89" s="35"/>
    </row>
    <row r="90" spans="1:65" s="11" customFormat="1" ht="29.25" customHeight="1" x14ac:dyDescent="0.2">
      <c r="A90" s="162"/>
      <c r="B90" s="163"/>
      <c r="C90" s="164" t="s">
        <v>297</v>
      </c>
      <c r="D90" s="165" t="s">
        <v>61</v>
      </c>
      <c r="E90" s="165" t="s">
        <v>57</v>
      </c>
      <c r="F90" s="165" t="s">
        <v>58</v>
      </c>
      <c r="G90" s="165" t="s">
        <v>298</v>
      </c>
      <c r="H90" s="165" t="s">
        <v>299</v>
      </c>
      <c r="I90" s="166" t="s">
        <v>300</v>
      </c>
      <c r="J90" s="165" t="s">
        <v>225</v>
      </c>
      <c r="K90" s="167" t="s">
        <v>301</v>
      </c>
      <c r="L90" s="168"/>
      <c r="M90" s="69" t="s">
        <v>21</v>
      </c>
      <c r="N90" s="70" t="s">
        <v>46</v>
      </c>
      <c r="O90" s="70" t="s">
        <v>302</v>
      </c>
      <c r="P90" s="70" t="s">
        <v>303</v>
      </c>
      <c r="Q90" s="70" t="s">
        <v>304</v>
      </c>
      <c r="R90" s="70" t="s">
        <v>305</v>
      </c>
      <c r="S90" s="70" t="s">
        <v>306</v>
      </c>
      <c r="T90" s="71" t="s">
        <v>307</v>
      </c>
      <c r="U90" s="162"/>
      <c r="V90" s="162"/>
      <c r="W90" s="162"/>
      <c r="X90" s="162"/>
      <c r="Y90" s="162"/>
      <c r="Z90" s="162"/>
      <c r="AA90" s="162"/>
      <c r="AB90" s="162"/>
      <c r="AC90" s="162"/>
      <c r="AD90" s="162"/>
      <c r="AE90" s="162"/>
    </row>
    <row r="91" spans="1:65" s="2" customFormat="1" ht="22.9" customHeight="1" x14ac:dyDescent="0.25">
      <c r="A91" s="35"/>
      <c r="B91" s="36"/>
      <c r="C91" s="76" t="s">
        <v>308</v>
      </c>
      <c r="D91" s="37"/>
      <c r="E91" s="37"/>
      <c r="F91" s="37"/>
      <c r="G91" s="37"/>
      <c r="H91" s="37"/>
      <c r="I91" s="110"/>
      <c r="J91" s="169">
        <f>BK91</f>
        <v>0</v>
      </c>
      <c r="K91" s="37"/>
      <c r="L91" s="40"/>
      <c r="M91" s="72"/>
      <c r="N91" s="170"/>
      <c r="O91" s="73"/>
      <c r="P91" s="171">
        <f>P92</f>
        <v>0</v>
      </c>
      <c r="Q91" s="73"/>
      <c r="R91" s="171">
        <f>R92</f>
        <v>0</v>
      </c>
      <c r="S91" s="73"/>
      <c r="T91" s="172">
        <f>T92</f>
        <v>0</v>
      </c>
      <c r="U91" s="35"/>
      <c r="V91" s="35"/>
      <c r="W91" s="35"/>
      <c r="X91" s="35"/>
      <c r="Y91" s="35"/>
      <c r="Z91" s="35"/>
      <c r="AA91" s="35"/>
      <c r="AB91" s="35"/>
      <c r="AC91" s="35"/>
      <c r="AD91" s="35"/>
      <c r="AE91" s="35"/>
      <c r="AT91" s="18" t="s">
        <v>75</v>
      </c>
      <c r="AU91" s="18" t="s">
        <v>226</v>
      </c>
      <c r="BK91" s="173">
        <f>BK92</f>
        <v>0</v>
      </c>
    </row>
    <row r="92" spans="1:65" s="12" customFormat="1" ht="25.9" customHeight="1" x14ac:dyDescent="0.2">
      <c r="B92" s="174"/>
      <c r="C92" s="175"/>
      <c r="D92" s="176" t="s">
        <v>75</v>
      </c>
      <c r="E92" s="177" t="s">
        <v>2806</v>
      </c>
      <c r="F92" s="177" t="s">
        <v>97</v>
      </c>
      <c r="G92" s="175"/>
      <c r="H92" s="175"/>
      <c r="I92" s="178"/>
      <c r="J92" s="179">
        <f>BK92</f>
        <v>0</v>
      </c>
      <c r="K92" s="175"/>
      <c r="L92" s="180"/>
      <c r="M92" s="181"/>
      <c r="N92" s="182"/>
      <c r="O92" s="182"/>
      <c r="P92" s="183">
        <f>P93+P113+P134+P150+P168+P178+P185+P191+P209+P219+P227</f>
        <v>0</v>
      </c>
      <c r="Q92" s="182"/>
      <c r="R92" s="183">
        <f>R93+R113+R134+R150+R168+R178+R185+R191+R209+R219+R227</f>
        <v>0</v>
      </c>
      <c r="S92" s="182"/>
      <c r="T92" s="184">
        <f>T93+T113+T134+T150+T168+T178+T185+T191+T209+T219+T227</f>
        <v>0</v>
      </c>
      <c r="AR92" s="185" t="s">
        <v>84</v>
      </c>
      <c r="AT92" s="186" t="s">
        <v>75</v>
      </c>
      <c r="AU92" s="186" t="s">
        <v>76</v>
      </c>
      <c r="AY92" s="185" t="s">
        <v>311</v>
      </c>
      <c r="BK92" s="187">
        <f>BK93+BK113+BK134+BK150+BK168+BK178+BK185+BK191+BK209+BK219+BK227</f>
        <v>0</v>
      </c>
    </row>
    <row r="93" spans="1:65" s="12" customFormat="1" ht="22.9" customHeight="1" x14ac:dyDescent="0.2">
      <c r="B93" s="174"/>
      <c r="C93" s="175"/>
      <c r="D93" s="176" t="s">
        <v>75</v>
      </c>
      <c r="E93" s="188" t="s">
        <v>2807</v>
      </c>
      <c r="F93" s="188" t="s">
        <v>2808</v>
      </c>
      <c r="G93" s="175"/>
      <c r="H93" s="175"/>
      <c r="I93" s="178"/>
      <c r="J93" s="189">
        <f>BK93</f>
        <v>0</v>
      </c>
      <c r="K93" s="175"/>
      <c r="L93" s="180"/>
      <c r="M93" s="181"/>
      <c r="N93" s="182"/>
      <c r="O93" s="182"/>
      <c r="P93" s="183">
        <f>SUM(P94:P112)</f>
        <v>0</v>
      </c>
      <c r="Q93" s="182"/>
      <c r="R93" s="183">
        <f>SUM(R94:R112)</f>
        <v>0</v>
      </c>
      <c r="S93" s="182"/>
      <c r="T93" s="184">
        <f>SUM(T94:T112)</f>
        <v>0</v>
      </c>
      <c r="AR93" s="185" t="s">
        <v>84</v>
      </c>
      <c r="AT93" s="186" t="s">
        <v>75</v>
      </c>
      <c r="AU93" s="186" t="s">
        <v>84</v>
      </c>
      <c r="AY93" s="185" t="s">
        <v>311</v>
      </c>
      <c r="BK93" s="187">
        <f>SUM(BK94:BK112)</f>
        <v>0</v>
      </c>
    </row>
    <row r="94" spans="1:65" s="2" customFormat="1" ht="16.5" customHeight="1" x14ac:dyDescent="0.2">
      <c r="A94" s="35"/>
      <c r="B94" s="36"/>
      <c r="C94" s="190" t="s">
        <v>84</v>
      </c>
      <c r="D94" s="190" t="s">
        <v>313</v>
      </c>
      <c r="E94" s="191" t="s">
        <v>2809</v>
      </c>
      <c r="F94" s="192" t="s">
        <v>2810</v>
      </c>
      <c r="G94" s="193" t="s">
        <v>329</v>
      </c>
      <c r="H94" s="194">
        <v>1250</v>
      </c>
      <c r="I94" s="195"/>
      <c r="J94" s="196">
        <f t="shared" ref="J94:J112" si="0">ROUND(I94*H94,2)</f>
        <v>0</v>
      </c>
      <c r="K94" s="192" t="s">
        <v>21</v>
      </c>
      <c r="L94" s="40"/>
      <c r="M94" s="197" t="s">
        <v>21</v>
      </c>
      <c r="N94" s="198" t="s">
        <v>47</v>
      </c>
      <c r="O94" s="65"/>
      <c r="P94" s="199">
        <f t="shared" ref="P94:P112" si="1">O94*H94</f>
        <v>0</v>
      </c>
      <c r="Q94" s="199">
        <v>0</v>
      </c>
      <c r="R94" s="199">
        <f t="shared" ref="R94:R112" si="2">Q94*H94</f>
        <v>0</v>
      </c>
      <c r="S94" s="199">
        <v>0</v>
      </c>
      <c r="T94" s="200">
        <f t="shared" ref="T94:T112" si="3">S94*H94</f>
        <v>0</v>
      </c>
      <c r="U94" s="35"/>
      <c r="V94" s="35"/>
      <c r="W94" s="35"/>
      <c r="X94" s="35"/>
      <c r="Y94" s="35"/>
      <c r="Z94" s="35"/>
      <c r="AA94" s="35"/>
      <c r="AB94" s="35"/>
      <c r="AC94" s="35"/>
      <c r="AD94" s="35"/>
      <c r="AE94" s="35"/>
      <c r="AR94" s="201" t="s">
        <v>318</v>
      </c>
      <c r="AT94" s="201" t="s">
        <v>313</v>
      </c>
      <c r="AU94" s="201" t="s">
        <v>86</v>
      </c>
      <c r="AY94" s="18" t="s">
        <v>311</v>
      </c>
      <c r="BE94" s="202">
        <f t="shared" ref="BE94:BE112" si="4">IF(N94="základní",J94,0)</f>
        <v>0</v>
      </c>
      <c r="BF94" s="202">
        <f t="shared" ref="BF94:BF112" si="5">IF(N94="snížená",J94,0)</f>
        <v>0</v>
      </c>
      <c r="BG94" s="202">
        <f t="shared" ref="BG94:BG112" si="6">IF(N94="zákl. přenesená",J94,0)</f>
        <v>0</v>
      </c>
      <c r="BH94" s="202">
        <f t="shared" ref="BH94:BH112" si="7">IF(N94="sníž. přenesená",J94,0)</f>
        <v>0</v>
      </c>
      <c r="BI94" s="202">
        <f t="shared" ref="BI94:BI112" si="8">IF(N94="nulová",J94,0)</f>
        <v>0</v>
      </c>
      <c r="BJ94" s="18" t="s">
        <v>84</v>
      </c>
      <c r="BK94" s="202">
        <f t="shared" ref="BK94:BK112" si="9">ROUND(I94*H94,2)</f>
        <v>0</v>
      </c>
      <c r="BL94" s="18" t="s">
        <v>318</v>
      </c>
      <c r="BM94" s="201" t="s">
        <v>2811</v>
      </c>
    </row>
    <row r="95" spans="1:65" s="2" customFormat="1" ht="16.5" customHeight="1" x14ac:dyDescent="0.2">
      <c r="A95" s="35"/>
      <c r="B95" s="36"/>
      <c r="C95" s="190" t="s">
        <v>86</v>
      </c>
      <c r="D95" s="190" t="s">
        <v>313</v>
      </c>
      <c r="E95" s="191" t="s">
        <v>2812</v>
      </c>
      <c r="F95" s="192" t="s">
        <v>2813</v>
      </c>
      <c r="G95" s="193" t="s">
        <v>329</v>
      </c>
      <c r="H95" s="194">
        <v>1500</v>
      </c>
      <c r="I95" s="195"/>
      <c r="J95" s="196">
        <f t="shared" si="0"/>
        <v>0</v>
      </c>
      <c r="K95" s="192" t="s">
        <v>21</v>
      </c>
      <c r="L95" s="40"/>
      <c r="M95" s="197" t="s">
        <v>21</v>
      </c>
      <c r="N95" s="198" t="s">
        <v>47</v>
      </c>
      <c r="O95" s="65"/>
      <c r="P95" s="199">
        <f t="shared" si="1"/>
        <v>0</v>
      </c>
      <c r="Q95" s="199">
        <v>0</v>
      </c>
      <c r="R95" s="199">
        <f t="shared" si="2"/>
        <v>0</v>
      </c>
      <c r="S95" s="199">
        <v>0</v>
      </c>
      <c r="T95" s="200">
        <f t="shared" si="3"/>
        <v>0</v>
      </c>
      <c r="U95" s="35"/>
      <c r="V95" s="35"/>
      <c r="W95" s="35"/>
      <c r="X95" s="35"/>
      <c r="Y95" s="35"/>
      <c r="Z95" s="35"/>
      <c r="AA95" s="35"/>
      <c r="AB95" s="35"/>
      <c r="AC95" s="35"/>
      <c r="AD95" s="35"/>
      <c r="AE95" s="35"/>
      <c r="AR95" s="201" t="s">
        <v>318</v>
      </c>
      <c r="AT95" s="201" t="s">
        <v>313</v>
      </c>
      <c r="AU95" s="201" t="s">
        <v>86</v>
      </c>
      <c r="AY95" s="18" t="s">
        <v>311</v>
      </c>
      <c r="BE95" s="202">
        <f t="shared" si="4"/>
        <v>0</v>
      </c>
      <c r="BF95" s="202">
        <f t="shared" si="5"/>
        <v>0</v>
      </c>
      <c r="BG95" s="202">
        <f t="shared" si="6"/>
        <v>0</v>
      </c>
      <c r="BH95" s="202">
        <f t="shared" si="7"/>
        <v>0</v>
      </c>
      <c r="BI95" s="202">
        <f t="shared" si="8"/>
        <v>0</v>
      </c>
      <c r="BJ95" s="18" t="s">
        <v>84</v>
      </c>
      <c r="BK95" s="202">
        <f t="shared" si="9"/>
        <v>0</v>
      </c>
      <c r="BL95" s="18" t="s">
        <v>318</v>
      </c>
      <c r="BM95" s="201" t="s">
        <v>2814</v>
      </c>
    </row>
    <row r="96" spans="1:65" s="2" customFormat="1" ht="16.5" customHeight="1" x14ac:dyDescent="0.2">
      <c r="A96" s="35"/>
      <c r="B96" s="36"/>
      <c r="C96" s="190" t="s">
        <v>125</v>
      </c>
      <c r="D96" s="190" t="s">
        <v>313</v>
      </c>
      <c r="E96" s="191" t="s">
        <v>2815</v>
      </c>
      <c r="F96" s="192" t="s">
        <v>2816</v>
      </c>
      <c r="G96" s="193" t="s">
        <v>329</v>
      </c>
      <c r="H96" s="194">
        <v>940</v>
      </c>
      <c r="I96" s="195"/>
      <c r="J96" s="196">
        <f t="shared" si="0"/>
        <v>0</v>
      </c>
      <c r="K96" s="192" t="s">
        <v>21</v>
      </c>
      <c r="L96" s="40"/>
      <c r="M96" s="197" t="s">
        <v>21</v>
      </c>
      <c r="N96" s="198" t="s">
        <v>47</v>
      </c>
      <c r="O96" s="65"/>
      <c r="P96" s="199">
        <f t="shared" si="1"/>
        <v>0</v>
      </c>
      <c r="Q96" s="199">
        <v>0</v>
      </c>
      <c r="R96" s="199">
        <f t="shared" si="2"/>
        <v>0</v>
      </c>
      <c r="S96" s="199">
        <v>0</v>
      </c>
      <c r="T96" s="200">
        <f t="shared" si="3"/>
        <v>0</v>
      </c>
      <c r="U96" s="35"/>
      <c r="V96" s="35"/>
      <c r="W96" s="35"/>
      <c r="X96" s="35"/>
      <c r="Y96" s="35"/>
      <c r="Z96" s="35"/>
      <c r="AA96" s="35"/>
      <c r="AB96" s="35"/>
      <c r="AC96" s="35"/>
      <c r="AD96" s="35"/>
      <c r="AE96" s="35"/>
      <c r="AR96" s="201" t="s">
        <v>318</v>
      </c>
      <c r="AT96" s="201" t="s">
        <v>313</v>
      </c>
      <c r="AU96" s="201" t="s">
        <v>86</v>
      </c>
      <c r="AY96" s="18" t="s">
        <v>311</v>
      </c>
      <c r="BE96" s="202">
        <f t="shared" si="4"/>
        <v>0</v>
      </c>
      <c r="BF96" s="202">
        <f t="shared" si="5"/>
        <v>0</v>
      </c>
      <c r="BG96" s="202">
        <f t="shared" si="6"/>
        <v>0</v>
      </c>
      <c r="BH96" s="202">
        <f t="shared" si="7"/>
        <v>0</v>
      </c>
      <c r="BI96" s="202">
        <f t="shared" si="8"/>
        <v>0</v>
      </c>
      <c r="BJ96" s="18" t="s">
        <v>84</v>
      </c>
      <c r="BK96" s="202">
        <f t="shared" si="9"/>
        <v>0</v>
      </c>
      <c r="BL96" s="18" t="s">
        <v>318</v>
      </c>
      <c r="BM96" s="201" t="s">
        <v>2817</v>
      </c>
    </row>
    <row r="97" spans="1:65" s="2" customFormat="1" ht="16.5" customHeight="1" x14ac:dyDescent="0.2">
      <c r="A97" s="35"/>
      <c r="B97" s="36"/>
      <c r="C97" s="190" t="s">
        <v>318</v>
      </c>
      <c r="D97" s="190" t="s">
        <v>313</v>
      </c>
      <c r="E97" s="191" t="s">
        <v>2818</v>
      </c>
      <c r="F97" s="192" t="s">
        <v>2819</v>
      </c>
      <c r="G97" s="193" t="s">
        <v>329</v>
      </c>
      <c r="H97" s="194">
        <v>780</v>
      </c>
      <c r="I97" s="195"/>
      <c r="J97" s="196">
        <f t="shared" si="0"/>
        <v>0</v>
      </c>
      <c r="K97" s="192" t="s">
        <v>21</v>
      </c>
      <c r="L97" s="40"/>
      <c r="M97" s="197" t="s">
        <v>21</v>
      </c>
      <c r="N97" s="198" t="s">
        <v>47</v>
      </c>
      <c r="O97" s="65"/>
      <c r="P97" s="199">
        <f t="shared" si="1"/>
        <v>0</v>
      </c>
      <c r="Q97" s="199">
        <v>0</v>
      </c>
      <c r="R97" s="199">
        <f t="shared" si="2"/>
        <v>0</v>
      </c>
      <c r="S97" s="199">
        <v>0</v>
      </c>
      <c r="T97" s="200">
        <f t="shared" si="3"/>
        <v>0</v>
      </c>
      <c r="U97" s="35"/>
      <c r="V97" s="35"/>
      <c r="W97" s="35"/>
      <c r="X97" s="35"/>
      <c r="Y97" s="35"/>
      <c r="Z97" s="35"/>
      <c r="AA97" s="35"/>
      <c r="AB97" s="35"/>
      <c r="AC97" s="35"/>
      <c r="AD97" s="35"/>
      <c r="AE97" s="35"/>
      <c r="AR97" s="201" t="s">
        <v>318</v>
      </c>
      <c r="AT97" s="201" t="s">
        <v>313</v>
      </c>
      <c r="AU97" s="201" t="s">
        <v>86</v>
      </c>
      <c r="AY97" s="18" t="s">
        <v>311</v>
      </c>
      <c r="BE97" s="202">
        <f t="shared" si="4"/>
        <v>0</v>
      </c>
      <c r="BF97" s="202">
        <f t="shared" si="5"/>
        <v>0</v>
      </c>
      <c r="BG97" s="202">
        <f t="shared" si="6"/>
        <v>0</v>
      </c>
      <c r="BH97" s="202">
        <f t="shared" si="7"/>
        <v>0</v>
      </c>
      <c r="BI97" s="202">
        <f t="shared" si="8"/>
        <v>0</v>
      </c>
      <c r="BJ97" s="18" t="s">
        <v>84</v>
      </c>
      <c r="BK97" s="202">
        <f t="shared" si="9"/>
        <v>0</v>
      </c>
      <c r="BL97" s="18" t="s">
        <v>318</v>
      </c>
      <c r="BM97" s="201" t="s">
        <v>2820</v>
      </c>
    </row>
    <row r="98" spans="1:65" s="2" customFormat="1" ht="16.5" customHeight="1" x14ac:dyDescent="0.2">
      <c r="A98" s="35"/>
      <c r="B98" s="36"/>
      <c r="C98" s="190" t="s">
        <v>334</v>
      </c>
      <c r="D98" s="190" t="s">
        <v>313</v>
      </c>
      <c r="E98" s="191" t="s">
        <v>2821</v>
      </c>
      <c r="F98" s="192" t="s">
        <v>2822</v>
      </c>
      <c r="G98" s="193" t="s">
        <v>329</v>
      </c>
      <c r="H98" s="194">
        <v>60</v>
      </c>
      <c r="I98" s="195"/>
      <c r="J98" s="196">
        <f t="shared" si="0"/>
        <v>0</v>
      </c>
      <c r="K98" s="192" t="s">
        <v>21</v>
      </c>
      <c r="L98" s="40"/>
      <c r="M98" s="197" t="s">
        <v>21</v>
      </c>
      <c r="N98" s="198" t="s">
        <v>47</v>
      </c>
      <c r="O98" s="65"/>
      <c r="P98" s="199">
        <f t="shared" si="1"/>
        <v>0</v>
      </c>
      <c r="Q98" s="199">
        <v>0</v>
      </c>
      <c r="R98" s="199">
        <f t="shared" si="2"/>
        <v>0</v>
      </c>
      <c r="S98" s="199">
        <v>0</v>
      </c>
      <c r="T98" s="200">
        <f t="shared" si="3"/>
        <v>0</v>
      </c>
      <c r="U98" s="35"/>
      <c r="V98" s="35"/>
      <c r="W98" s="35"/>
      <c r="X98" s="35"/>
      <c r="Y98" s="35"/>
      <c r="Z98" s="35"/>
      <c r="AA98" s="35"/>
      <c r="AB98" s="35"/>
      <c r="AC98" s="35"/>
      <c r="AD98" s="35"/>
      <c r="AE98" s="35"/>
      <c r="AR98" s="201" t="s">
        <v>318</v>
      </c>
      <c r="AT98" s="201" t="s">
        <v>313</v>
      </c>
      <c r="AU98" s="201" t="s">
        <v>86</v>
      </c>
      <c r="AY98" s="18" t="s">
        <v>311</v>
      </c>
      <c r="BE98" s="202">
        <f t="shared" si="4"/>
        <v>0</v>
      </c>
      <c r="BF98" s="202">
        <f t="shared" si="5"/>
        <v>0</v>
      </c>
      <c r="BG98" s="202">
        <f t="shared" si="6"/>
        <v>0</v>
      </c>
      <c r="BH98" s="202">
        <f t="shared" si="7"/>
        <v>0</v>
      </c>
      <c r="BI98" s="202">
        <f t="shared" si="8"/>
        <v>0</v>
      </c>
      <c r="BJ98" s="18" t="s">
        <v>84</v>
      </c>
      <c r="BK98" s="202">
        <f t="shared" si="9"/>
        <v>0</v>
      </c>
      <c r="BL98" s="18" t="s">
        <v>318</v>
      </c>
      <c r="BM98" s="201" t="s">
        <v>2823</v>
      </c>
    </row>
    <row r="99" spans="1:65" s="2" customFormat="1" ht="16.5" customHeight="1" x14ac:dyDescent="0.2">
      <c r="A99" s="35"/>
      <c r="B99" s="36"/>
      <c r="C99" s="190" t="s">
        <v>338</v>
      </c>
      <c r="D99" s="190" t="s">
        <v>313</v>
      </c>
      <c r="E99" s="191" t="s">
        <v>2824</v>
      </c>
      <c r="F99" s="192" t="s">
        <v>2825</v>
      </c>
      <c r="G99" s="193" t="s">
        <v>329</v>
      </c>
      <c r="H99" s="194">
        <v>130</v>
      </c>
      <c r="I99" s="195"/>
      <c r="J99" s="196">
        <f t="shared" si="0"/>
        <v>0</v>
      </c>
      <c r="K99" s="192" t="s">
        <v>21</v>
      </c>
      <c r="L99" s="40"/>
      <c r="M99" s="197" t="s">
        <v>21</v>
      </c>
      <c r="N99" s="198" t="s">
        <v>47</v>
      </c>
      <c r="O99" s="65"/>
      <c r="P99" s="199">
        <f t="shared" si="1"/>
        <v>0</v>
      </c>
      <c r="Q99" s="199">
        <v>0</v>
      </c>
      <c r="R99" s="199">
        <f t="shared" si="2"/>
        <v>0</v>
      </c>
      <c r="S99" s="199">
        <v>0</v>
      </c>
      <c r="T99" s="200">
        <f t="shared" si="3"/>
        <v>0</v>
      </c>
      <c r="U99" s="35"/>
      <c r="V99" s="35"/>
      <c r="W99" s="35"/>
      <c r="X99" s="35"/>
      <c r="Y99" s="35"/>
      <c r="Z99" s="35"/>
      <c r="AA99" s="35"/>
      <c r="AB99" s="35"/>
      <c r="AC99" s="35"/>
      <c r="AD99" s="35"/>
      <c r="AE99" s="35"/>
      <c r="AR99" s="201" t="s">
        <v>318</v>
      </c>
      <c r="AT99" s="201" t="s">
        <v>313</v>
      </c>
      <c r="AU99" s="201" t="s">
        <v>86</v>
      </c>
      <c r="AY99" s="18" t="s">
        <v>311</v>
      </c>
      <c r="BE99" s="202">
        <f t="shared" si="4"/>
        <v>0</v>
      </c>
      <c r="BF99" s="202">
        <f t="shared" si="5"/>
        <v>0</v>
      </c>
      <c r="BG99" s="202">
        <f t="shared" si="6"/>
        <v>0</v>
      </c>
      <c r="BH99" s="202">
        <f t="shared" si="7"/>
        <v>0</v>
      </c>
      <c r="BI99" s="202">
        <f t="shared" si="8"/>
        <v>0</v>
      </c>
      <c r="BJ99" s="18" t="s">
        <v>84</v>
      </c>
      <c r="BK99" s="202">
        <f t="shared" si="9"/>
        <v>0</v>
      </c>
      <c r="BL99" s="18" t="s">
        <v>318</v>
      </c>
      <c r="BM99" s="201" t="s">
        <v>2826</v>
      </c>
    </row>
    <row r="100" spans="1:65" s="2" customFormat="1" ht="16.5" customHeight="1" x14ac:dyDescent="0.2">
      <c r="A100" s="35"/>
      <c r="B100" s="36"/>
      <c r="C100" s="190" t="s">
        <v>348</v>
      </c>
      <c r="D100" s="190" t="s">
        <v>313</v>
      </c>
      <c r="E100" s="191" t="s">
        <v>2827</v>
      </c>
      <c r="F100" s="192" t="s">
        <v>2828</v>
      </c>
      <c r="G100" s="193" t="s">
        <v>329</v>
      </c>
      <c r="H100" s="194">
        <v>160</v>
      </c>
      <c r="I100" s="195"/>
      <c r="J100" s="196">
        <f t="shared" si="0"/>
        <v>0</v>
      </c>
      <c r="K100" s="192" t="s">
        <v>21</v>
      </c>
      <c r="L100" s="40"/>
      <c r="M100" s="197" t="s">
        <v>21</v>
      </c>
      <c r="N100" s="198" t="s">
        <v>47</v>
      </c>
      <c r="O100" s="65"/>
      <c r="P100" s="199">
        <f t="shared" si="1"/>
        <v>0</v>
      </c>
      <c r="Q100" s="199">
        <v>0</v>
      </c>
      <c r="R100" s="199">
        <f t="shared" si="2"/>
        <v>0</v>
      </c>
      <c r="S100" s="199">
        <v>0</v>
      </c>
      <c r="T100" s="200">
        <f t="shared" si="3"/>
        <v>0</v>
      </c>
      <c r="U100" s="35"/>
      <c r="V100" s="35"/>
      <c r="W100" s="35"/>
      <c r="X100" s="35"/>
      <c r="Y100" s="35"/>
      <c r="Z100" s="35"/>
      <c r="AA100" s="35"/>
      <c r="AB100" s="35"/>
      <c r="AC100" s="35"/>
      <c r="AD100" s="35"/>
      <c r="AE100" s="35"/>
      <c r="AR100" s="201" t="s">
        <v>318</v>
      </c>
      <c r="AT100" s="201" t="s">
        <v>313</v>
      </c>
      <c r="AU100" s="201" t="s">
        <v>86</v>
      </c>
      <c r="AY100" s="18" t="s">
        <v>311</v>
      </c>
      <c r="BE100" s="202">
        <f t="shared" si="4"/>
        <v>0</v>
      </c>
      <c r="BF100" s="202">
        <f t="shared" si="5"/>
        <v>0</v>
      </c>
      <c r="BG100" s="202">
        <f t="shared" si="6"/>
        <v>0</v>
      </c>
      <c r="BH100" s="202">
        <f t="shared" si="7"/>
        <v>0</v>
      </c>
      <c r="BI100" s="202">
        <f t="shared" si="8"/>
        <v>0</v>
      </c>
      <c r="BJ100" s="18" t="s">
        <v>84</v>
      </c>
      <c r="BK100" s="202">
        <f t="shared" si="9"/>
        <v>0</v>
      </c>
      <c r="BL100" s="18" t="s">
        <v>318</v>
      </c>
      <c r="BM100" s="201" t="s">
        <v>2829</v>
      </c>
    </row>
    <row r="101" spans="1:65" s="2" customFormat="1" ht="16.5" customHeight="1" x14ac:dyDescent="0.2">
      <c r="A101" s="35"/>
      <c r="B101" s="36"/>
      <c r="C101" s="190" t="s">
        <v>372</v>
      </c>
      <c r="D101" s="190" t="s">
        <v>313</v>
      </c>
      <c r="E101" s="191" t="s">
        <v>2830</v>
      </c>
      <c r="F101" s="192" t="s">
        <v>2831</v>
      </c>
      <c r="G101" s="193" t="s">
        <v>2003</v>
      </c>
      <c r="H101" s="194">
        <v>1</v>
      </c>
      <c r="I101" s="195"/>
      <c r="J101" s="196">
        <f t="shared" si="0"/>
        <v>0</v>
      </c>
      <c r="K101" s="192" t="s">
        <v>21</v>
      </c>
      <c r="L101" s="40"/>
      <c r="M101" s="197" t="s">
        <v>21</v>
      </c>
      <c r="N101" s="198" t="s">
        <v>47</v>
      </c>
      <c r="O101" s="65"/>
      <c r="P101" s="199">
        <f t="shared" si="1"/>
        <v>0</v>
      </c>
      <c r="Q101" s="199">
        <v>0</v>
      </c>
      <c r="R101" s="199">
        <f t="shared" si="2"/>
        <v>0</v>
      </c>
      <c r="S101" s="199">
        <v>0</v>
      </c>
      <c r="T101" s="200">
        <f t="shared" si="3"/>
        <v>0</v>
      </c>
      <c r="U101" s="35"/>
      <c r="V101" s="35"/>
      <c r="W101" s="35"/>
      <c r="X101" s="35"/>
      <c r="Y101" s="35"/>
      <c r="Z101" s="35"/>
      <c r="AA101" s="35"/>
      <c r="AB101" s="35"/>
      <c r="AC101" s="35"/>
      <c r="AD101" s="35"/>
      <c r="AE101" s="35"/>
      <c r="AR101" s="201" t="s">
        <v>318</v>
      </c>
      <c r="AT101" s="201" t="s">
        <v>313</v>
      </c>
      <c r="AU101" s="201" t="s">
        <v>86</v>
      </c>
      <c r="AY101" s="18" t="s">
        <v>311</v>
      </c>
      <c r="BE101" s="202">
        <f t="shared" si="4"/>
        <v>0</v>
      </c>
      <c r="BF101" s="202">
        <f t="shared" si="5"/>
        <v>0</v>
      </c>
      <c r="BG101" s="202">
        <f t="shared" si="6"/>
        <v>0</v>
      </c>
      <c r="BH101" s="202">
        <f t="shared" si="7"/>
        <v>0</v>
      </c>
      <c r="BI101" s="202">
        <f t="shared" si="8"/>
        <v>0</v>
      </c>
      <c r="BJ101" s="18" t="s">
        <v>84</v>
      </c>
      <c r="BK101" s="202">
        <f t="shared" si="9"/>
        <v>0</v>
      </c>
      <c r="BL101" s="18" t="s">
        <v>318</v>
      </c>
      <c r="BM101" s="201" t="s">
        <v>2832</v>
      </c>
    </row>
    <row r="102" spans="1:65" s="2" customFormat="1" ht="16.5" customHeight="1" x14ac:dyDescent="0.2">
      <c r="A102" s="35"/>
      <c r="B102" s="36"/>
      <c r="C102" s="190" t="s">
        <v>376</v>
      </c>
      <c r="D102" s="190" t="s">
        <v>313</v>
      </c>
      <c r="E102" s="191" t="s">
        <v>2833</v>
      </c>
      <c r="F102" s="192" t="s">
        <v>2834</v>
      </c>
      <c r="G102" s="193" t="s">
        <v>2003</v>
      </c>
      <c r="H102" s="194">
        <v>1</v>
      </c>
      <c r="I102" s="195"/>
      <c r="J102" s="196">
        <f t="shared" si="0"/>
        <v>0</v>
      </c>
      <c r="K102" s="192" t="s">
        <v>21</v>
      </c>
      <c r="L102" s="40"/>
      <c r="M102" s="197" t="s">
        <v>21</v>
      </c>
      <c r="N102" s="198" t="s">
        <v>47</v>
      </c>
      <c r="O102" s="65"/>
      <c r="P102" s="199">
        <f t="shared" si="1"/>
        <v>0</v>
      </c>
      <c r="Q102" s="199">
        <v>0</v>
      </c>
      <c r="R102" s="199">
        <f t="shared" si="2"/>
        <v>0</v>
      </c>
      <c r="S102" s="199">
        <v>0</v>
      </c>
      <c r="T102" s="200">
        <f t="shared" si="3"/>
        <v>0</v>
      </c>
      <c r="U102" s="35"/>
      <c r="V102" s="35"/>
      <c r="W102" s="35"/>
      <c r="X102" s="35"/>
      <c r="Y102" s="35"/>
      <c r="Z102" s="35"/>
      <c r="AA102" s="35"/>
      <c r="AB102" s="35"/>
      <c r="AC102" s="35"/>
      <c r="AD102" s="35"/>
      <c r="AE102" s="35"/>
      <c r="AR102" s="201" t="s">
        <v>318</v>
      </c>
      <c r="AT102" s="201" t="s">
        <v>313</v>
      </c>
      <c r="AU102" s="201" t="s">
        <v>86</v>
      </c>
      <c r="AY102" s="18" t="s">
        <v>311</v>
      </c>
      <c r="BE102" s="202">
        <f t="shared" si="4"/>
        <v>0</v>
      </c>
      <c r="BF102" s="202">
        <f t="shared" si="5"/>
        <v>0</v>
      </c>
      <c r="BG102" s="202">
        <f t="shared" si="6"/>
        <v>0</v>
      </c>
      <c r="BH102" s="202">
        <f t="shared" si="7"/>
        <v>0</v>
      </c>
      <c r="BI102" s="202">
        <f t="shared" si="8"/>
        <v>0</v>
      </c>
      <c r="BJ102" s="18" t="s">
        <v>84</v>
      </c>
      <c r="BK102" s="202">
        <f t="shared" si="9"/>
        <v>0</v>
      </c>
      <c r="BL102" s="18" t="s">
        <v>318</v>
      </c>
      <c r="BM102" s="201" t="s">
        <v>2835</v>
      </c>
    </row>
    <row r="103" spans="1:65" s="2" customFormat="1" ht="16.5" customHeight="1" x14ac:dyDescent="0.2">
      <c r="A103" s="35"/>
      <c r="B103" s="36"/>
      <c r="C103" s="190" t="s">
        <v>381</v>
      </c>
      <c r="D103" s="190" t="s">
        <v>313</v>
      </c>
      <c r="E103" s="191" t="s">
        <v>2836</v>
      </c>
      <c r="F103" s="192" t="s">
        <v>2837</v>
      </c>
      <c r="G103" s="193" t="s">
        <v>329</v>
      </c>
      <c r="H103" s="194">
        <v>3200</v>
      </c>
      <c r="I103" s="195"/>
      <c r="J103" s="196">
        <f t="shared" si="0"/>
        <v>0</v>
      </c>
      <c r="K103" s="192" t="s">
        <v>21</v>
      </c>
      <c r="L103" s="40"/>
      <c r="M103" s="197" t="s">
        <v>21</v>
      </c>
      <c r="N103" s="198" t="s">
        <v>47</v>
      </c>
      <c r="O103" s="65"/>
      <c r="P103" s="199">
        <f t="shared" si="1"/>
        <v>0</v>
      </c>
      <c r="Q103" s="199">
        <v>0</v>
      </c>
      <c r="R103" s="199">
        <f t="shared" si="2"/>
        <v>0</v>
      </c>
      <c r="S103" s="199">
        <v>0</v>
      </c>
      <c r="T103" s="200">
        <f t="shared" si="3"/>
        <v>0</v>
      </c>
      <c r="U103" s="35"/>
      <c r="V103" s="35"/>
      <c r="W103" s="35"/>
      <c r="X103" s="35"/>
      <c r="Y103" s="35"/>
      <c r="Z103" s="35"/>
      <c r="AA103" s="35"/>
      <c r="AB103" s="35"/>
      <c r="AC103" s="35"/>
      <c r="AD103" s="35"/>
      <c r="AE103" s="35"/>
      <c r="AR103" s="201" t="s">
        <v>318</v>
      </c>
      <c r="AT103" s="201" t="s">
        <v>313</v>
      </c>
      <c r="AU103" s="201" t="s">
        <v>86</v>
      </c>
      <c r="AY103" s="18" t="s">
        <v>311</v>
      </c>
      <c r="BE103" s="202">
        <f t="shared" si="4"/>
        <v>0</v>
      </c>
      <c r="BF103" s="202">
        <f t="shared" si="5"/>
        <v>0</v>
      </c>
      <c r="BG103" s="202">
        <f t="shared" si="6"/>
        <v>0</v>
      </c>
      <c r="BH103" s="202">
        <f t="shared" si="7"/>
        <v>0</v>
      </c>
      <c r="BI103" s="202">
        <f t="shared" si="8"/>
        <v>0</v>
      </c>
      <c r="BJ103" s="18" t="s">
        <v>84</v>
      </c>
      <c r="BK103" s="202">
        <f t="shared" si="9"/>
        <v>0</v>
      </c>
      <c r="BL103" s="18" t="s">
        <v>318</v>
      </c>
      <c r="BM103" s="201" t="s">
        <v>2838</v>
      </c>
    </row>
    <row r="104" spans="1:65" s="2" customFormat="1" ht="16.5" customHeight="1" x14ac:dyDescent="0.2">
      <c r="A104" s="35"/>
      <c r="B104" s="36"/>
      <c r="C104" s="190" t="s">
        <v>386</v>
      </c>
      <c r="D104" s="190" t="s">
        <v>313</v>
      </c>
      <c r="E104" s="191" t="s">
        <v>2839</v>
      </c>
      <c r="F104" s="192" t="s">
        <v>2840</v>
      </c>
      <c r="G104" s="193" t="s">
        <v>329</v>
      </c>
      <c r="H104" s="194">
        <v>2490</v>
      </c>
      <c r="I104" s="195"/>
      <c r="J104" s="196">
        <f t="shared" si="0"/>
        <v>0</v>
      </c>
      <c r="K104" s="192" t="s">
        <v>21</v>
      </c>
      <c r="L104" s="40"/>
      <c r="M104" s="197" t="s">
        <v>21</v>
      </c>
      <c r="N104" s="198" t="s">
        <v>47</v>
      </c>
      <c r="O104" s="65"/>
      <c r="P104" s="199">
        <f t="shared" si="1"/>
        <v>0</v>
      </c>
      <c r="Q104" s="199">
        <v>0</v>
      </c>
      <c r="R104" s="199">
        <f t="shared" si="2"/>
        <v>0</v>
      </c>
      <c r="S104" s="199">
        <v>0</v>
      </c>
      <c r="T104" s="200">
        <f t="shared" si="3"/>
        <v>0</v>
      </c>
      <c r="U104" s="35"/>
      <c r="V104" s="35"/>
      <c r="W104" s="35"/>
      <c r="X104" s="35"/>
      <c r="Y104" s="35"/>
      <c r="Z104" s="35"/>
      <c r="AA104" s="35"/>
      <c r="AB104" s="35"/>
      <c r="AC104" s="35"/>
      <c r="AD104" s="35"/>
      <c r="AE104" s="35"/>
      <c r="AR104" s="201" t="s">
        <v>318</v>
      </c>
      <c r="AT104" s="201" t="s">
        <v>313</v>
      </c>
      <c r="AU104" s="201" t="s">
        <v>86</v>
      </c>
      <c r="AY104" s="18" t="s">
        <v>311</v>
      </c>
      <c r="BE104" s="202">
        <f t="shared" si="4"/>
        <v>0</v>
      </c>
      <c r="BF104" s="202">
        <f t="shared" si="5"/>
        <v>0</v>
      </c>
      <c r="BG104" s="202">
        <f t="shared" si="6"/>
        <v>0</v>
      </c>
      <c r="BH104" s="202">
        <f t="shared" si="7"/>
        <v>0</v>
      </c>
      <c r="BI104" s="202">
        <f t="shared" si="8"/>
        <v>0</v>
      </c>
      <c r="BJ104" s="18" t="s">
        <v>84</v>
      </c>
      <c r="BK104" s="202">
        <f t="shared" si="9"/>
        <v>0</v>
      </c>
      <c r="BL104" s="18" t="s">
        <v>318</v>
      </c>
      <c r="BM104" s="201" t="s">
        <v>2841</v>
      </c>
    </row>
    <row r="105" spans="1:65" s="2" customFormat="1" ht="16.5" customHeight="1" x14ac:dyDescent="0.2">
      <c r="A105" s="35"/>
      <c r="B105" s="36"/>
      <c r="C105" s="190" t="s">
        <v>399</v>
      </c>
      <c r="D105" s="190" t="s">
        <v>313</v>
      </c>
      <c r="E105" s="191" t="s">
        <v>2842</v>
      </c>
      <c r="F105" s="192" t="s">
        <v>2843</v>
      </c>
      <c r="G105" s="193" t="s">
        <v>329</v>
      </c>
      <c r="H105" s="194">
        <v>15</v>
      </c>
      <c r="I105" s="195"/>
      <c r="J105" s="196">
        <f t="shared" si="0"/>
        <v>0</v>
      </c>
      <c r="K105" s="192" t="s">
        <v>21</v>
      </c>
      <c r="L105" s="40"/>
      <c r="M105" s="197" t="s">
        <v>21</v>
      </c>
      <c r="N105" s="198" t="s">
        <v>47</v>
      </c>
      <c r="O105" s="65"/>
      <c r="P105" s="199">
        <f t="shared" si="1"/>
        <v>0</v>
      </c>
      <c r="Q105" s="199">
        <v>0</v>
      </c>
      <c r="R105" s="199">
        <f t="shared" si="2"/>
        <v>0</v>
      </c>
      <c r="S105" s="199">
        <v>0</v>
      </c>
      <c r="T105" s="200">
        <f t="shared" si="3"/>
        <v>0</v>
      </c>
      <c r="U105" s="35"/>
      <c r="V105" s="35"/>
      <c r="W105" s="35"/>
      <c r="X105" s="35"/>
      <c r="Y105" s="35"/>
      <c r="Z105" s="35"/>
      <c r="AA105" s="35"/>
      <c r="AB105" s="35"/>
      <c r="AC105" s="35"/>
      <c r="AD105" s="35"/>
      <c r="AE105" s="35"/>
      <c r="AR105" s="201" t="s">
        <v>318</v>
      </c>
      <c r="AT105" s="201" t="s">
        <v>313</v>
      </c>
      <c r="AU105" s="201" t="s">
        <v>86</v>
      </c>
      <c r="AY105" s="18" t="s">
        <v>311</v>
      </c>
      <c r="BE105" s="202">
        <f t="shared" si="4"/>
        <v>0</v>
      </c>
      <c r="BF105" s="202">
        <f t="shared" si="5"/>
        <v>0</v>
      </c>
      <c r="BG105" s="202">
        <f t="shared" si="6"/>
        <v>0</v>
      </c>
      <c r="BH105" s="202">
        <f t="shared" si="7"/>
        <v>0</v>
      </c>
      <c r="BI105" s="202">
        <f t="shared" si="8"/>
        <v>0</v>
      </c>
      <c r="BJ105" s="18" t="s">
        <v>84</v>
      </c>
      <c r="BK105" s="202">
        <f t="shared" si="9"/>
        <v>0</v>
      </c>
      <c r="BL105" s="18" t="s">
        <v>318</v>
      </c>
      <c r="BM105" s="201" t="s">
        <v>2844</v>
      </c>
    </row>
    <row r="106" spans="1:65" s="2" customFormat="1" ht="16.5" customHeight="1" x14ac:dyDescent="0.2">
      <c r="A106" s="35"/>
      <c r="B106" s="36"/>
      <c r="C106" s="190" t="s">
        <v>404</v>
      </c>
      <c r="D106" s="190" t="s">
        <v>313</v>
      </c>
      <c r="E106" s="191" t="s">
        <v>2845</v>
      </c>
      <c r="F106" s="192" t="s">
        <v>2846</v>
      </c>
      <c r="G106" s="193" t="s">
        <v>329</v>
      </c>
      <c r="H106" s="194">
        <v>80</v>
      </c>
      <c r="I106" s="195"/>
      <c r="J106" s="196">
        <f t="shared" si="0"/>
        <v>0</v>
      </c>
      <c r="K106" s="192" t="s">
        <v>21</v>
      </c>
      <c r="L106" s="40"/>
      <c r="M106" s="197" t="s">
        <v>21</v>
      </c>
      <c r="N106" s="198" t="s">
        <v>47</v>
      </c>
      <c r="O106" s="65"/>
      <c r="P106" s="199">
        <f t="shared" si="1"/>
        <v>0</v>
      </c>
      <c r="Q106" s="199">
        <v>0</v>
      </c>
      <c r="R106" s="199">
        <f t="shared" si="2"/>
        <v>0</v>
      </c>
      <c r="S106" s="199">
        <v>0</v>
      </c>
      <c r="T106" s="200">
        <f t="shared" si="3"/>
        <v>0</v>
      </c>
      <c r="U106" s="35"/>
      <c r="V106" s="35"/>
      <c r="W106" s="35"/>
      <c r="X106" s="35"/>
      <c r="Y106" s="35"/>
      <c r="Z106" s="35"/>
      <c r="AA106" s="35"/>
      <c r="AB106" s="35"/>
      <c r="AC106" s="35"/>
      <c r="AD106" s="35"/>
      <c r="AE106" s="35"/>
      <c r="AR106" s="201" t="s">
        <v>318</v>
      </c>
      <c r="AT106" s="201" t="s">
        <v>313</v>
      </c>
      <c r="AU106" s="201" t="s">
        <v>86</v>
      </c>
      <c r="AY106" s="18" t="s">
        <v>311</v>
      </c>
      <c r="BE106" s="202">
        <f t="shared" si="4"/>
        <v>0</v>
      </c>
      <c r="BF106" s="202">
        <f t="shared" si="5"/>
        <v>0</v>
      </c>
      <c r="BG106" s="202">
        <f t="shared" si="6"/>
        <v>0</v>
      </c>
      <c r="BH106" s="202">
        <f t="shared" si="7"/>
        <v>0</v>
      </c>
      <c r="BI106" s="202">
        <f t="shared" si="8"/>
        <v>0</v>
      </c>
      <c r="BJ106" s="18" t="s">
        <v>84</v>
      </c>
      <c r="BK106" s="202">
        <f t="shared" si="9"/>
        <v>0</v>
      </c>
      <c r="BL106" s="18" t="s">
        <v>318</v>
      </c>
      <c r="BM106" s="201" t="s">
        <v>2847</v>
      </c>
    </row>
    <row r="107" spans="1:65" s="2" customFormat="1" ht="16.5" customHeight="1" x14ac:dyDescent="0.2">
      <c r="A107" s="35"/>
      <c r="B107" s="36"/>
      <c r="C107" s="190" t="s">
        <v>409</v>
      </c>
      <c r="D107" s="190" t="s">
        <v>313</v>
      </c>
      <c r="E107" s="191" t="s">
        <v>2848</v>
      </c>
      <c r="F107" s="192" t="s">
        <v>2849</v>
      </c>
      <c r="G107" s="193" t="s">
        <v>329</v>
      </c>
      <c r="H107" s="194">
        <v>30</v>
      </c>
      <c r="I107" s="195"/>
      <c r="J107" s="196">
        <f t="shared" si="0"/>
        <v>0</v>
      </c>
      <c r="K107" s="192" t="s">
        <v>21</v>
      </c>
      <c r="L107" s="40"/>
      <c r="M107" s="197" t="s">
        <v>21</v>
      </c>
      <c r="N107" s="198" t="s">
        <v>47</v>
      </c>
      <c r="O107" s="65"/>
      <c r="P107" s="199">
        <f t="shared" si="1"/>
        <v>0</v>
      </c>
      <c r="Q107" s="199">
        <v>0</v>
      </c>
      <c r="R107" s="199">
        <f t="shared" si="2"/>
        <v>0</v>
      </c>
      <c r="S107" s="199">
        <v>0</v>
      </c>
      <c r="T107" s="200">
        <f t="shared" si="3"/>
        <v>0</v>
      </c>
      <c r="U107" s="35"/>
      <c r="V107" s="35"/>
      <c r="W107" s="35"/>
      <c r="X107" s="35"/>
      <c r="Y107" s="35"/>
      <c r="Z107" s="35"/>
      <c r="AA107" s="35"/>
      <c r="AB107" s="35"/>
      <c r="AC107" s="35"/>
      <c r="AD107" s="35"/>
      <c r="AE107" s="35"/>
      <c r="AR107" s="201" t="s">
        <v>318</v>
      </c>
      <c r="AT107" s="201" t="s">
        <v>313</v>
      </c>
      <c r="AU107" s="201" t="s">
        <v>86</v>
      </c>
      <c r="AY107" s="18" t="s">
        <v>311</v>
      </c>
      <c r="BE107" s="202">
        <f t="shared" si="4"/>
        <v>0</v>
      </c>
      <c r="BF107" s="202">
        <f t="shared" si="5"/>
        <v>0</v>
      </c>
      <c r="BG107" s="202">
        <f t="shared" si="6"/>
        <v>0</v>
      </c>
      <c r="BH107" s="202">
        <f t="shared" si="7"/>
        <v>0</v>
      </c>
      <c r="BI107" s="202">
        <f t="shared" si="8"/>
        <v>0</v>
      </c>
      <c r="BJ107" s="18" t="s">
        <v>84</v>
      </c>
      <c r="BK107" s="202">
        <f t="shared" si="9"/>
        <v>0</v>
      </c>
      <c r="BL107" s="18" t="s">
        <v>318</v>
      </c>
      <c r="BM107" s="201" t="s">
        <v>2850</v>
      </c>
    </row>
    <row r="108" spans="1:65" s="2" customFormat="1" ht="16.5" customHeight="1" x14ac:dyDescent="0.2">
      <c r="A108" s="35"/>
      <c r="B108" s="36"/>
      <c r="C108" s="190" t="s">
        <v>8</v>
      </c>
      <c r="D108" s="190" t="s">
        <v>313</v>
      </c>
      <c r="E108" s="191" t="s">
        <v>2851</v>
      </c>
      <c r="F108" s="192" t="s">
        <v>2852</v>
      </c>
      <c r="G108" s="193" t="s">
        <v>329</v>
      </c>
      <c r="H108" s="194">
        <v>55</v>
      </c>
      <c r="I108" s="195"/>
      <c r="J108" s="196">
        <f t="shared" si="0"/>
        <v>0</v>
      </c>
      <c r="K108" s="192" t="s">
        <v>21</v>
      </c>
      <c r="L108" s="40"/>
      <c r="M108" s="197" t="s">
        <v>21</v>
      </c>
      <c r="N108" s="198" t="s">
        <v>47</v>
      </c>
      <c r="O108" s="65"/>
      <c r="P108" s="199">
        <f t="shared" si="1"/>
        <v>0</v>
      </c>
      <c r="Q108" s="199">
        <v>0</v>
      </c>
      <c r="R108" s="199">
        <f t="shared" si="2"/>
        <v>0</v>
      </c>
      <c r="S108" s="199">
        <v>0</v>
      </c>
      <c r="T108" s="200">
        <f t="shared" si="3"/>
        <v>0</v>
      </c>
      <c r="U108" s="35"/>
      <c r="V108" s="35"/>
      <c r="W108" s="35"/>
      <c r="X108" s="35"/>
      <c r="Y108" s="35"/>
      <c r="Z108" s="35"/>
      <c r="AA108" s="35"/>
      <c r="AB108" s="35"/>
      <c r="AC108" s="35"/>
      <c r="AD108" s="35"/>
      <c r="AE108" s="35"/>
      <c r="AR108" s="201" t="s">
        <v>318</v>
      </c>
      <c r="AT108" s="201" t="s">
        <v>313</v>
      </c>
      <c r="AU108" s="201" t="s">
        <v>86</v>
      </c>
      <c r="AY108" s="18" t="s">
        <v>311</v>
      </c>
      <c r="BE108" s="202">
        <f t="shared" si="4"/>
        <v>0</v>
      </c>
      <c r="BF108" s="202">
        <f t="shared" si="5"/>
        <v>0</v>
      </c>
      <c r="BG108" s="202">
        <f t="shared" si="6"/>
        <v>0</v>
      </c>
      <c r="BH108" s="202">
        <f t="shared" si="7"/>
        <v>0</v>
      </c>
      <c r="BI108" s="202">
        <f t="shared" si="8"/>
        <v>0</v>
      </c>
      <c r="BJ108" s="18" t="s">
        <v>84</v>
      </c>
      <c r="BK108" s="202">
        <f t="shared" si="9"/>
        <v>0</v>
      </c>
      <c r="BL108" s="18" t="s">
        <v>318</v>
      </c>
      <c r="BM108" s="201" t="s">
        <v>2853</v>
      </c>
    </row>
    <row r="109" spans="1:65" s="2" customFormat="1" ht="16.5" customHeight="1" x14ac:dyDescent="0.2">
      <c r="A109" s="35"/>
      <c r="B109" s="36"/>
      <c r="C109" s="190" t="s">
        <v>420</v>
      </c>
      <c r="D109" s="190" t="s">
        <v>313</v>
      </c>
      <c r="E109" s="191" t="s">
        <v>2854</v>
      </c>
      <c r="F109" s="192" t="s">
        <v>2855</v>
      </c>
      <c r="G109" s="193" t="s">
        <v>329</v>
      </c>
      <c r="H109" s="194">
        <v>55</v>
      </c>
      <c r="I109" s="195"/>
      <c r="J109" s="196">
        <f t="shared" si="0"/>
        <v>0</v>
      </c>
      <c r="K109" s="192" t="s">
        <v>21</v>
      </c>
      <c r="L109" s="40"/>
      <c r="M109" s="197" t="s">
        <v>21</v>
      </c>
      <c r="N109" s="198" t="s">
        <v>47</v>
      </c>
      <c r="O109" s="65"/>
      <c r="P109" s="199">
        <f t="shared" si="1"/>
        <v>0</v>
      </c>
      <c r="Q109" s="199">
        <v>0</v>
      </c>
      <c r="R109" s="199">
        <f t="shared" si="2"/>
        <v>0</v>
      </c>
      <c r="S109" s="199">
        <v>0</v>
      </c>
      <c r="T109" s="200">
        <f t="shared" si="3"/>
        <v>0</v>
      </c>
      <c r="U109" s="35"/>
      <c r="V109" s="35"/>
      <c r="W109" s="35"/>
      <c r="X109" s="35"/>
      <c r="Y109" s="35"/>
      <c r="Z109" s="35"/>
      <c r="AA109" s="35"/>
      <c r="AB109" s="35"/>
      <c r="AC109" s="35"/>
      <c r="AD109" s="35"/>
      <c r="AE109" s="35"/>
      <c r="AR109" s="201" t="s">
        <v>318</v>
      </c>
      <c r="AT109" s="201" t="s">
        <v>313</v>
      </c>
      <c r="AU109" s="201" t="s">
        <v>86</v>
      </c>
      <c r="AY109" s="18" t="s">
        <v>311</v>
      </c>
      <c r="BE109" s="202">
        <f t="shared" si="4"/>
        <v>0</v>
      </c>
      <c r="BF109" s="202">
        <f t="shared" si="5"/>
        <v>0</v>
      </c>
      <c r="BG109" s="202">
        <f t="shared" si="6"/>
        <v>0</v>
      </c>
      <c r="BH109" s="202">
        <f t="shared" si="7"/>
        <v>0</v>
      </c>
      <c r="BI109" s="202">
        <f t="shared" si="8"/>
        <v>0</v>
      </c>
      <c r="BJ109" s="18" t="s">
        <v>84</v>
      </c>
      <c r="BK109" s="202">
        <f t="shared" si="9"/>
        <v>0</v>
      </c>
      <c r="BL109" s="18" t="s">
        <v>318</v>
      </c>
      <c r="BM109" s="201" t="s">
        <v>2856</v>
      </c>
    </row>
    <row r="110" spans="1:65" s="2" customFormat="1" ht="16.5" customHeight="1" x14ac:dyDescent="0.2">
      <c r="A110" s="35"/>
      <c r="B110" s="36"/>
      <c r="C110" s="190" t="s">
        <v>431</v>
      </c>
      <c r="D110" s="190" t="s">
        <v>313</v>
      </c>
      <c r="E110" s="191" t="s">
        <v>2857</v>
      </c>
      <c r="F110" s="192" t="s">
        <v>2858</v>
      </c>
      <c r="G110" s="193" t="s">
        <v>329</v>
      </c>
      <c r="H110" s="194">
        <v>100</v>
      </c>
      <c r="I110" s="195"/>
      <c r="J110" s="196">
        <f t="shared" si="0"/>
        <v>0</v>
      </c>
      <c r="K110" s="192" t="s">
        <v>21</v>
      </c>
      <c r="L110" s="40"/>
      <c r="M110" s="197" t="s">
        <v>21</v>
      </c>
      <c r="N110" s="198" t="s">
        <v>47</v>
      </c>
      <c r="O110" s="65"/>
      <c r="P110" s="199">
        <f t="shared" si="1"/>
        <v>0</v>
      </c>
      <c r="Q110" s="199">
        <v>0</v>
      </c>
      <c r="R110" s="199">
        <f t="shared" si="2"/>
        <v>0</v>
      </c>
      <c r="S110" s="199">
        <v>0</v>
      </c>
      <c r="T110" s="200">
        <f t="shared" si="3"/>
        <v>0</v>
      </c>
      <c r="U110" s="35"/>
      <c r="V110" s="35"/>
      <c r="W110" s="35"/>
      <c r="X110" s="35"/>
      <c r="Y110" s="35"/>
      <c r="Z110" s="35"/>
      <c r="AA110" s="35"/>
      <c r="AB110" s="35"/>
      <c r="AC110" s="35"/>
      <c r="AD110" s="35"/>
      <c r="AE110" s="35"/>
      <c r="AR110" s="201" t="s">
        <v>318</v>
      </c>
      <c r="AT110" s="201" t="s">
        <v>313</v>
      </c>
      <c r="AU110" s="201" t="s">
        <v>86</v>
      </c>
      <c r="AY110" s="18" t="s">
        <v>311</v>
      </c>
      <c r="BE110" s="202">
        <f t="shared" si="4"/>
        <v>0</v>
      </c>
      <c r="BF110" s="202">
        <f t="shared" si="5"/>
        <v>0</v>
      </c>
      <c r="BG110" s="202">
        <f t="shared" si="6"/>
        <v>0</v>
      </c>
      <c r="BH110" s="202">
        <f t="shared" si="7"/>
        <v>0</v>
      </c>
      <c r="BI110" s="202">
        <f t="shared" si="8"/>
        <v>0</v>
      </c>
      <c r="BJ110" s="18" t="s">
        <v>84</v>
      </c>
      <c r="BK110" s="202">
        <f t="shared" si="9"/>
        <v>0</v>
      </c>
      <c r="BL110" s="18" t="s">
        <v>318</v>
      </c>
      <c r="BM110" s="201" t="s">
        <v>2859</v>
      </c>
    </row>
    <row r="111" spans="1:65" s="2" customFormat="1" ht="16.5" customHeight="1" x14ac:dyDescent="0.2">
      <c r="A111" s="35"/>
      <c r="B111" s="36"/>
      <c r="C111" s="190" t="s">
        <v>437</v>
      </c>
      <c r="D111" s="190" t="s">
        <v>313</v>
      </c>
      <c r="E111" s="191" t="s">
        <v>2860</v>
      </c>
      <c r="F111" s="192" t="s">
        <v>2861</v>
      </c>
      <c r="G111" s="193" t="s">
        <v>329</v>
      </c>
      <c r="H111" s="194">
        <v>200</v>
      </c>
      <c r="I111" s="195"/>
      <c r="J111" s="196">
        <f t="shared" si="0"/>
        <v>0</v>
      </c>
      <c r="K111" s="192" t="s">
        <v>21</v>
      </c>
      <c r="L111" s="40"/>
      <c r="M111" s="197" t="s">
        <v>21</v>
      </c>
      <c r="N111" s="198" t="s">
        <v>47</v>
      </c>
      <c r="O111" s="65"/>
      <c r="P111" s="199">
        <f t="shared" si="1"/>
        <v>0</v>
      </c>
      <c r="Q111" s="199">
        <v>0</v>
      </c>
      <c r="R111" s="199">
        <f t="shared" si="2"/>
        <v>0</v>
      </c>
      <c r="S111" s="199">
        <v>0</v>
      </c>
      <c r="T111" s="200">
        <f t="shared" si="3"/>
        <v>0</v>
      </c>
      <c r="U111" s="35"/>
      <c r="V111" s="35"/>
      <c r="W111" s="35"/>
      <c r="X111" s="35"/>
      <c r="Y111" s="35"/>
      <c r="Z111" s="35"/>
      <c r="AA111" s="35"/>
      <c r="AB111" s="35"/>
      <c r="AC111" s="35"/>
      <c r="AD111" s="35"/>
      <c r="AE111" s="35"/>
      <c r="AR111" s="201" t="s">
        <v>318</v>
      </c>
      <c r="AT111" s="201" t="s">
        <v>313</v>
      </c>
      <c r="AU111" s="201" t="s">
        <v>86</v>
      </c>
      <c r="AY111" s="18" t="s">
        <v>311</v>
      </c>
      <c r="BE111" s="202">
        <f t="shared" si="4"/>
        <v>0</v>
      </c>
      <c r="BF111" s="202">
        <f t="shared" si="5"/>
        <v>0</v>
      </c>
      <c r="BG111" s="202">
        <f t="shared" si="6"/>
        <v>0</v>
      </c>
      <c r="BH111" s="202">
        <f t="shared" si="7"/>
        <v>0</v>
      </c>
      <c r="BI111" s="202">
        <f t="shared" si="8"/>
        <v>0</v>
      </c>
      <c r="BJ111" s="18" t="s">
        <v>84</v>
      </c>
      <c r="BK111" s="202">
        <f t="shared" si="9"/>
        <v>0</v>
      </c>
      <c r="BL111" s="18" t="s">
        <v>318</v>
      </c>
      <c r="BM111" s="201" t="s">
        <v>2862</v>
      </c>
    </row>
    <row r="112" spans="1:65" s="2" customFormat="1" ht="16.5" customHeight="1" x14ac:dyDescent="0.2">
      <c r="A112" s="35"/>
      <c r="B112" s="36"/>
      <c r="C112" s="190" t="s">
        <v>442</v>
      </c>
      <c r="D112" s="190" t="s">
        <v>313</v>
      </c>
      <c r="E112" s="191" t="s">
        <v>2863</v>
      </c>
      <c r="F112" s="192" t="s">
        <v>2864</v>
      </c>
      <c r="G112" s="193" t="s">
        <v>329</v>
      </c>
      <c r="H112" s="194">
        <v>750</v>
      </c>
      <c r="I112" s="195"/>
      <c r="J112" s="196">
        <f t="shared" si="0"/>
        <v>0</v>
      </c>
      <c r="K112" s="192" t="s">
        <v>21</v>
      </c>
      <c r="L112" s="40"/>
      <c r="M112" s="197" t="s">
        <v>21</v>
      </c>
      <c r="N112" s="198" t="s">
        <v>47</v>
      </c>
      <c r="O112" s="65"/>
      <c r="P112" s="199">
        <f t="shared" si="1"/>
        <v>0</v>
      </c>
      <c r="Q112" s="199">
        <v>0</v>
      </c>
      <c r="R112" s="199">
        <f t="shared" si="2"/>
        <v>0</v>
      </c>
      <c r="S112" s="199">
        <v>0</v>
      </c>
      <c r="T112" s="200">
        <f t="shared" si="3"/>
        <v>0</v>
      </c>
      <c r="U112" s="35"/>
      <c r="V112" s="35"/>
      <c r="W112" s="35"/>
      <c r="X112" s="35"/>
      <c r="Y112" s="35"/>
      <c r="Z112" s="35"/>
      <c r="AA112" s="35"/>
      <c r="AB112" s="35"/>
      <c r="AC112" s="35"/>
      <c r="AD112" s="35"/>
      <c r="AE112" s="35"/>
      <c r="AR112" s="201" t="s">
        <v>318</v>
      </c>
      <c r="AT112" s="201" t="s">
        <v>313</v>
      </c>
      <c r="AU112" s="201" t="s">
        <v>86</v>
      </c>
      <c r="AY112" s="18" t="s">
        <v>311</v>
      </c>
      <c r="BE112" s="202">
        <f t="shared" si="4"/>
        <v>0</v>
      </c>
      <c r="BF112" s="202">
        <f t="shared" si="5"/>
        <v>0</v>
      </c>
      <c r="BG112" s="202">
        <f t="shared" si="6"/>
        <v>0</v>
      </c>
      <c r="BH112" s="202">
        <f t="shared" si="7"/>
        <v>0</v>
      </c>
      <c r="BI112" s="202">
        <f t="shared" si="8"/>
        <v>0</v>
      </c>
      <c r="BJ112" s="18" t="s">
        <v>84</v>
      </c>
      <c r="BK112" s="202">
        <f t="shared" si="9"/>
        <v>0</v>
      </c>
      <c r="BL112" s="18" t="s">
        <v>318</v>
      </c>
      <c r="BM112" s="201" t="s">
        <v>2865</v>
      </c>
    </row>
    <row r="113" spans="1:65" s="12" customFormat="1" ht="22.9" customHeight="1" x14ac:dyDescent="0.2">
      <c r="B113" s="174"/>
      <c r="C113" s="175"/>
      <c r="D113" s="176" t="s">
        <v>75</v>
      </c>
      <c r="E113" s="188" t="s">
        <v>2866</v>
      </c>
      <c r="F113" s="188" t="s">
        <v>2867</v>
      </c>
      <c r="G113" s="175"/>
      <c r="H113" s="175"/>
      <c r="I113" s="178"/>
      <c r="J113" s="189">
        <f>BK113</f>
        <v>0</v>
      </c>
      <c r="K113" s="175"/>
      <c r="L113" s="180"/>
      <c r="M113" s="181"/>
      <c r="N113" s="182"/>
      <c r="O113" s="182"/>
      <c r="P113" s="183">
        <f>SUM(P114:P133)</f>
        <v>0</v>
      </c>
      <c r="Q113" s="182"/>
      <c r="R113" s="183">
        <f>SUM(R114:R133)</f>
        <v>0</v>
      </c>
      <c r="S113" s="182"/>
      <c r="T113" s="184">
        <f>SUM(T114:T133)</f>
        <v>0</v>
      </c>
      <c r="AR113" s="185" t="s">
        <v>84</v>
      </c>
      <c r="AT113" s="186" t="s">
        <v>75</v>
      </c>
      <c r="AU113" s="186" t="s">
        <v>84</v>
      </c>
      <c r="AY113" s="185" t="s">
        <v>311</v>
      </c>
      <c r="BK113" s="187">
        <f>SUM(BK114:BK133)</f>
        <v>0</v>
      </c>
    </row>
    <row r="114" spans="1:65" s="2" customFormat="1" ht="16.5" customHeight="1" x14ac:dyDescent="0.2">
      <c r="A114" s="35"/>
      <c r="B114" s="36"/>
      <c r="C114" s="190" t="s">
        <v>449</v>
      </c>
      <c r="D114" s="190" t="s">
        <v>313</v>
      </c>
      <c r="E114" s="191" t="s">
        <v>2868</v>
      </c>
      <c r="F114" s="192" t="s">
        <v>2869</v>
      </c>
      <c r="G114" s="193" t="s">
        <v>1692</v>
      </c>
      <c r="H114" s="194">
        <v>2</v>
      </c>
      <c r="I114" s="195"/>
      <c r="J114" s="196">
        <f t="shared" ref="J114:J133" si="10">ROUND(I114*H114,2)</f>
        <v>0</v>
      </c>
      <c r="K114" s="192" t="s">
        <v>21</v>
      </c>
      <c r="L114" s="40"/>
      <c r="M114" s="197" t="s">
        <v>21</v>
      </c>
      <c r="N114" s="198" t="s">
        <v>47</v>
      </c>
      <c r="O114" s="65"/>
      <c r="P114" s="199">
        <f t="shared" ref="P114:P133" si="11">O114*H114</f>
        <v>0</v>
      </c>
      <c r="Q114" s="199">
        <v>0</v>
      </c>
      <c r="R114" s="199">
        <f t="shared" ref="R114:R133" si="12">Q114*H114</f>
        <v>0</v>
      </c>
      <c r="S114" s="199">
        <v>0</v>
      </c>
      <c r="T114" s="200">
        <f t="shared" ref="T114:T133" si="13">S114*H114</f>
        <v>0</v>
      </c>
      <c r="U114" s="35"/>
      <c r="V114" s="35"/>
      <c r="W114" s="35"/>
      <c r="X114" s="35"/>
      <c r="Y114" s="35"/>
      <c r="Z114" s="35"/>
      <c r="AA114" s="35"/>
      <c r="AB114" s="35"/>
      <c r="AC114" s="35"/>
      <c r="AD114" s="35"/>
      <c r="AE114" s="35"/>
      <c r="AR114" s="201" t="s">
        <v>318</v>
      </c>
      <c r="AT114" s="201" t="s">
        <v>313</v>
      </c>
      <c r="AU114" s="201" t="s">
        <v>86</v>
      </c>
      <c r="AY114" s="18" t="s">
        <v>311</v>
      </c>
      <c r="BE114" s="202">
        <f t="shared" ref="BE114:BE133" si="14">IF(N114="základní",J114,0)</f>
        <v>0</v>
      </c>
      <c r="BF114" s="202">
        <f t="shared" ref="BF114:BF133" si="15">IF(N114="snížená",J114,0)</f>
        <v>0</v>
      </c>
      <c r="BG114" s="202">
        <f t="shared" ref="BG114:BG133" si="16">IF(N114="zákl. přenesená",J114,0)</f>
        <v>0</v>
      </c>
      <c r="BH114" s="202">
        <f t="shared" ref="BH114:BH133" si="17">IF(N114="sníž. přenesená",J114,0)</f>
        <v>0</v>
      </c>
      <c r="BI114" s="202">
        <f t="shared" ref="BI114:BI133" si="18">IF(N114="nulová",J114,0)</f>
        <v>0</v>
      </c>
      <c r="BJ114" s="18" t="s">
        <v>84</v>
      </c>
      <c r="BK114" s="202">
        <f t="shared" ref="BK114:BK133" si="19">ROUND(I114*H114,2)</f>
        <v>0</v>
      </c>
      <c r="BL114" s="18" t="s">
        <v>318</v>
      </c>
      <c r="BM114" s="201" t="s">
        <v>2870</v>
      </c>
    </row>
    <row r="115" spans="1:65" s="2" customFormat="1" ht="16.5" customHeight="1" x14ac:dyDescent="0.2">
      <c r="A115" s="35"/>
      <c r="B115" s="36"/>
      <c r="C115" s="190" t="s">
        <v>7</v>
      </c>
      <c r="D115" s="190" t="s">
        <v>313</v>
      </c>
      <c r="E115" s="191" t="s">
        <v>2871</v>
      </c>
      <c r="F115" s="192" t="s">
        <v>2872</v>
      </c>
      <c r="G115" s="193" t="s">
        <v>1692</v>
      </c>
      <c r="H115" s="194">
        <v>8</v>
      </c>
      <c r="I115" s="195"/>
      <c r="J115" s="196">
        <f t="shared" si="10"/>
        <v>0</v>
      </c>
      <c r="K115" s="192" t="s">
        <v>21</v>
      </c>
      <c r="L115" s="40"/>
      <c r="M115" s="197" t="s">
        <v>21</v>
      </c>
      <c r="N115" s="198" t="s">
        <v>47</v>
      </c>
      <c r="O115" s="65"/>
      <c r="P115" s="199">
        <f t="shared" si="11"/>
        <v>0</v>
      </c>
      <c r="Q115" s="199">
        <v>0</v>
      </c>
      <c r="R115" s="199">
        <f t="shared" si="12"/>
        <v>0</v>
      </c>
      <c r="S115" s="199">
        <v>0</v>
      </c>
      <c r="T115" s="200">
        <f t="shared" si="13"/>
        <v>0</v>
      </c>
      <c r="U115" s="35"/>
      <c r="V115" s="35"/>
      <c r="W115" s="35"/>
      <c r="X115" s="35"/>
      <c r="Y115" s="35"/>
      <c r="Z115" s="35"/>
      <c r="AA115" s="35"/>
      <c r="AB115" s="35"/>
      <c r="AC115" s="35"/>
      <c r="AD115" s="35"/>
      <c r="AE115" s="35"/>
      <c r="AR115" s="201" t="s">
        <v>318</v>
      </c>
      <c r="AT115" s="201" t="s">
        <v>313</v>
      </c>
      <c r="AU115" s="201" t="s">
        <v>86</v>
      </c>
      <c r="AY115" s="18" t="s">
        <v>311</v>
      </c>
      <c r="BE115" s="202">
        <f t="shared" si="14"/>
        <v>0</v>
      </c>
      <c r="BF115" s="202">
        <f t="shared" si="15"/>
        <v>0</v>
      </c>
      <c r="BG115" s="202">
        <f t="shared" si="16"/>
        <v>0</v>
      </c>
      <c r="BH115" s="202">
        <f t="shared" si="17"/>
        <v>0</v>
      </c>
      <c r="BI115" s="202">
        <f t="shared" si="18"/>
        <v>0</v>
      </c>
      <c r="BJ115" s="18" t="s">
        <v>84</v>
      </c>
      <c r="BK115" s="202">
        <f t="shared" si="19"/>
        <v>0</v>
      </c>
      <c r="BL115" s="18" t="s">
        <v>318</v>
      </c>
      <c r="BM115" s="201" t="s">
        <v>2873</v>
      </c>
    </row>
    <row r="116" spans="1:65" s="2" customFormat="1" ht="16.5" customHeight="1" x14ac:dyDescent="0.2">
      <c r="A116" s="35"/>
      <c r="B116" s="36"/>
      <c r="C116" s="190" t="s">
        <v>459</v>
      </c>
      <c r="D116" s="190" t="s">
        <v>313</v>
      </c>
      <c r="E116" s="191" t="s">
        <v>2874</v>
      </c>
      <c r="F116" s="192" t="s">
        <v>2875</v>
      </c>
      <c r="G116" s="193" t="s">
        <v>1692</v>
      </c>
      <c r="H116" s="194">
        <v>2</v>
      </c>
      <c r="I116" s="195"/>
      <c r="J116" s="196">
        <f t="shared" si="10"/>
        <v>0</v>
      </c>
      <c r="K116" s="192" t="s">
        <v>21</v>
      </c>
      <c r="L116" s="40"/>
      <c r="M116" s="197" t="s">
        <v>21</v>
      </c>
      <c r="N116" s="198" t="s">
        <v>47</v>
      </c>
      <c r="O116" s="65"/>
      <c r="P116" s="199">
        <f t="shared" si="11"/>
        <v>0</v>
      </c>
      <c r="Q116" s="199">
        <v>0</v>
      </c>
      <c r="R116" s="199">
        <f t="shared" si="12"/>
        <v>0</v>
      </c>
      <c r="S116" s="199">
        <v>0</v>
      </c>
      <c r="T116" s="200">
        <f t="shared" si="13"/>
        <v>0</v>
      </c>
      <c r="U116" s="35"/>
      <c r="V116" s="35"/>
      <c r="W116" s="35"/>
      <c r="X116" s="35"/>
      <c r="Y116" s="35"/>
      <c r="Z116" s="35"/>
      <c r="AA116" s="35"/>
      <c r="AB116" s="35"/>
      <c r="AC116" s="35"/>
      <c r="AD116" s="35"/>
      <c r="AE116" s="35"/>
      <c r="AR116" s="201" t="s">
        <v>318</v>
      </c>
      <c r="AT116" s="201" t="s">
        <v>313</v>
      </c>
      <c r="AU116" s="201" t="s">
        <v>86</v>
      </c>
      <c r="AY116" s="18" t="s">
        <v>311</v>
      </c>
      <c r="BE116" s="202">
        <f t="shared" si="14"/>
        <v>0</v>
      </c>
      <c r="BF116" s="202">
        <f t="shared" si="15"/>
        <v>0</v>
      </c>
      <c r="BG116" s="202">
        <f t="shared" si="16"/>
        <v>0</v>
      </c>
      <c r="BH116" s="202">
        <f t="shared" si="17"/>
        <v>0</v>
      </c>
      <c r="BI116" s="202">
        <f t="shared" si="18"/>
        <v>0</v>
      </c>
      <c r="BJ116" s="18" t="s">
        <v>84</v>
      </c>
      <c r="BK116" s="202">
        <f t="shared" si="19"/>
        <v>0</v>
      </c>
      <c r="BL116" s="18" t="s">
        <v>318</v>
      </c>
      <c r="BM116" s="201" t="s">
        <v>2876</v>
      </c>
    </row>
    <row r="117" spans="1:65" s="2" customFormat="1" ht="16.5" customHeight="1" x14ac:dyDescent="0.2">
      <c r="A117" s="35"/>
      <c r="B117" s="36"/>
      <c r="C117" s="190" t="s">
        <v>464</v>
      </c>
      <c r="D117" s="190" t="s">
        <v>313</v>
      </c>
      <c r="E117" s="191" t="s">
        <v>2877</v>
      </c>
      <c r="F117" s="192" t="s">
        <v>2878</v>
      </c>
      <c r="G117" s="193" t="s">
        <v>1692</v>
      </c>
      <c r="H117" s="194">
        <v>10</v>
      </c>
      <c r="I117" s="195"/>
      <c r="J117" s="196">
        <f t="shared" si="10"/>
        <v>0</v>
      </c>
      <c r="K117" s="192" t="s">
        <v>21</v>
      </c>
      <c r="L117" s="40"/>
      <c r="M117" s="197" t="s">
        <v>21</v>
      </c>
      <c r="N117" s="198" t="s">
        <v>47</v>
      </c>
      <c r="O117" s="65"/>
      <c r="P117" s="199">
        <f t="shared" si="11"/>
        <v>0</v>
      </c>
      <c r="Q117" s="199">
        <v>0</v>
      </c>
      <c r="R117" s="199">
        <f t="shared" si="12"/>
        <v>0</v>
      </c>
      <c r="S117" s="199">
        <v>0</v>
      </c>
      <c r="T117" s="200">
        <f t="shared" si="13"/>
        <v>0</v>
      </c>
      <c r="U117" s="35"/>
      <c r="V117" s="35"/>
      <c r="W117" s="35"/>
      <c r="X117" s="35"/>
      <c r="Y117" s="35"/>
      <c r="Z117" s="35"/>
      <c r="AA117" s="35"/>
      <c r="AB117" s="35"/>
      <c r="AC117" s="35"/>
      <c r="AD117" s="35"/>
      <c r="AE117" s="35"/>
      <c r="AR117" s="201" t="s">
        <v>318</v>
      </c>
      <c r="AT117" s="201" t="s">
        <v>313</v>
      </c>
      <c r="AU117" s="201" t="s">
        <v>86</v>
      </c>
      <c r="AY117" s="18" t="s">
        <v>311</v>
      </c>
      <c r="BE117" s="202">
        <f t="shared" si="14"/>
        <v>0</v>
      </c>
      <c r="BF117" s="202">
        <f t="shared" si="15"/>
        <v>0</v>
      </c>
      <c r="BG117" s="202">
        <f t="shared" si="16"/>
        <v>0</v>
      </c>
      <c r="BH117" s="202">
        <f t="shared" si="17"/>
        <v>0</v>
      </c>
      <c r="BI117" s="202">
        <f t="shared" si="18"/>
        <v>0</v>
      </c>
      <c r="BJ117" s="18" t="s">
        <v>84</v>
      </c>
      <c r="BK117" s="202">
        <f t="shared" si="19"/>
        <v>0</v>
      </c>
      <c r="BL117" s="18" t="s">
        <v>318</v>
      </c>
      <c r="BM117" s="201" t="s">
        <v>2879</v>
      </c>
    </row>
    <row r="118" spans="1:65" s="2" customFormat="1" ht="16.5" customHeight="1" x14ac:dyDescent="0.2">
      <c r="A118" s="35"/>
      <c r="B118" s="36"/>
      <c r="C118" s="190" t="s">
        <v>470</v>
      </c>
      <c r="D118" s="190" t="s">
        <v>313</v>
      </c>
      <c r="E118" s="191" t="s">
        <v>2880</v>
      </c>
      <c r="F118" s="192" t="s">
        <v>2881</v>
      </c>
      <c r="G118" s="193" t="s">
        <v>1692</v>
      </c>
      <c r="H118" s="194">
        <v>3</v>
      </c>
      <c r="I118" s="195"/>
      <c r="J118" s="196">
        <f t="shared" si="10"/>
        <v>0</v>
      </c>
      <c r="K118" s="192" t="s">
        <v>21</v>
      </c>
      <c r="L118" s="40"/>
      <c r="M118" s="197" t="s">
        <v>21</v>
      </c>
      <c r="N118" s="198" t="s">
        <v>47</v>
      </c>
      <c r="O118" s="65"/>
      <c r="P118" s="199">
        <f t="shared" si="11"/>
        <v>0</v>
      </c>
      <c r="Q118" s="199">
        <v>0</v>
      </c>
      <c r="R118" s="199">
        <f t="shared" si="12"/>
        <v>0</v>
      </c>
      <c r="S118" s="199">
        <v>0</v>
      </c>
      <c r="T118" s="200">
        <f t="shared" si="13"/>
        <v>0</v>
      </c>
      <c r="U118" s="35"/>
      <c r="V118" s="35"/>
      <c r="W118" s="35"/>
      <c r="X118" s="35"/>
      <c r="Y118" s="35"/>
      <c r="Z118" s="35"/>
      <c r="AA118" s="35"/>
      <c r="AB118" s="35"/>
      <c r="AC118" s="35"/>
      <c r="AD118" s="35"/>
      <c r="AE118" s="35"/>
      <c r="AR118" s="201" t="s">
        <v>318</v>
      </c>
      <c r="AT118" s="201" t="s">
        <v>313</v>
      </c>
      <c r="AU118" s="201" t="s">
        <v>86</v>
      </c>
      <c r="AY118" s="18" t="s">
        <v>311</v>
      </c>
      <c r="BE118" s="202">
        <f t="shared" si="14"/>
        <v>0</v>
      </c>
      <c r="BF118" s="202">
        <f t="shared" si="15"/>
        <v>0</v>
      </c>
      <c r="BG118" s="202">
        <f t="shared" si="16"/>
        <v>0</v>
      </c>
      <c r="BH118" s="202">
        <f t="shared" si="17"/>
        <v>0</v>
      </c>
      <c r="BI118" s="202">
        <f t="shared" si="18"/>
        <v>0</v>
      </c>
      <c r="BJ118" s="18" t="s">
        <v>84</v>
      </c>
      <c r="BK118" s="202">
        <f t="shared" si="19"/>
        <v>0</v>
      </c>
      <c r="BL118" s="18" t="s">
        <v>318</v>
      </c>
      <c r="BM118" s="201" t="s">
        <v>2882</v>
      </c>
    </row>
    <row r="119" spans="1:65" s="2" customFormat="1" ht="24" customHeight="1" x14ac:dyDescent="0.2">
      <c r="A119" s="35"/>
      <c r="B119" s="36"/>
      <c r="C119" s="190" t="s">
        <v>479</v>
      </c>
      <c r="D119" s="190" t="s">
        <v>313</v>
      </c>
      <c r="E119" s="191" t="s">
        <v>2883</v>
      </c>
      <c r="F119" s="192" t="s">
        <v>2884</v>
      </c>
      <c r="G119" s="193" t="s">
        <v>1692</v>
      </c>
      <c r="H119" s="194">
        <v>21</v>
      </c>
      <c r="I119" s="195"/>
      <c r="J119" s="196">
        <f t="shared" si="10"/>
        <v>0</v>
      </c>
      <c r="K119" s="192" t="s">
        <v>21</v>
      </c>
      <c r="L119" s="40"/>
      <c r="M119" s="197" t="s">
        <v>21</v>
      </c>
      <c r="N119" s="198" t="s">
        <v>47</v>
      </c>
      <c r="O119" s="65"/>
      <c r="P119" s="199">
        <f t="shared" si="11"/>
        <v>0</v>
      </c>
      <c r="Q119" s="199">
        <v>0</v>
      </c>
      <c r="R119" s="199">
        <f t="shared" si="12"/>
        <v>0</v>
      </c>
      <c r="S119" s="199">
        <v>0</v>
      </c>
      <c r="T119" s="200">
        <f t="shared" si="13"/>
        <v>0</v>
      </c>
      <c r="U119" s="35"/>
      <c r="V119" s="35"/>
      <c r="W119" s="35"/>
      <c r="X119" s="35"/>
      <c r="Y119" s="35"/>
      <c r="Z119" s="35"/>
      <c r="AA119" s="35"/>
      <c r="AB119" s="35"/>
      <c r="AC119" s="35"/>
      <c r="AD119" s="35"/>
      <c r="AE119" s="35"/>
      <c r="AR119" s="201" t="s">
        <v>318</v>
      </c>
      <c r="AT119" s="201" t="s">
        <v>313</v>
      </c>
      <c r="AU119" s="201" t="s">
        <v>86</v>
      </c>
      <c r="AY119" s="18" t="s">
        <v>311</v>
      </c>
      <c r="BE119" s="202">
        <f t="shared" si="14"/>
        <v>0</v>
      </c>
      <c r="BF119" s="202">
        <f t="shared" si="15"/>
        <v>0</v>
      </c>
      <c r="BG119" s="202">
        <f t="shared" si="16"/>
        <v>0</v>
      </c>
      <c r="BH119" s="202">
        <f t="shared" si="17"/>
        <v>0</v>
      </c>
      <c r="BI119" s="202">
        <f t="shared" si="18"/>
        <v>0</v>
      </c>
      <c r="BJ119" s="18" t="s">
        <v>84</v>
      </c>
      <c r="BK119" s="202">
        <f t="shared" si="19"/>
        <v>0</v>
      </c>
      <c r="BL119" s="18" t="s">
        <v>318</v>
      </c>
      <c r="BM119" s="201" t="s">
        <v>2885</v>
      </c>
    </row>
    <row r="120" spans="1:65" s="2" customFormat="1" ht="16.5" customHeight="1" x14ac:dyDescent="0.2">
      <c r="A120" s="35"/>
      <c r="B120" s="36"/>
      <c r="C120" s="190" t="s">
        <v>485</v>
      </c>
      <c r="D120" s="190" t="s">
        <v>313</v>
      </c>
      <c r="E120" s="191" t="s">
        <v>2886</v>
      </c>
      <c r="F120" s="192" t="s">
        <v>2887</v>
      </c>
      <c r="G120" s="193" t="s">
        <v>1692</v>
      </c>
      <c r="H120" s="194">
        <v>15</v>
      </c>
      <c r="I120" s="195"/>
      <c r="J120" s="196">
        <f t="shared" si="10"/>
        <v>0</v>
      </c>
      <c r="K120" s="192" t="s">
        <v>21</v>
      </c>
      <c r="L120" s="40"/>
      <c r="M120" s="197" t="s">
        <v>21</v>
      </c>
      <c r="N120" s="198" t="s">
        <v>47</v>
      </c>
      <c r="O120" s="65"/>
      <c r="P120" s="199">
        <f t="shared" si="11"/>
        <v>0</v>
      </c>
      <c r="Q120" s="199">
        <v>0</v>
      </c>
      <c r="R120" s="199">
        <f t="shared" si="12"/>
        <v>0</v>
      </c>
      <c r="S120" s="199">
        <v>0</v>
      </c>
      <c r="T120" s="200">
        <f t="shared" si="13"/>
        <v>0</v>
      </c>
      <c r="U120" s="35"/>
      <c r="V120" s="35"/>
      <c r="W120" s="35"/>
      <c r="X120" s="35"/>
      <c r="Y120" s="35"/>
      <c r="Z120" s="35"/>
      <c r="AA120" s="35"/>
      <c r="AB120" s="35"/>
      <c r="AC120" s="35"/>
      <c r="AD120" s="35"/>
      <c r="AE120" s="35"/>
      <c r="AR120" s="201" t="s">
        <v>318</v>
      </c>
      <c r="AT120" s="201" t="s">
        <v>313</v>
      </c>
      <c r="AU120" s="201" t="s">
        <v>86</v>
      </c>
      <c r="AY120" s="18" t="s">
        <v>311</v>
      </c>
      <c r="BE120" s="202">
        <f t="shared" si="14"/>
        <v>0</v>
      </c>
      <c r="BF120" s="202">
        <f t="shared" si="15"/>
        <v>0</v>
      </c>
      <c r="BG120" s="202">
        <f t="shared" si="16"/>
        <v>0</v>
      </c>
      <c r="BH120" s="202">
        <f t="shared" si="17"/>
        <v>0</v>
      </c>
      <c r="BI120" s="202">
        <f t="shared" si="18"/>
        <v>0</v>
      </c>
      <c r="BJ120" s="18" t="s">
        <v>84</v>
      </c>
      <c r="BK120" s="202">
        <f t="shared" si="19"/>
        <v>0</v>
      </c>
      <c r="BL120" s="18" t="s">
        <v>318</v>
      </c>
      <c r="BM120" s="201" t="s">
        <v>2888</v>
      </c>
    </row>
    <row r="121" spans="1:65" s="2" customFormat="1" ht="16.5" customHeight="1" x14ac:dyDescent="0.2">
      <c r="A121" s="35"/>
      <c r="B121" s="36"/>
      <c r="C121" s="190" t="s">
        <v>491</v>
      </c>
      <c r="D121" s="190" t="s">
        <v>313</v>
      </c>
      <c r="E121" s="191" t="s">
        <v>2889</v>
      </c>
      <c r="F121" s="192" t="s">
        <v>2890</v>
      </c>
      <c r="G121" s="193" t="s">
        <v>1692</v>
      </c>
      <c r="H121" s="194">
        <v>6</v>
      </c>
      <c r="I121" s="195"/>
      <c r="J121" s="196">
        <f t="shared" si="10"/>
        <v>0</v>
      </c>
      <c r="K121" s="192" t="s">
        <v>21</v>
      </c>
      <c r="L121" s="40"/>
      <c r="M121" s="197" t="s">
        <v>21</v>
      </c>
      <c r="N121" s="198" t="s">
        <v>47</v>
      </c>
      <c r="O121" s="65"/>
      <c r="P121" s="199">
        <f t="shared" si="11"/>
        <v>0</v>
      </c>
      <c r="Q121" s="199">
        <v>0</v>
      </c>
      <c r="R121" s="199">
        <f t="shared" si="12"/>
        <v>0</v>
      </c>
      <c r="S121" s="199">
        <v>0</v>
      </c>
      <c r="T121" s="200">
        <f t="shared" si="13"/>
        <v>0</v>
      </c>
      <c r="U121" s="35"/>
      <c r="V121" s="35"/>
      <c r="W121" s="35"/>
      <c r="X121" s="35"/>
      <c r="Y121" s="35"/>
      <c r="Z121" s="35"/>
      <c r="AA121" s="35"/>
      <c r="AB121" s="35"/>
      <c r="AC121" s="35"/>
      <c r="AD121" s="35"/>
      <c r="AE121" s="35"/>
      <c r="AR121" s="201" t="s">
        <v>318</v>
      </c>
      <c r="AT121" s="201" t="s">
        <v>313</v>
      </c>
      <c r="AU121" s="201" t="s">
        <v>86</v>
      </c>
      <c r="AY121" s="18" t="s">
        <v>311</v>
      </c>
      <c r="BE121" s="202">
        <f t="shared" si="14"/>
        <v>0</v>
      </c>
      <c r="BF121" s="202">
        <f t="shared" si="15"/>
        <v>0</v>
      </c>
      <c r="BG121" s="202">
        <f t="shared" si="16"/>
        <v>0</v>
      </c>
      <c r="BH121" s="202">
        <f t="shared" si="17"/>
        <v>0</v>
      </c>
      <c r="BI121" s="202">
        <f t="shared" si="18"/>
        <v>0</v>
      </c>
      <c r="BJ121" s="18" t="s">
        <v>84</v>
      </c>
      <c r="BK121" s="202">
        <f t="shared" si="19"/>
        <v>0</v>
      </c>
      <c r="BL121" s="18" t="s">
        <v>318</v>
      </c>
      <c r="BM121" s="201" t="s">
        <v>2891</v>
      </c>
    </row>
    <row r="122" spans="1:65" s="2" customFormat="1" ht="16.5" customHeight="1" x14ac:dyDescent="0.2">
      <c r="A122" s="35"/>
      <c r="B122" s="36"/>
      <c r="C122" s="190" t="s">
        <v>495</v>
      </c>
      <c r="D122" s="190" t="s">
        <v>313</v>
      </c>
      <c r="E122" s="191" t="s">
        <v>2892</v>
      </c>
      <c r="F122" s="192" t="s">
        <v>2893</v>
      </c>
      <c r="G122" s="193" t="s">
        <v>1692</v>
      </c>
      <c r="H122" s="194">
        <v>2</v>
      </c>
      <c r="I122" s="195"/>
      <c r="J122" s="196">
        <f t="shared" si="10"/>
        <v>0</v>
      </c>
      <c r="K122" s="192" t="s">
        <v>21</v>
      </c>
      <c r="L122" s="40"/>
      <c r="M122" s="197" t="s">
        <v>21</v>
      </c>
      <c r="N122" s="198" t="s">
        <v>47</v>
      </c>
      <c r="O122" s="65"/>
      <c r="P122" s="199">
        <f t="shared" si="11"/>
        <v>0</v>
      </c>
      <c r="Q122" s="199">
        <v>0</v>
      </c>
      <c r="R122" s="199">
        <f t="shared" si="12"/>
        <v>0</v>
      </c>
      <c r="S122" s="199">
        <v>0</v>
      </c>
      <c r="T122" s="200">
        <f t="shared" si="13"/>
        <v>0</v>
      </c>
      <c r="U122" s="35"/>
      <c r="V122" s="35"/>
      <c r="W122" s="35"/>
      <c r="X122" s="35"/>
      <c r="Y122" s="35"/>
      <c r="Z122" s="35"/>
      <c r="AA122" s="35"/>
      <c r="AB122" s="35"/>
      <c r="AC122" s="35"/>
      <c r="AD122" s="35"/>
      <c r="AE122" s="35"/>
      <c r="AR122" s="201" t="s">
        <v>318</v>
      </c>
      <c r="AT122" s="201" t="s">
        <v>313</v>
      </c>
      <c r="AU122" s="201" t="s">
        <v>86</v>
      </c>
      <c r="AY122" s="18" t="s">
        <v>311</v>
      </c>
      <c r="BE122" s="202">
        <f t="shared" si="14"/>
        <v>0</v>
      </c>
      <c r="BF122" s="202">
        <f t="shared" si="15"/>
        <v>0</v>
      </c>
      <c r="BG122" s="202">
        <f t="shared" si="16"/>
        <v>0</v>
      </c>
      <c r="BH122" s="202">
        <f t="shared" si="17"/>
        <v>0</v>
      </c>
      <c r="BI122" s="202">
        <f t="shared" si="18"/>
        <v>0</v>
      </c>
      <c r="BJ122" s="18" t="s">
        <v>84</v>
      </c>
      <c r="BK122" s="202">
        <f t="shared" si="19"/>
        <v>0</v>
      </c>
      <c r="BL122" s="18" t="s">
        <v>318</v>
      </c>
      <c r="BM122" s="201" t="s">
        <v>2894</v>
      </c>
    </row>
    <row r="123" spans="1:65" s="2" customFormat="1" ht="16.5" customHeight="1" x14ac:dyDescent="0.2">
      <c r="A123" s="35"/>
      <c r="B123" s="36"/>
      <c r="C123" s="190" t="s">
        <v>503</v>
      </c>
      <c r="D123" s="190" t="s">
        <v>313</v>
      </c>
      <c r="E123" s="191" t="s">
        <v>2895</v>
      </c>
      <c r="F123" s="192" t="s">
        <v>2896</v>
      </c>
      <c r="G123" s="193" t="s">
        <v>1692</v>
      </c>
      <c r="H123" s="194">
        <v>2</v>
      </c>
      <c r="I123" s="195"/>
      <c r="J123" s="196">
        <f t="shared" si="10"/>
        <v>0</v>
      </c>
      <c r="K123" s="192" t="s">
        <v>21</v>
      </c>
      <c r="L123" s="40"/>
      <c r="M123" s="197" t="s">
        <v>21</v>
      </c>
      <c r="N123" s="198" t="s">
        <v>47</v>
      </c>
      <c r="O123" s="65"/>
      <c r="P123" s="199">
        <f t="shared" si="11"/>
        <v>0</v>
      </c>
      <c r="Q123" s="199">
        <v>0</v>
      </c>
      <c r="R123" s="199">
        <f t="shared" si="12"/>
        <v>0</v>
      </c>
      <c r="S123" s="199">
        <v>0</v>
      </c>
      <c r="T123" s="200">
        <f t="shared" si="13"/>
        <v>0</v>
      </c>
      <c r="U123" s="35"/>
      <c r="V123" s="35"/>
      <c r="W123" s="35"/>
      <c r="X123" s="35"/>
      <c r="Y123" s="35"/>
      <c r="Z123" s="35"/>
      <c r="AA123" s="35"/>
      <c r="AB123" s="35"/>
      <c r="AC123" s="35"/>
      <c r="AD123" s="35"/>
      <c r="AE123" s="35"/>
      <c r="AR123" s="201" t="s">
        <v>318</v>
      </c>
      <c r="AT123" s="201" t="s">
        <v>313</v>
      </c>
      <c r="AU123" s="201" t="s">
        <v>86</v>
      </c>
      <c r="AY123" s="18" t="s">
        <v>311</v>
      </c>
      <c r="BE123" s="202">
        <f t="shared" si="14"/>
        <v>0</v>
      </c>
      <c r="BF123" s="202">
        <f t="shared" si="15"/>
        <v>0</v>
      </c>
      <c r="BG123" s="202">
        <f t="shared" si="16"/>
        <v>0</v>
      </c>
      <c r="BH123" s="202">
        <f t="shared" si="17"/>
        <v>0</v>
      </c>
      <c r="BI123" s="202">
        <f t="shared" si="18"/>
        <v>0</v>
      </c>
      <c r="BJ123" s="18" t="s">
        <v>84</v>
      </c>
      <c r="BK123" s="202">
        <f t="shared" si="19"/>
        <v>0</v>
      </c>
      <c r="BL123" s="18" t="s">
        <v>318</v>
      </c>
      <c r="BM123" s="201" t="s">
        <v>2897</v>
      </c>
    </row>
    <row r="124" spans="1:65" s="2" customFormat="1" ht="16.5" customHeight="1" x14ac:dyDescent="0.2">
      <c r="A124" s="35"/>
      <c r="B124" s="36"/>
      <c r="C124" s="190" t="s">
        <v>510</v>
      </c>
      <c r="D124" s="190" t="s">
        <v>313</v>
      </c>
      <c r="E124" s="191" t="s">
        <v>2898</v>
      </c>
      <c r="F124" s="192" t="s">
        <v>2899</v>
      </c>
      <c r="G124" s="193" t="s">
        <v>1692</v>
      </c>
      <c r="H124" s="194">
        <v>9</v>
      </c>
      <c r="I124" s="195"/>
      <c r="J124" s="196">
        <f t="shared" si="10"/>
        <v>0</v>
      </c>
      <c r="K124" s="192" t="s">
        <v>21</v>
      </c>
      <c r="L124" s="40"/>
      <c r="M124" s="197" t="s">
        <v>21</v>
      </c>
      <c r="N124" s="198" t="s">
        <v>47</v>
      </c>
      <c r="O124" s="65"/>
      <c r="P124" s="199">
        <f t="shared" si="11"/>
        <v>0</v>
      </c>
      <c r="Q124" s="199">
        <v>0</v>
      </c>
      <c r="R124" s="199">
        <f t="shared" si="12"/>
        <v>0</v>
      </c>
      <c r="S124" s="199">
        <v>0</v>
      </c>
      <c r="T124" s="200">
        <f t="shared" si="13"/>
        <v>0</v>
      </c>
      <c r="U124" s="35"/>
      <c r="V124" s="35"/>
      <c r="W124" s="35"/>
      <c r="X124" s="35"/>
      <c r="Y124" s="35"/>
      <c r="Z124" s="35"/>
      <c r="AA124" s="35"/>
      <c r="AB124" s="35"/>
      <c r="AC124" s="35"/>
      <c r="AD124" s="35"/>
      <c r="AE124" s="35"/>
      <c r="AR124" s="201" t="s">
        <v>318</v>
      </c>
      <c r="AT124" s="201" t="s">
        <v>313</v>
      </c>
      <c r="AU124" s="201" t="s">
        <v>86</v>
      </c>
      <c r="AY124" s="18" t="s">
        <v>311</v>
      </c>
      <c r="BE124" s="202">
        <f t="shared" si="14"/>
        <v>0</v>
      </c>
      <c r="BF124" s="202">
        <f t="shared" si="15"/>
        <v>0</v>
      </c>
      <c r="BG124" s="202">
        <f t="shared" si="16"/>
        <v>0</v>
      </c>
      <c r="BH124" s="202">
        <f t="shared" si="17"/>
        <v>0</v>
      </c>
      <c r="BI124" s="202">
        <f t="shared" si="18"/>
        <v>0</v>
      </c>
      <c r="BJ124" s="18" t="s">
        <v>84</v>
      </c>
      <c r="BK124" s="202">
        <f t="shared" si="19"/>
        <v>0</v>
      </c>
      <c r="BL124" s="18" t="s">
        <v>318</v>
      </c>
      <c r="BM124" s="201" t="s">
        <v>2900</v>
      </c>
    </row>
    <row r="125" spans="1:65" s="2" customFormat="1" ht="16.5" customHeight="1" x14ac:dyDescent="0.2">
      <c r="A125" s="35"/>
      <c r="B125" s="36"/>
      <c r="C125" s="190" t="s">
        <v>514</v>
      </c>
      <c r="D125" s="190" t="s">
        <v>313</v>
      </c>
      <c r="E125" s="191" t="s">
        <v>2901</v>
      </c>
      <c r="F125" s="192" t="s">
        <v>2902</v>
      </c>
      <c r="G125" s="193" t="s">
        <v>1692</v>
      </c>
      <c r="H125" s="194">
        <v>7</v>
      </c>
      <c r="I125" s="195"/>
      <c r="J125" s="196">
        <f t="shared" si="10"/>
        <v>0</v>
      </c>
      <c r="K125" s="192" t="s">
        <v>21</v>
      </c>
      <c r="L125" s="40"/>
      <c r="M125" s="197" t="s">
        <v>21</v>
      </c>
      <c r="N125" s="198" t="s">
        <v>47</v>
      </c>
      <c r="O125" s="65"/>
      <c r="P125" s="199">
        <f t="shared" si="11"/>
        <v>0</v>
      </c>
      <c r="Q125" s="199">
        <v>0</v>
      </c>
      <c r="R125" s="199">
        <f t="shared" si="12"/>
        <v>0</v>
      </c>
      <c r="S125" s="199">
        <v>0</v>
      </c>
      <c r="T125" s="200">
        <f t="shared" si="13"/>
        <v>0</v>
      </c>
      <c r="U125" s="35"/>
      <c r="V125" s="35"/>
      <c r="W125" s="35"/>
      <c r="X125" s="35"/>
      <c r="Y125" s="35"/>
      <c r="Z125" s="35"/>
      <c r="AA125" s="35"/>
      <c r="AB125" s="35"/>
      <c r="AC125" s="35"/>
      <c r="AD125" s="35"/>
      <c r="AE125" s="35"/>
      <c r="AR125" s="201" t="s">
        <v>318</v>
      </c>
      <c r="AT125" s="201" t="s">
        <v>313</v>
      </c>
      <c r="AU125" s="201" t="s">
        <v>86</v>
      </c>
      <c r="AY125" s="18" t="s">
        <v>311</v>
      </c>
      <c r="BE125" s="202">
        <f t="shared" si="14"/>
        <v>0</v>
      </c>
      <c r="BF125" s="202">
        <f t="shared" si="15"/>
        <v>0</v>
      </c>
      <c r="BG125" s="202">
        <f t="shared" si="16"/>
        <v>0</v>
      </c>
      <c r="BH125" s="202">
        <f t="shared" si="17"/>
        <v>0</v>
      </c>
      <c r="BI125" s="202">
        <f t="shared" si="18"/>
        <v>0</v>
      </c>
      <c r="BJ125" s="18" t="s">
        <v>84</v>
      </c>
      <c r="BK125" s="202">
        <f t="shared" si="19"/>
        <v>0</v>
      </c>
      <c r="BL125" s="18" t="s">
        <v>318</v>
      </c>
      <c r="BM125" s="201" t="s">
        <v>2903</v>
      </c>
    </row>
    <row r="126" spans="1:65" s="2" customFormat="1" ht="16.5" customHeight="1" x14ac:dyDescent="0.2">
      <c r="A126" s="35"/>
      <c r="B126" s="36"/>
      <c r="C126" s="190" t="s">
        <v>523</v>
      </c>
      <c r="D126" s="190" t="s">
        <v>313</v>
      </c>
      <c r="E126" s="191" t="s">
        <v>2904</v>
      </c>
      <c r="F126" s="192" t="s">
        <v>2905</v>
      </c>
      <c r="G126" s="193" t="s">
        <v>1692</v>
      </c>
      <c r="H126" s="194">
        <v>5</v>
      </c>
      <c r="I126" s="195"/>
      <c r="J126" s="196">
        <f t="shared" si="10"/>
        <v>0</v>
      </c>
      <c r="K126" s="192" t="s">
        <v>21</v>
      </c>
      <c r="L126" s="40"/>
      <c r="M126" s="197" t="s">
        <v>21</v>
      </c>
      <c r="N126" s="198" t="s">
        <v>47</v>
      </c>
      <c r="O126" s="65"/>
      <c r="P126" s="199">
        <f t="shared" si="11"/>
        <v>0</v>
      </c>
      <c r="Q126" s="199">
        <v>0</v>
      </c>
      <c r="R126" s="199">
        <f t="shared" si="12"/>
        <v>0</v>
      </c>
      <c r="S126" s="199">
        <v>0</v>
      </c>
      <c r="T126" s="200">
        <f t="shared" si="13"/>
        <v>0</v>
      </c>
      <c r="U126" s="35"/>
      <c r="V126" s="35"/>
      <c r="W126" s="35"/>
      <c r="X126" s="35"/>
      <c r="Y126" s="35"/>
      <c r="Z126" s="35"/>
      <c r="AA126" s="35"/>
      <c r="AB126" s="35"/>
      <c r="AC126" s="35"/>
      <c r="AD126" s="35"/>
      <c r="AE126" s="35"/>
      <c r="AR126" s="201" t="s">
        <v>318</v>
      </c>
      <c r="AT126" s="201" t="s">
        <v>313</v>
      </c>
      <c r="AU126" s="201" t="s">
        <v>86</v>
      </c>
      <c r="AY126" s="18" t="s">
        <v>311</v>
      </c>
      <c r="BE126" s="202">
        <f t="shared" si="14"/>
        <v>0</v>
      </c>
      <c r="BF126" s="202">
        <f t="shared" si="15"/>
        <v>0</v>
      </c>
      <c r="BG126" s="202">
        <f t="shared" si="16"/>
        <v>0</v>
      </c>
      <c r="BH126" s="202">
        <f t="shared" si="17"/>
        <v>0</v>
      </c>
      <c r="BI126" s="202">
        <f t="shared" si="18"/>
        <v>0</v>
      </c>
      <c r="BJ126" s="18" t="s">
        <v>84</v>
      </c>
      <c r="BK126" s="202">
        <f t="shared" si="19"/>
        <v>0</v>
      </c>
      <c r="BL126" s="18" t="s">
        <v>318</v>
      </c>
      <c r="BM126" s="201" t="s">
        <v>2906</v>
      </c>
    </row>
    <row r="127" spans="1:65" s="2" customFormat="1" ht="16.5" customHeight="1" x14ac:dyDescent="0.2">
      <c r="A127" s="35"/>
      <c r="B127" s="36"/>
      <c r="C127" s="190" t="s">
        <v>529</v>
      </c>
      <c r="D127" s="190" t="s">
        <v>313</v>
      </c>
      <c r="E127" s="191" t="s">
        <v>2907</v>
      </c>
      <c r="F127" s="192" t="s">
        <v>2908</v>
      </c>
      <c r="G127" s="193" t="s">
        <v>1692</v>
      </c>
      <c r="H127" s="194">
        <v>2</v>
      </c>
      <c r="I127" s="195"/>
      <c r="J127" s="196">
        <f t="shared" si="10"/>
        <v>0</v>
      </c>
      <c r="K127" s="192" t="s">
        <v>21</v>
      </c>
      <c r="L127" s="40"/>
      <c r="M127" s="197" t="s">
        <v>21</v>
      </c>
      <c r="N127" s="198" t="s">
        <v>47</v>
      </c>
      <c r="O127" s="65"/>
      <c r="P127" s="199">
        <f t="shared" si="11"/>
        <v>0</v>
      </c>
      <c r="Q127" s="199">
        <v>0</v>
      </c>
      <c r="R127" s="199">
        <f t="shared" si="12"/>
        <v>0</v>
      </c>
      <c r="S127" s="199">
        <v>0</v>
      </c>
      <c r="T127" s="200">
        <f t="shared" si="13"/>
        <v>0</v>
      </c>
      <c r="U127" s="35"/>
      <c r="V127" s="35"/>
      <c r="W127" s="35"/>
      <c r="X127" s="35"/>
      <c r="Y127" s="35"/>
      <c r="Z127" s="35"/>
      <c r="AA127" s="35"/>
      <c r="AB127" s="35"/>
      <c r="AC127" s="35"/>
      <c r="AD127" s="35"/>
      <c r="AE127" s="35"/>
      <c r="AR127" s="201" t="s">
        <v>318</v>
      </c>
      <c r="AT127" s="201" t="s">
        <v>313</v>
      </c>
      <c r="AU127" s="201" t="s">
        <v>86</v>
      </c>
      <c r="AY127" s="18" t="s">
        <v>311</v>
      </c>
      <c r="BE127" s="202">
        <f t="shared" si="14"/>
        <v>0</v>
      </c>
      <c r="BF127" s="202">
        <f t="shared" si="15"/>
        <v>0</v>
      </c>
      <c r="BG127" s="202">
        <f t="shared" si="16"/>
        <v>0</v>
      </c>
      <c r="BH127" s="202">
        <f t="shared" si="17"/>
        <v>0</v>
      </c>
      <c r="BI127" s="202">
        <f t="shared" si="18"/>
        <v>0</v>
      </c>
      <c r="BJ127" s="18" t="s">
        <v>84</v>
      </c>
      <c r="BK127" s="202">
        <f t="shared" si="19"/>
        <v>0</v>
      </c>
      <c r="BL127" s="18" t="s">
        <v>318</v>
      </c>
      <c r="BM127" s="201" t="s">
        <v>2909</v>
      </c>
    </row>
    <row r="128" spans="1:65" s="2" customFormat="1" ht="16.5" customHeight="1" x14ac:dyDescent="0.2">
      <c r="A128" s="35"/>
      <c r="B128" s="36"/>
      <c r="C128" s="190" t="s">
        <v>534</v>
      </c>
      <c r="D128" s="190" t="s">
        <v>313</v>
      </c>
      <c r="E128" s="191" t="s">
        <v>2910</v>
      </c>
      <c r="F128" s="192" t="s">
        <v>2911</v>
      </c>
      <c r="G128" s="193" t="s">
        <v>1692</v>
      </c>
      <c r="H128" s="194">
        <v>15</v>
      </c>
      <c r="I128" s="195"/>
      <c r="J128" s="196">
        <f t="shared" si="10"/>
        <v>0</v>
      </c>
      <c r="K128" s="192" t="s">
        <v>21</v>
      </c>
      <c r="L128" s="40"/>
      <c r="M128" s="197" t="s">
        <v>21</v>
      </c>
      <c r="N128" s="198" t="s">
        <v>47</v>
      </c>
      <c r="O128" s="65"/>
      <c r="P128" s="199">
        <f t="shared" si="11"/>
        <v>0</v>
      </c>
      <c r="Q128" s="199">
        <v>0</v>
      </c>
      <c r="R128" s="199">
        <f t="shared" si="12"/>
        <v>0</v>
      </c>
      <c r="S128" s="199">
        <v>0</v>
      </c>
      <c r="T128" s="200">
        <f t="shared" si="13"/>
        <v>0</v>
      </c>
      <c r="U128" s="35"/>
      <c r="V128" s="35"/>
      <c r="W128" s="35"/>
      <c r="X128" s="35"/>
      <c r="Y128" s="35"/>
      <c r="Z128" s="35"/>
      <c r="AA128" s="35"/>
      <c r="AB128" s="35"/>
      <c r="AC128" s="35"/>
      <c r="AD128" s="35"/>
      <c r="AE128" s="35"/>
      <c r="AR128" s="201" t="s">
        <v>318</v>
      </c>
      <c r="AT128" s="201" t="s">
        <v>313</v>
      </c>
      <c r="AU128" s="201" t="s">
        <v>86</v>
      </c>
      <c r="AY128" s="18" t="s">
        <v>311</v>
      </c>
      <c r="BE128" s="202">
        <f t="shared" si="14"/>
        <v>0</v>
      </c>
      <c r="BF128" s="202">
        <f t="shared" si="15"/>
        <v>0</v>
      </c>
      <c r="BG128" s="202">
        <f t="shared" si="16"/>
        <v>0</v>
      </c>
      <c r="BH128" s="202">
        <f t="shared" si="17"/>
        <v>0</v>
      </c>
      <c r="BI128" s="202">
        <f t="shared" si="18"/>
        <v>0</v>
      </c>
      <c r="BJ128" s="18" t="s">
        <v>84</v>
      </c>
      <c r="BK128" s="202">
        <f t="shared" si="19"/>
        <v>0</v>
      </c>
      <c r="BL128" s="18" t="s">
        <v>318</v>
      </c>
      <c r="BM128" s="201" t="s">
        <v>2912</v>
      </c>
    </row>
    <row r="129" spans="1:65" s="2" customFormat="1" ht="16.5" customHeight="1" x14ac:dyDescent="0.2">
      <c r="A129" s="35"/>
      <c r="B129" s="36"/>
      <c r="C129" s="190" t="s">
        <v>541</v>
      </c>
      <c r="D129" s="190" t="s">
        <v>313</v>
      </c>
      <c r="E129" s="191" t="s">
        <v>2913</v>
      </c>
      <c r="F129" s="192" t="s">
        <v>2914</v>
      </c>
      <c r="G129" s="193" t="s">
        <v>1692</v>
      </c>
      <c r="H129" s="194">
        <v>28</v>
      </c>
      <c r="I129" s="195"/>
      <c r="J129" s="196">
        <f t="shared" si="10"/>
        <v>0</v>
      </c>
      <c r="K129" s="192" t="s">
        <v>21</v>
      </c>
      <c r="L129" s="40"/>
      <c r="M129" s="197" t="s">
        <v>21</v>
      </c>
      <c r="N129" s="198" t="s">
        <v>47</v>
      </c>
      <c r="O129" s="65"/>
      <c r="P129" s="199">
        <f t="shared" si="11"/>
        <v>0</v>
      </c>
      <c r="Q129" s="199">
        <v>0</v>
      </c>
      <c r="R129" s="199">
        <f t="shared" si="12"/>
        <v>0</v>
      </c>
      <c r="S129" s="199">
        <v>0</v>
      </c>
      <c r="T129" s="200">
        <f t="shared" si="13"/>
        <v>0</v>
      </c>
      <c r="U129" s="35"/>
      <c r="V129" s="35"/>
      <c r="W129" s="35"/>
      <c r="X129" s="35"/>
      <c r="Y129" s="35"/>
      <c r="Z129" s="35"/>
      <c r="AA129" s="35"/>
      <c r="AB129" s="35"/>
      <c r="AC129" s="35"/>
      <c r="AD129" s="35"/>
      <c r="AE129" s="35"/>
      <c r="AR129" s="201" t="s">
        <v>318</v>
      </c>
      <c r="AT129" s="201" t="s">
        <v>313</v>
      </c>
      <c r="AU129" s="201" t="s">
        <v>86</v>
      </c>
      <c r="AY129" s="18" t="s">
        <v>311</v>
      </c>
      <c r="BE129" s="202">
        <f t="shared" si="14"/>
        <v>0</v>
      </c>
      <c r="BF129" s="202">
        <f t="shared" si="15"/>
        <v>0</v>
      </c>
      <c r="BG129" s="202">
        <f t="shared" si="16"/>
        <v>0</v>
      </c>
      <c r="BH129" s="202">
        <f t="shared" si="17"/>
        <v>0</v>
      </c>
      <c r="BI129" s="202">
        <f t="shared" si="18"/>
        <v>0</v>
      </c>
      <c r="BJ129" s="18" t="s">
        <v>84</v>
      </c>
      <c r="BK129" s="202">
        <f t="shared" si="19"/>
        <v>0</v>
      </c>
      <c r="BL129" s="18" t="s">
        <v>318</v>
      </c>
      <c r="BM129" s="201" t="s">
        <v>2915</v>
      </c>
    </row>
    <row r="130" spans="1:65" s="2" customFormat="1" ht="16.5" customHeight="1" x14ac:dyDescent="0.2">
      <c r="A130" s="35"/>
      <c r="B130" s="36"/>
      <c r="C130" s="190" t="s">
        <v>550</v>
      </c>
      <c r="D130" s="190" t="s">
        <v>313</v>
      </c>
      <c r="E130" s="191" t="s">
        <v>2916</v>
      </c>
      <c r="F130" s="192" t="s">
        <v>2917</v>
      </c>
      <c r="G130" s="193" t="s">
        <v>1692</v>
      </c>
      <c r="H130" s="194">
        <v>2</v>
      </c>
      <c r="I130" s="195"/>
      <c r="J130" s="196">
        <f t="shared" si="10"/>
        <v>0</v>
      </c>
      <c r="K130" s="192" t="s">
        <v>21</v>
      </c>
      <c r="L130" s="40"/>
      <c r="M130" s="197" t="s">
        <v>21</v>
      </c>
      <c r="N130" s="198" t="s">
        <v>47</v>
      </c>
      <c r="O130" s="65"/>
      <c r="P130" s="199">
        <f t="shared" si="11"/>
        <v>0</v>
      </c>
      <c r="Q130" s="199">
        <v>0</v>
      </c>
      <c r="R130" s="199">
        <f t="shared" si="12"/>
        <v>0</v>
      </c>
      <c r="S130" s="199">
        <v>0</v>
      </c>
      <c r="T130" s="200">
        <f t="shared" si="13"/>
        <v>0</v>
      </c>
      <c r="U130" s="35"/>
      <c r="V130" s="35"/>
      <c r="W130" s="35"/>
      <c r="X130" s="35"/>
      <c r="Y130" s="35"/>
      <c r="Z130" s="35"/>
      <c r="AA130" s="35"/>
      <c r="AB130" s="35"/>
      <c r="AC130" s="35"/>
      <c r="AD130" s="35"/>
      <c r="AE130" s="35"/>
      <c r="AR130" s="201" t="s">
        <v>318</v>
      </c>
      <c r="AT130" s="201" t="s">
        <v>313</v>
      </c>
      <c r="AU130" s="201" t="s">
        <v>86</v>
      </c>
      <c r="AY130" s="18" t="s">
        <v>311</v>
      </c>
      <c r="BE130" s="202">
        <f t="shared" si="14"/>
        <v>0</v>
      </c>
      <c r="BF130" s="202">
        <f t="shared" si="15"/>
        <v>0</v>
      </c>
      <c r="BG130" s="202">
        <f t="shared" si="16"/>
        <v>0</v>
      </c>
      <c r="BH130" s="202">
        <f t="shared" si="17"/>
        <v>0</v>
      </c>
      <c r="BI130" s="202">
        <f t="shared" si="18"/>
        <v>0</v>
      </c>
      <c r="BJ130" s="18" t="s">
        <v>84</v>
      </c>
      <c r="BK130" s="202">
        <f t="shared" si="19"/>
        <v>0</v>
      </c>
      <c r="BL130" s="18" t="s">
        <v>318</v>
      </c>
      <c r="BM130" s="201" t="s">
        <v>2918</v>
      </c>
    </row>
    <row r="131" spans="1:65" s="2" customFormat="1" ht="16.5" customHeight="1" x14ac:dyDescent="0.2">
      <c r="A131" s="35"/>
      <c r="B131" s="36"/>
      <c r="C131" s="190" t="s">
        <v>556</v>
      </c>
      <c r="D131" s="190" t="s">
        <v>313</v>
      </c>
      <c r="E131" s="191" t="s">
        <v>2919</v>
      </c>
      <c r="F131" s="192" t="s">
        <v>2920</v>
      </c>
      <c r="G131" s="193" t="s">
        <v>1692</v>
      </c>
      <c r="H131" s="194">
        <v>46</v>
      </c>
      <c r="I131" s="195"/>
      <c r="J131" s="196">
        <f t="shared" si="10"/>
        <v>0</v>
      </c>
      <c r="K131" s="192" t="s">
        <v>21</v>
      </c>
      <c r="L131" s="40"/>
      <c r="M131" s="197" t="s">
        <v>21</v>
      </c>
      <c r="N131" s="198" t="s">
        <v>47</v>
      </c>
      <c r="O131" s="65"/>
      <c r="P131" s="199">
        <f t="shared" si="11"/>
        <v>0</v>
      </c>
      <c r="Q131" s="199">
        <v>0</v>
      </c>
      <c r="R131" s="199">
        <f t="shared" si="12"/>
        <v>0</v>
      </c>
      <c r="S131" s="199">
        <v>0</v>
      </c>
      <c r="T131" s="200">
        <f t="shared" si="13"/>
        <v>0</v>
      </c>
      <c r="U131" s="35"/>
      <c r="V131" s="35"/>
      <c r="W131" s="35"/>
      <c r="X131" s="35"/>
      <c r="Y131" s="35"/>
      <c r="Z131" s="35"/>
      <c r="AA131" s="35"/>
      <c r="AB131" s="35"/>
      <c r="AC131" s="35"/>
      <c r="AD131" s="35"/>
      <c r="AE131" s="35"/>
      <c r="AR131" s="201" t="s">
        <v>318</v>
      </c>
      <c r="AT131" s="201" t="s">
        <v>313</v>
      </c>
      <c r="AU131" s="201" t="s">
        <v>86</v>
      </c>
      <c r="AY131" s="18" t="s">
        <v>311</v>
      </c>
      <c r="BE131" s="202">
        <f t="shared" si="14"/>
        <v>0</v>
      </c>
      <c r="BF131" s="202">
        <f t="shared" si="15"/>
        <v>0</v>
      </c>
      <c r="BG131" s="202">
        <f t="shared" si="16"/>
        <v>0</v>
      </c>
      <c r="BH131" s="202">
        <f t="shared" si="17"/>
        <v>0</v>
      </c>
      <c r="BI131" s="202">
        <f t="shared" si="18"/>
        <v>0</v>
      </c>
      <c r="BJ131" s="18" t="s">
        <v>84</v>
      </c>
      <c r="BK131" s="202">
        <f t="shared" si="19"/>
        <v>0</v>
      </c>
      <c r="BL131" s="18" t="s">
        <v>318</v>
      </c>
      <c r="BM131" s="201" t="s">
        <v>2921</v>
      </c>
    </row>
    <row r="132" spans="1:65" s="2" customFormat="1" ht="16.5" customHeight="1" x14ac:dyDescent="0.2">
      <c r="A132" s="35"/>
      <c r="B132" s="36"/>
      <c r="C132" s="190" t="s">
        <v>560</v>
      </c>
      <c r="D132" s="190" t="s">
        <v>313</v>
      </c>
      <c r="E132" s="191" t="s">
        <v>2922</v>
      </c>
      <c r="F132" s="192" t="s">
        <v>2831</v>
      </c>
      <c r="G132" s="193" t="s">
        <v>2003</v>
      </c>
      <c r="H132" s="194">
        <v>1</v>
      </c>
      <c r="I132" s="195"/>
      <c r="J132" s="196">
        <f t="shared" si="10"/>
        <v>0</v>
      </c>
      <c r="K132" s="192" t="s">
        <v>21</v>
      </c>
      <c r="L132" s="40"/>
      <c r="M132" s="197" t="s">
        <v>21</v>
      </c>
      <c r="N132" s="198" t="s">
        <v>47</v>
      </c>
      <c r="O132" s="65"/>
      <c r="P132" s="199">
        <f t="shared" si="11"/>
        <v>0</v>
      </c>
      <c r="Q132" s="199">
        <v>0</v>
      </c>
      <c r="R132" s="199">
        <f t="shared" si="12"/>
        <v>0</v>
      </c>
      <c r="S132" s="199">
        <v>0</v>
      </c>
      <c r="T132" s="200">
        <f t="shared" si="13"/>
        <v>0</v>
      </c>
      <c r="U132" s="35"/>
      <c r="V132" s="35"/>
      <c r="W132" s="35"/>
      <c r="X132" s="35"/>
      <c r="Y132" s="35"/>
      <c r="Z132" s="35"/>
      <c r="AA132" s="35"/>
      <c r="AB132" s="35"/>
      <c r="AC132" s="35"/>
      <c r="AD132" s="35"/>
      <c r="AE132" s="35"/>
      <c r="AR132" s="201" t="s">
        <v>318</v>
      </c>
      <c r="AT132" s="201" t="s">
        <v>313</v>
      </c>
      <c r="AU132" s="201" t="s">
        <v>86</v>
      </c>
      <c r="AY132" s="18" t="s">
        <v>311</v>
      </c>
      <c r="BE132" s="202">
        <f t="shared" si="14"/>
        <v>0</v>
      </c>
      <c r="BF132" s="202">
        <f t="shared" si="15"/>
        <v>0</v>
      </c>
      <c r="BG132" s="202">
        <f t="shared" si="16"/>
        <v>0</v>
      </c>
      <c r="BH132" s="202">
        <f t="shared" si="17"/>
        <v>0</v>
      </c>
      <c r="BI132" s="202">
        <f t="shared" si="18"/>
        <v>0</v>
      </c>
      <c r="BJ132" s="18" t="s">
        <v>84</v>
      </c>
      <c r="BK132" s="202">
        <f t="shared" si="19"/>
        <v>0</v>
      </c>
      <c r="BL132" s="18" t="s">
        <v>318</v>
      </c>
      <c r="BM132" s="201" t="s">
        <v>2923</v>
      </c>
    </row>
    <row r="133" spans="1:65" s="2" customFormat="1" ht="16.5" customHeight="1" x14ac:dyDescent="0.2">
      <c r="A133" s="35"/>
      <c r="B133" s="36"/>
      <c r="C133" s="190" t="s">
        <v>565</v>
      </c>
      <c r="D133" s="190" t="s">
        <v>313</v>
      </c>
      <c r="E133" s="191" t="s">
        <v>2924</v>
      </c>
      <c r="F133" s="192" t="s">
        <v>2834</v>
      </c>
      <c r="G133" s="193" t="s">
        <v>2003</v>
      </c>
      <c r="H133" s="194">
        <v>1</v>
      </c>
      <c r="I133" s="195"/>
      <c r="J133" s="196">
        <f t="shared" si="10"/>
        <v>0</v>
      </c>
      <c r="K133" s="192" t="s">
        <v>21</v>
      </c>
      <c r="L133" s="40"/>
      <c r="M133" s="197" t="s">
        <v>21</v>
      </c>
      <c r="N133" s="198" t="s">
        <v>47</v>
      </c>
      <c r="O133" s="65"/>
      <c r="P133" s="199">
        <f t="shared" si="11"/>
        <v>0</v>
      </c>
      <c r="Q133" s="199">
        <v>0</v>
      </c>
      <c r="R133" s="199">
        <f t="shared" si="12"/>
        <v>0</v>
      </c>
      <c r="S133" s="199">
        <v>0</v>
      </c>
      <c r="T133" s="200">
        <f t="shared" si="13"/>
        <v>0</v>
      </c>
      <c r="U133" s="35"/>
      <c r="V133" s="35"/>
      <c r="W133" s="35"/>
      <c r="X133" s="35"/>
      <c r="Y133" s="35"/>
      <c r="Z133" s="35"/>
      <c r="AA133" s="35"/>
      <c r="AB133" s="35"/>
      <c r="AC133" s="35"/>
      <c r="AD133" s="35"/>
      <c r="AE133" s="35"/>
      <c r="AR133" s="201" t="s">
        <v>318</v>
      </c>
      <c r="AT133" s="201" t="s">
        <v>313</v>
      </c>
      <c r="AU133" s="201" t="s">
        <v>86</v>
      </c>
      <c r="AY133" s="18" t="s">
        <v>311</v>
      </c>
      <c r="BE133" s="202">
        <f t="shared" si="14"/>
        <v>0</v>
      </c>
      <c r="BF133" s="202">
        <f t="shared" si="15"/>
        <v>0</v>
      </c>
      <c r="BG133" s="202">
        <f t="shared" si="16"/>
        <v>0</v>
      </c>
      <c r="BH133" s="202">
        <f t="shared" si="17"/>
        <v>0</v>
      </c>
      <c r="BI133" s="202">
        <f t="shared" si="18"/>
        <v>0</v>
      </c>
      <c r="BJ133" s="18" t="s">
        <v>84</v>
      </c>
      <c r="BK133" s="202">
        <f t="shared" si="19"/>
        <v>0</v>
      </c>
      <c r="BL133" s="18" t="s">
        <v>318</v>
      </c>
      <c r="BM133" s="201" t="s">
        <v>2925</v>
      </c>
    </row>
    <row r="134" spans="1:65" s="12" customFormat="1" ht="22.9" customHeight="1" x14ac:dyDescent="0.2">
      <c r="B134" s="174"/>
      <c r="C134" s="175"/>
      <c r="D134" s="176" t="s">
        <v>75</v>
      </c>
      <c r="E134" s="188" t="s">
        <v>2926</v>
      </c>
      <c r="F134" s="188" t="s">
        <v>2927</v>
      </c>
      <c r="G134" s="175"/>
      <c r="H134" s="175"/>
      <c r="I134" s="178"/>
      <c r="J134" s="189">
        <f>BK134</f>
        <v>0</v>
      </c>
      <c r="K134" s="175"/>
      <c r="L134" s="180"/>
      <c r="M134" s="181"/>
      <c r="N134" s="182"/>
      <c r="O134" s="182"/>
      <c r="P134" s="183">
        <f>SUM(P135:P149)</f>
        <v>0</v>
      </c>
      <c r="Q134" s="182"/>
      <c r="R134" s="183">
        <f>SUM(R135:R149)</f>
        <v>0</v>
      </c>
      <c r="S134" s="182"/>
      <c r="T134" s="184">
        <f>SUM(T135:T149)</f>
        <v>0</v>
      </c>
      <c r="AR134" s="185" t="s">
        <v>84</v>
      </c>
      <c r="AT134" s="186" t="s">
        <v>75</v>
      </c>
      <c r="AU134" s="186" t="s">
        <v>84</v>
      </c>
      <c r="AY134" s="185" t="s">
        <v>311</v>
      </c>
      <c r="BK134" s="187">
        <f>SUM(BK135:BK149)</f>
        <v>0</v>
      </c>
    </row>
    <row r="135" spans="1:65" s="2" customFormat="1" ht="16.5" customHeight="1" x14ac:dyDescent="0.2">
      <c r="A135" s="35"/>
      <c r="B135" s="36"/>
      <c r="C135" s="190" t="s">
        <v>569</v>
      </c>
      <c r="D135" s="190" t="s">
        <v>313</v>
      </c>
      <c r="E135" s="191" t="s">
        <v>2928</v>
      </c>
      <c r="F135" s="192" t="s">
        <v>2929</v>
      </c>
      <c r="G135" s="193" t="s">
        <v>329</v>
      </c>
      <c r="H135" s="194">
        <v>20</v>
      </c>
      <c r="I135" s="195"/>
      <c r="J135" s="196">
        <f t="shared" ref="J135:J149" si="20">ROUND(I135*H135,2)</f>
        <v>0</v>
      </c>
      <c r="K135" s="192" t="s">
        <v>21</v>
      </c>
      <c r="L135" s="40"/>
      <c r="M135" s="197" t="s">
        <v>21</v>
      </c>
      <c r="N135" s="198" t="s">
        <v>47</v>
      </c>
      <c r="O135" s="65"/>
      <c r="P135" s="199">
        <f t="shared" ref="P135:P149" si="21">O135*H135</f>
        <v>0</v>
      </c>
      <c r="Q135" s="199">
        <v>0</v>
      </c>
      <c r="R135" s="199">
        <f t="shared" ref="R135:R149" si="22">Q135*H135</f>
        <v>0</v>
      </c>
      <c r="S135" s="199">
        <v>0</v>
      </c>
      <c r="T135" s="200">
        <f t="shared" ref="T135:T149" si="23">S135*H135</f>
        <v>0</v>
      </c>
      <c r="U135" s="35"/>
      <c r="V135" s="35"/>
      <c r="W135" s="35"/>
      <c r="X135" s="35"/>
      <c r="Y135" s="35"/>
      <c r="Z135" s="35"/>
      <c r="AA135" s="35"/>
      <c r="AB135" s="35"/>
      <c r="AC135" s="35"/>
      <c r="AD135" s="35"/>
      <c r="AE135" s="35"/>
      <c r="AR135" s="201" t="s">
        <v>318</v>
      </c>
      <c r="AT135" s="201" t="s">
        <v>313</v>
      </c>
      <c r="AU135" s="201" t="s">
        <v>86</v>
      </c>
      <c r="AY135" s="18" t="s">
        <v>311</v>
      </c>
      <c r="BE135" s="202">
        <f t="shared" ref="BE135:BE149" si="24">IF(N135="základní",J135,0)</f>
        <v>0</v>
      </c>
      <c r="BF135" s="202">
        <f t="shared" ref="BF135:BF149" si="25">IF(N135="snížená",J135,0)</f>
        <v>0</v>
      </c>
      <c r="BG135" s="202">
        <f t="shared" ref="BG135:BG149" si="26">IF(N135="zákl. přenesená",J135,0)</f>
        <v>0</v>
      </c>
      <c r="BH135" s="202">
        <f t="shared" ref="BH135:BH149" si="27">IF(N135="sníž. přenesená",J135,0)</f>
        <v>0</v>
      </c>
      <c r="BI135" s="202">
        <f t="shared" ref="BI135:BI149" si="28">IF(N135="nulová",J135,0)</f>
        <v>0</v>
      </c>
      <c r="BJ135" s="18" t="s">
        <v>84</v>
      </c>
      <c r="BK135" s="202">
        <f t="shared" ref="BK135:BK149" si="29">ROUND(I135*H135,2)</f>
        <v>0</v>
      </c>
      <c r="BL135" s="18" t="s">
        <v>318</v>
      </c>
      <c r="BM135" s="201" t="s">
        <v>2930</v>
      </c>
    </row>
    <row r="136" spans="1:65" s="2" customFormat="1" ht="16.5" customHeight="1" x14ac:dyDescent="0.2">
      <c r="A136" s="35"/>
      <c r="B136" s="36"/>
      <c r="C136" s="190" t="s">
        <v>574</v>
      </c>
      <c r="D136" s="190" t="s">
        <v>313</v>
      </c>
      <c r="E136" s="191" t="s">
        <v>2931</v>
      </c>
      <c r="F136" s="192" t="s">
        <v>2932</v>
      </c>
      <c r="G136" s="193" t="s">
        <v>329</v>
      </c>
      <c r="H136" s="194">
        <v>4</v>
      </c>
      <c r="I136" s="195"/>
      <c r="J136" s="196">
        <f t="shared" si="20"/>
        <v>0</v>
      </c>
      <c r="K136" s="192" t="s">
        <v>21</v>
      </c>
      <c r="L136" s="40"/>
      <c r="M136" s="197" t="s">
        <v>21</v>
      </c>
      <c r="N136" s="198" t="s">
        <v>47</v>
      </c>
      <c r="O136" s="65"/>
      <c r="P136" s="199">
        <f t="shared" si="21"/>
        <v>0</v>
      </c>
      <c r="Q136" s="199">
        <v>0</v>
      </c>
      <c r="R136" s="199">
        <f t="shared" si="22"/>
        <v>0</v>
      </c>
      <c r="S136" s="199">
        <v>0</v>
      </c>
      <c r="T136" s="200">
        <f t="shared" si="23"/>
        <v>0</v>
      </c>
      <c r="U136" s="35"/>
      <c r="V136" s="35"/>
      <c r="W136" s="35"/>
      <c r="X136" s="35"/>
      <c r="Y136" s="35"/>
      <c r="Z136" s="35"/>
      <c r="AA136" s="35"/>
      <c r="AB136" s="35"/>
      <c r="AC136" s="35"/>
      <c r="AD136" s="35"/>
      <c r="AE136" s="35"/>
      <c r="AR136" s="201" t="s">
        <v>318</v>
      </c>
      <c r="AT136" s="201" t="s">
        <v>313</v>
      </c>
      <c r="AU136" s="201" t="s">
        <v>86</v>
      </c>
      <c r="AY136" s="18" t="s">
        <v>311</v>
      </c>
      <c r="BE136" s="202">
        <f t="shared" si="24"/>
        <v>0</v>
      </c>
      <c r="BF136" s="202">
        <f t="shared" si="25"/>
        <v>0</v>
      </c>
      <c r="BG136" s="202">
        <f t="shared" si="26"/>
        <v>0</v>
      </c>
      <c r="BH136" s="202">
        <f t="shared" si="27"/>
        <v>0</v>
      </c>
      <c r="BI136" s="202">
        <f t="shared" si="28"/>
        <v>0</v>
      </c>
      <c r="BJ136" s="18" t="s">
        <v>84</v>
      </c>
      <c r="BK136" s="202">
        <f t="shared" si="29"/>
        <v>0</v>
      </c>
      <c r="BL136" s="18" t="s">
        <v>318</v>
      </c>
      <c r="BM136" s="201" t="s">
        <v>2933</v>
      </c>
    </row>
    <row r="137" spans="1:65" s="2" customFormat="1" ht="16.5" customHeight="1" x14ac:dyDescent="0.2">
      <c r="A137" s="35"/>
      <c r="B137" s="36"/>
      <c r="C137" s="190" t="s">
        <v>579</v>
      </c>
      <c r="D137" s="190" t="s">
        <v>313</v>
      </c>
      <c r="E137" s="191" t="s">
        <v>2934</v>
      </c>
      <c r="F137" s="192" t="s">
        <v>2935</v>
      </c>
      <c r="G137" s="193" t="s">
        <v>329</v>
      </c>
      <c r="H137" s="194">
        <v>26</v>
      </c>
      <c r="I137" s="195"/>
      <c r="J137" s="196">
        <f t="shared" si="20"/>
        <v>0</v>
      </c>
      <c r="K137" s="192" t="s">
        <v>21</v>
      </c>
      <c r="L137" s="40"/>
      <c r="M137" s="197" t="s">
        <v>21</v>
      </c>
      <c r="N137" s="198" t="s">
        <v>47</v>
      </c>
      <c r="O137" s="65"/>
      <c r="P137" s="199">
        <f t="shared" si="21"/>
        <v>0</v>
      </c>
      <c r="Q137" s="199">
        <v>0</v>
      </c>
      <c r="R137" s="199">
        <f t="shared" si="22"/>
        <v>0</v>
      </c>
      <c r="S137" s="199">
        <v>0</v>
      </c>
      <c r="T137" s="200">
        <f t="shared" si="23"/>
        <v>0</v>
      </c>
      <c r="U137" s="35"/>
      <c r="V137" s="35"/>
      <c r="W137" s="35"/>
      <c r="X137" s="35"/>
      <c r="Y137" s="35"/>
      <c r="Z137" s="35"/>
      <c r="AA137" s="35"/>
      <c r="AB137" s="35"/>
      <c r="AC137" s="35"/>
      <c r="AD137" s="35"/>
      <c r="AE137" s="35"/>
      <c r="AR137" s="201" t="s">
        <v>318</v>
      </c>
      <c r="AT137" s="201" t="s">
        <v>313</v>
      </c>
      <c r="AU137" s="201" t="s">
        <v>86</v>
      </c>
      <c r="AY137" s="18" t="s">
        <v>311</v>
      </c>
      <c r="BE137" s="202">
        <f t="shared" si="24"/>
        <v>0</v>
      </c>
      <c r="BF137" s="202">
        <f t="shared" si="25"/>
        <v>0</v>
      </c>
      <c r="BG137" s="202">
        <f t="shared" si="26"/>
        <v>0</v>
      </c>
      <c r="BH137" s="202">
        <f t="shared" si="27"/>
        <v>0</v>
      </c>
      <c r="BI137" s="202">
        <f t="shared" si="28"/>
        <v>0</v>
      </c>
      <c r="BJ137" s="18" t="s">
        <v>84</v>
      </c>
      <c r="BK137" s="202">
        <f t="shared" si="29"/>
        <v>0</v>
      </c>
      <c r="BL137" s="18" t="s">
        <v>318</v>
      </c>
      <c r="BM137" s="201" t="s">
        <v>2936</v>
      </c>
    </row>
    <row r="138" spans="1:65" s="2" customFormat="1" ht="16.5" customHeight="1" x14ac:dyDescent="0.2">
      <c r="A138" s="35"/>
      <c r="B138" s="36"/>
      <c r="C138" s="190" t="s">
        <v>588</v>
      </c>
      <c r="D138" s="190" t="s">
        <v>313</v>
      </c>
      <c r="E138" s="191" t="s">
        <v>2937</v>
      </c>
      <c r="F138" s="192" t="s">
        <v>2938</v>
      </c>
      <c r="G138" s="193" t="s">
        <v>329</v>
      </c>
      <c r="H138" s="194">
        <v>50</v>
      </c>
      <c r="I138" s="195"/>
      <c r="J138" s="196">
        <f t="shared" si="20"/>
        <v>0</v>
      </c>
      <c r="K138" s="192" t="s">
        <v>21</v>
      </c>
      <c r="L138" s="40"/>
      <c r="M138" s="197" t="s">
        <v>21</v>
      </c>
      <c r="N138" s="198" t="s">
        <v>47</v>
      </c>
      <c r="O138" s="65"/>
      <c r="P138" s="199">
        <f t="shared" si="21"/>
        <v>0</v>
      </c>
      <c r="Q138" s="199">
        <v>0</v>
      </c>
      <c r="R138" s="199">
        <f t="shared" si="22"/>
        <v>0</v>
      </c>
      <c r="S138" s="199">
        <v>0</v>
      </c>
      <c r="T138" s="200">
        <f t="shared" si="23"/>
        <v>0</v>
      </c>
      <c r="U138" s="35"/>
      <c r="V138" s="35"/>
      <c r="W138" s="35"/>
      <c r="X138" s="35"/>
      <c r="Y138" s="35"/>
      <c r="Z138" s="35"/>
      <c r="AA138" s="35"/>
      <c r="AB138" s="35"/>
      <c r="AC138" s="35"/>
      <c r="AD138" s="35"/>
      <c r="AE138" s="35"/>
      <c r="AR138" s="201" t="s">
        <v>318</v>
      </c>
      <c r="AT138" s="201" t="s">
        <v>313</v>
      </c>
      <c r="AU138" s="201" t="s">
        <v>86</v>
      </c>
      <c r="AY138" s="18" t="s">
        <v>311</v>
      </c>
      <c r="BE138" s="202">
        <f t="shared" si="24"/>
        <v>0</v>
      </c>
      <c r="BF138" s="202">
        <f t="shared" si="25"/>
        <v>0</v>
      </c>
      <c r="BG138" s="202">
        <f t="shared" si="26"/>
        <v>0</v>
      </c>
      <c r="BH138" s="202">
        <f t="shared" si="27"/>
        <v>0</v>
      </c>
      <c r="BI138" s="202">
        <f t="shared" si="28"/>
        <v>0</v>
      </c>
      <c r="BJ138" s="18" t="s">
        <v>84</v>
      </c>
      <c r="BK138" s="202">
        <f t="shared" si="29"/>
        <v>0</v>
      </c>
      <c r="BL138" s="18" t="s">
        <v>318</v>
      </c>
      <c r="BM138" s="201" t="s">
        <v>2939</v>
      </c>
    </row>
    <row r="139" spans="1:65" s="2" customFormat="1" ht="16.5" customHeight="1" x14ac:dyDescent="0.2">
      <c r="A139" s="35"/>
      <c r="B139" s="36"/>
      <c r="C139" s="190" t="s">
        <v>594</v>
      </c>
      <c r="D139" s="190" t="s">
        <v>313</v>
      </c>
      <c r="E139" s="191" t="s">
        <v>2940</v>
      </c>
      <c r="F139" s="192" t="s">
        <v>2941</v>
      </c>
      <c r="G139" s="193" t="s">
        <v>1692</v>
      </c>
      <c r="H139" s="194">
        <v>200</v>
      </c>
      <c r="I139" s="195"/>
      <c r="J139" s="196">
        <f t="shared" si="20"/>
        <v>0</v>
      </c>
      <c r="K139" s="192" t="s">
        <v>21</v>
      </c>
      <c r="L139" s="40"/>
      <c r="M139" s="197" t="s">
        <v>21</v>
      </c>
      <c r="N139" s="198" t="s">
        <v>47</v>
      </c>
      <c r="O139" s="65"/>
      <c r="P139" s="199">
        <f t="shared" si="21"/>
        <v>0</v>
      </c>
      <c r="Q139" s="199">
        <v>0</v>
      </c>
      <c r="R139" s="199">
        <f t="shared" si="22"/>
        <v>0</v>
      </c>
      <c r="S139" s="199">
        <v>0</v>
      </c>
      <c r="T139" s="200">
        <f t="shared" si="23"/>
        <v>0</v>
      </c>
      <c r="U139" s="35"/>
      <c r="V139" s="35"/>
      <c r="W139" s="35"/>
      <c r="X139" s="35"/>
      <c r="Y139" s="35"/>
      <c r="Z139" s="35"/>
      <c r="AA139" s="35"/>
      <c r="AB139" s="35"/>
      <c r="AC139" s="35"/>
      <c r="AD139" s="35"/>
      <c r="AE139" s="35"/>
      <c r="AR139" s="201" t="s">
        <v>318</v>
      </c>
      <c r="AT139" s="201" t="s">
        <v>313</v>
      </c>
      <c r="AU139" s="201" t="s">
        <v>86</v>
      </c>
      <c r="AY139" s="18" t="s">
        <v>311</v>
      </c>
      <c r="BE139" s="202">
        <f t="shared" si="24"/>
        <v>0</v>
      </c>
      <c r="BF139" s="202">
        <f t="shared" si="25"/>
        <v>0</v>
      </c>
      <c r="BG139" s="202">
        <f t="shared" si="26"/>
        <v>0</v>
      </c>
      <c r="BH139" s="202">
        <f t="shared" si="27"/>
        <v>0</v>
      </c>
      <c r="BI139" s="202">
        <f t="shared" si="28"/>
        <v>0</v>
      </c>
      <c r="BJ139" s="18" t="s">
        <v>84</v>
      </c>
      <c r="BK139" s="202">
        <f t="shared" si="29"/>
        <v>0</v>
      </c>
      <c r="BL139" s="18" t="s">
        <v>318</v>
      </c>
      <c r="BM139" s="201" t="s">
        <v>2942</v>
      </c>
    </row>
    <row r="140" spans="1:65" s="2" customFormat="1" ht="16.5" customHeight="1" x14ac:dyDescent="0.2">
      <c r="A140" s="35"/>
      <c r="B140" s="36"/>
      <c r="C140" s="190" t="s">
        <v>600</v>
      </c>
      <c r="D140" s="190" t="s">
        <v>313</v>
      </c>
      <c r="E140" s="191" t="s">
        <v>2943</v>
      </c>
      <c r="F140" s="192" t="s">
        <v>2944</v>
      </c>
      <c r="G140" s="193" t="s">
        <v>329</v>
      </c>
      <c r="H140" s="194">
        <v>340</v>
      </c>
      <c r="I140" s="195"/>
      <c r="J140" s="196">
        <f t="shared" si="20"/>
        <v>0</v>
      </c>
      <c r="K140" s="192" t="s">
        <v>21</v>
      </c>
      <c r="L140" s="40"/>
      <c r="M140" s="197" t="s">
        <v>21</v>
      </c>
      <c r="N140" s="198" t="s">
        <v>47</v>
      </c>
      <c r="O140" s="65"/>
      <c r="P140" s="199">
        <f t="shared" si="21"/>
        <v>0</v>
      </c>
      <c r="Q140" s="199">
        <v>0</v>
      </c>
      <c r="R140" s="199">
        <f t="shared" si="22"/>
        <v>0</v>
      </c>
      <c r="S140" s="199">
        <v>0</v>
      </c>
      <c r="T140" s="200">
        <f t="shared" si="23"/>
        <v>0</v>
      </c>
      <c r="U140" s="35"/>
      <c r="V140" s="35"/>
      <c r="W140" s="35"/>
      <c r="X140" s="35"/>
      <c r="Y140" s="35"/>
      <c r="Z140" s="35"/>
      <c r="AA140" s="35"/>
      <c r="AB140" s="35"/>
      <c r="AC140" s="35"/>
      <c r="AD140" s="35"/>
      <c r="AE140" s="35"/>
      <c r="AR140" s="201" t="s">
        <v>318</v>
      </c>
      <c r="AT140" s="201" t="s">
        <v>313</v>
      </c>
      <c r="AU140" s="201" t="s">
        <v>86</v>
      </c>
      <c r="AY140" s="18" t="s">
        <v>311</v>
      </c>
      <c r="BE140" s="202">
        <f t="shared" si="24"/>
        <v>0</v>
      </c>
      <c r="BF140" s="202">
        <f t="shared" si="25"/>
        <v>0</v>
      </c>
      <c r="BG140" s="202">
        <f t="shared" si="26"/>
        <v>0</v>
      </c>
      <c r="BH140" s="202">
        <f t="shared" si="27"/>
        <v>0</v>
      </c>
      <c r="BI140" s="202">
        <f t="shared" si="28"/>
        <v>0</v>
      </c>
      <c r="BJ140" s="18" t="s">
        <v>84</v>
      </c>
      <c r="BK140" s="202">
        <f t="shared" si="29"/>
        <v>0</v>
      </c>
      <c r="BL140" s="18" t="s">
        <v>318</v>
      </c>
      <c r="BM140" s="201" t="s">
        <v>2945</v>
      </c>
    </row>
    <row r="141" spans="1:65" s="2" customFormat="1" ht="16.5" customHeight="1" x14ac:dyDescent="0.2">
      <c r="A141" s="35"/>
      <c r="B141" s="36"/>
      <c r="C141" s="190" t="s">
        <v>605</v>
      </c>
      <c r="D141" s="190" t="s">
        <v>313</v>
      </c>
      <c r="E141" s="191" t="s">
        <v>2946</v>
      </c>
      <c r="F141" s="192" t="s">
        <v>2947</v>
      </c>
      <c r="G141" s="193" t="s">
        <v>329</v>
      </c>
      <c r="H141" s="194">
        <v>740</v>
      </c>
      <c r="I141" s="195"/>
      <c r="J141" s="196">
        <f t="shared" si="20"/>
        <v>0</v>
      </c>
      <c r="K141" s="192" t="s">
        <v>21</v>
      </c>
      <c r="L141" s="40"/>
      <c r="M141" s="197" t="s">
        <v>21</v>
      </c>
      <c r="N141" s="198" t="s">
        <v>47</v>
      </c>
      <c r="O141" s="65"/>
      <c r="P141" s="199">
        <f t="shared" si="21"/>
        <v>0</v>
      </c>
      <c r="Q141" s="199">
        <v>0</v>
      </c>
      <c r="R141" s="199">
        <f t="shared" si="22"/>
        <v>0</v>
      </c>
      <c r="S141" s="199">
        <v>0</v>
      </c>
      <c r="T141" s="200">
        <f t="shared" si="23"/>
        <v>0</v>
      </c>
      <c r="U141" s="35"/>
      <c r="V141" s="35"/>
      <c r="W141" s="35"/>
      <c r="X141" s="35"/>
      <c r="Y141" s="35"/>
      <c r="Z141" s="35"/>
      <c r="AA141" s="35"/>
      <c r="AB141" s="35"/>
      <c r="AC141" s="35"/>
      <c r="AD141" s="35"/>
      <c r="AE141" s="35"/>
      <c r="AR141" s="201" t="s">
        <v>318</v>
      </c>
      <c r="AT141" s="201" t="s">
        <v>313</v>
      </c>
      <c r="AU141" s="201" t="s">
        <v>86</v>
      </c>
      <c r="AY141" s="18" t="s">
        <v>311</v>
      </c>
      <c r="BE141" s="202">
        <f t="shared" si="24"/>
        <v>0</v>
      </c>
      <c r="BF141" s="202">
        <f t="shared" si="25"/>
        <v>0</v>
      </c>
      <c r="BG141" s="202">
        <f t="shared" si="26"/>
        <v>0</v>
      </c>
      <c r="BH141" s="202">
        <f t="shared" si="27"/>
        <v>0</v>
      </c>
      <c r="BI141" s="202">
        <f t="shared" si="28"/>
        <v>0</v>
      </c>
      <c r="BJ141" s="18" t="s">
        <v>84</v>
      </c>
      <c r="BK141" s="202">
        <f t="shared" si="29"/>
        <v>0</v>
      </c>
      <c r="BL141" s="18" t="s">
        <v>318</v>
      </c>
      <c r="BM141" s="201" t="s">
        <v>2948</v>
      </c>
    </row>
    <row r="142" spans="1:65" s="2" customFormat="1" ht="16.5" customHeight="1" x14ac:dyDescent="0.2">
      <c r="A142" s="35"/>
      <c r="B142" s="36"/>
      <c r="C142" s="190" t="s">
        <v>610</v>
      </c>
      <c r="D142" s="190" t="s">
        <v>313</v>
      </c>
      <c r="E142" s="191" t="s">
        <v>2949</v>
      </c>
      <c r="F142" s="192" t="s">
        <v>2950</v>
      </c>
      <c r="G142" s="193" t="s">
        <v>329</v>
      </c>
      <c r="H142" s="194">
        <v>480</v>
      </c>
      <c r="I142" s="195"/>
      <c r="J142" s="196">
        <f t="shared" si="20"/>
        <v>0</v>
      </c>
      <c r="K142" s="192" t="s">
        <v>21</v>
      </c>
      <c r="L142" s="40"/>
      <c r="M142" s="197" t="s">
        <v>21</v>
      </c>
      <c r="N142" s="198" t="s">
        <v>47</v>
      </c>
      <c r="O142" s="65"/>
      <c r="P142" s="199">
        <f t="shared" si="21"/>
        <v>0</v>
      </c>
      <c r="Q142" s="199">
        <v>0</v>
      </c>
      <c r="R142" s="199">
        <f t="shared" si="22"/>
        <v>0</v>
      </c>
      <c r="S142" s="199">
        <v>0</v>
      </c>
      <c r="T142" s="200">
        <f t="shared" si="23"/>
        <v>0</v>
      </c>
      <c r="U142" s="35"/>
      <c r="V142" s="35"/>
      <c r="W142" s="35"/>
      <c r="X142" s="35"/>
      <c r="Y142" s="35"/>
      <c r="Z142" s="35"/>
      <c r="AA142" s="35"/>
      <c r="AB142" s="35"/>
      <c r="AC142" s="35"/>
      <c r="AD142" s="35"/>
      <c r="AE142" s="35"/>
      <c r="AR142" s="201" t="s">
        <v>318</v>
      </c>
      <c r="AT142" s="201" t="s">
        <v>313</v>
      </c>
      <c r="AU142" s="201" t="s">
        <v>86</v>
      </c>
      <c r="AY142" s="18" t="s">
        <v>311</v>
      </c>
      <c r="BE142" s="202">
        <f t="shared" si="24"/>
        <v>0</v>
      </c>
      <c r="BF142" s="202">
        <f t="shared" si="25"/>
        <v>0</v>
      </c>
      <c r="BG142" s="202">
        <f t="shared" si="26"/>
        <v>0</v>
      </c>
      <c r="BH142" s="202">
        <f t="shared" si="27"/>
        <v>0</v>
      </c>
      <c r="BI142" s="202">
        <f t="shared" si="28"/>
        <v>0</v>
      </c>
      <c r="BJ142" s="18" t="s">
        <v>84</v>
      </c>
      <c r="BK142" s="202">
        <f t="shared" si="29"/>
        <v>0</v>
      </c>
      <c r="BL142" s="18" t="s">
        <v>318</v>
      </c>
      <c r="BM142" s="201" t="s">
        <v>2951</v>
      </c>
    </row>
    <row r="143" spans="1:65" s="2" customFormat="1" ht="16.5" customHeight="1" x14ac:dyDescent="0.2">
      <c r="A143" s="35"/>
      <c r="B143" s="36"/>
      <c r="C143" s="190" t="s">
        <v>615</v>
      </c>
      <c r="D143" s="190" t="s">
        <v>313</v>
      </c>
      <c r="E143" s="191" t="s">
        <v>2952</v>
      </c>
      <c r="F143" s="192" t="s">
        <v>2953</v>
      </c>
      <c r="G143" s="193" t="s">
        <v>329</v>
      </c>
      <c r="H143" s="194">
        <v>150</v>
      </c>
      <c r="I143" s="195"/>
      <c r="J143" s="196">
        <f t="shared" si="20"/>
        <v>0</v>
      </c>
      <c r="K143" s="192" t="s">
        <v>21</v>
      </c>
      <c r="L143" s="40"/>
      <c r="M143" s="197" t="s">
        <v>21</v>
      </c>
      <c r="N143" s="198" t="s">
        <v>47</v>
      </c>
      <c r="O143" s="65"/>
      <c r="P143" s="199">
        <f t="shared" si="21"/>
        <v>0</v>
      </c>
      <c r="Q143" s="199">
        <v>0</v>
      </c>
      <c r="R143" s="199">
        <f t="shared" si="22"/>
        <v>0</v>
      </c>
      <c r="S143" s="199">
        <v>0</v>
      </c>
      <c r="T143" s="200">
        <f t="shared" si="23"/>
        <v>0</v>
      </c>
      <c r="U143" s="35"/>
      <c r="V143" s="35"/>
      <c r="W143" s="35"/>
      <c r="X143" s="35"/>
      <c r="Y143" s="35"/>
      <c r="Z143" s="35"/>
      <c r="AA143" s="35"/>
      <c r="AB143" s="35"/>
      <c r="AC143" s="35"/>
      <c r="AD143" s="35"/>
      <c r="AE143" s="35"/>
      <c r="AR143" s="201" t="s">
        <v>318</v>
      </c>
      <c r="AT143" s="201" t="s">
        <v>313</v>
      </c>
      <c r="AU143" s="201" t="s">
        <v>86</v>
      </c>
      <c r="AY143" s="18" t="s">
        <v>311</v>
      </c>
      <c r="BE143" s="202">
        <f t="shared" si="24"/>
        <v>0</v>
      </c>
      <c r="BF143" s="202">
        <f t="shared" si="25"/>
        <v>0</v>
      </c>
      <c r="BG143" s="202">
        <f t="shared" si="26"/>
        <v>0</v>
      </c>
      <c r="BH143" s="202">
        <f t="shared" si="27"/>
        <v>0</v>
      </c>
      <c r="BI143" s="202">
        <f t="shared" si="28"/>
        <v>0</v>
      </c>
      <c r="BJ143" s="18" t="s">
        <v>84</v>
      </c>
      <c r="BK143" s="202">
        <f t="shared" si="29"/>
        <v>0</v>
      </c>
      <c r="BL143" s="18" t="s">
        <v>318</v>
      </c>
      <c r="BM143" s="201" t="s">
        <v>2954</v>
      </c>
    </row>
    <row r="144" spans="1:65" s="2" customFormat="1" ht="16.5" customHeight="1" x14ac:dyDescent="0.2">
      <c r="A144" s="35"/>
      <c r="B144" s="36"/>
      <c r="C144" s="190" t="s">
        <v>619</v>
      </c>
      <c r="D144" s="190" t="s">
        <v>313</v>
      </c>
      <c r="E144" s="191" t="s">
        <v>2955</v>
      </c>
      <c r="F144" s="192" t="s">
        <v>2956</v>
      </c>
      <c r="G144" s="193" t="s">
        <v>1692</v>
      </c>
      <c r="H144" s="194">
        <v>200</v>
      </c>
      <c r="I144" s="195"/>
      <c r="J144" s="196">
        <f t="shared" si="20"/>
        <v>0</v>
      </c>
      <c r="K144" s="192" t="s">
        <v>21</v>
      </c>
      <c r="L144" s="40"/>
      <c r="M144" s="197" t="s">
        <v>21</v>
      </c>
      <c r="N144" s="198" t="s">
        <v>47</v>
      </c>
      <c r="O144" s="65"/>
      <c r="P144" s="199">
        <f t="shared" si="21"/>
        <v>0</v>
      </c>
      <c r="Q144" s="199">
        <v>0</v>
      </c>
      <c r="R144" s="199">
        <f t="shared" si="22"/>
        <v>0</v>
      </c>
      <c r="S144" s="199">
        <v>0</v>
      </c>
      <c r="T144" s="200">
        <f t="shared" si="23"/>
        <v>0</v>
      </c>
      <c r="U144" s="35"/>
      <c r="V144" s="35"/>
      <c r="W144" s="35"/>
      <c r="X144" s="35"/>
      <c r="Y144" s="35"/>
      <c r="Z144" s="35"/>
      <c r="AA144" s="35"/>
      <c r="AB144" s="35"/>
      <c r="AC144" s="35"/>
      <c r="AD144" s="35"/>
      <c r="AE144" s="35"/>
      <c r="AR144" s="201" t="s">
        <v>318</v>
      </c>
      <c r="AT144" s="201" t="s">
        <v>313</v>
      </c>
      <c r="AU144" s="201" t="s">
        <v>86</v>
      </c>
      <c r="AY144" s="18" t="s">
        <v>311</v>
      </c>
      <c r="BE144" s="202">
        <f t="shared" si="24"/>
        <v>0</v>
      </c>
      <c r="BF144" s="202">
        <f t="shared" si="25"/>
        <v>0</v>
      </c>
      <c r="BG144" s="202">
        <f t="shared" si="26"/>
        <v>0</v>
      </c>
      <c r="BH144" s="202">
        <f t="shared" si="27"/>
        <v>0</v>
      </c>
      <c r="BI144" s="202">
        <f t="shared" si="28"/>
        <v>0</v>
      </c>
      <c r="BJ144" s="18" t="s">
        <v>84</v>
      </c>
      <c r="BK144" s="202">
        <f t="shared" si="29"/>
        <v>0</v>
      </c>
      <c r="BL144" s="18" t="s">
        <v>318</v>
      </c>
      <c r="BM144" s="201" t="s">
        <v>2957</v>
      </c>
    </row>
    <row r="145" spans="1:65" s="2" customFormat="1" ht="16.5" customHeight="1" x14ac:dyDescent="0.2">
      <c r="A145" s="35"/>
      <c r="B145" s="36"/>
      <c r="C145" s="190" t="s">
        <v>624</v>
      </c>
      <c r="D145" s="190" t="s">
        <v>313</v>
      </c>
      <c r="E145" s="191" t="s">
        <v>2958</v>
      </c>
      <c r="F145" s="192" t="s">
        <v>2959</v>
      </c>
      <c r="G145" s="193" t="s">
        <v>1692</v>
      </c>
      <c r="H145" s="194">
        <v>50</v>
      </c>
      <c r="I145" s="195"/>
      <c r="J145" s="196">
        <f t="shared" si="20"/>
        <v>0</v>
      </c>
      <c r="K145" s="192" t="s">
        <v>21</v>
      </c>
      <c r="L145" s="40"/>
      <c r="M145" s="197" t="s">
        <v>21</v>
      </c>
      <c r="N145" s="198" t="s">
        <v>47</v>
      </c>
      <c r="O145" s="65"/>
      <c r="P145" s="199">
        <f t="shared" si="21"/>
        <v>0</v>
      </c>
      <c r="Q145" s="199">
        <v>0</v>
      </c>
      <c r="R145" s="199">
        <f t="shared" si="22"/>
        <v>0</v>
      </c>
      <c r="S145" s="199">
        <v>0</v>
      </c>
      <c r="T145" s="200">
        <f t="shared" si="23"/>
        <v>0</v>
      </c>
      <c r="U145" s="35"/>
      <c r="V145" s="35"/>
      <c r="W145" s="35"/>
      <c r="X145" s="35"/>
      <c r="Y145" s="35"/>
      <c r="Z145" s="35"/>
      <c r="AA145" s="35"/>
      <c r="AB145" s="35"/>
      <c r="AC145" s="35"/>
      <c r="AD145" s="35"/>
      <c r="AE145" s="35"/>
      <c r="AR145" s="201" t="s">
        <v>318</v>
      </c>
      <c r="AT145" s="201" t="s">
        <v>313</v>
      </c>
      <c r="AU145" s="201" t="s">
        <v>86</v>
      </c>
      <c r="AY145" s="18" t="s">
        <v>311</v>
      </c>
      <c r="BE145" s="202">
        <f t="shared" si="24"/>
        <v>0</v>
      </c>
      <c r="BF145" s="202">
        <f t="shared" si="25"/>
        <v>0</v>
      </c>
      <c r="BG145" s="202">
        <f t="shared" si="26"/>
        <v>0</v>
      </c>
      <c r="BH145" s="202">
        <f t="shared" si="27"/>
        <v>0</v>
      </c>
      <c r="BI145" s="202">
        <f t="shared" si="28"/>
        <v>0</v>
      </c>
      <c r="BJ145" s="18" t="s">
        <v>84</v>
      </c>
      <c r="BK145" s="202">
        <f t="shared" si="29"/>
        <v>0</v>
      </c>
      <c r="BL145" s="18" t="s">
        <v>318</v>
      </c>
      <c r="BM145" s="201" t="s">
        <v>2960</v>
      </c>
    </row>
    <row r="146" spans="1:65" s="2" customFormat="1" ht="16.5" customHeight="1" x14ac:dyDescent="0.2">
      <c r="A146" s="35"/>
      <c r="B146" s="36"/>
      <c r="C146" s="190" t="s">
        <v>628</v>
      </c>
      <c r="D146" s="190" t="s">
        <v>313</v>
      </c>
      <c r="E146" s="191" t="s">
        <v>2961</v>
      </c>
      <c r="F146" s="192" t="s">
        <v>2962</v>
      </c>
      <c r="G146" s="193" t="s">
        <v>1692</v>
      </c>
      <c r="H146" s="194">
        <v>40</v>
      </c>
      <c r="I146" s="195"/>
      <c r="J146" s="196">
        <f t="shared" si="20"/>
        <v>0</v>
      </c>
      <c r="K146" s="192" t="s">
        <v>21</v>
      </c>
      <c r="L146" s="40"/>
      <c r="M146" s="197" t="s">
        <v>21</v>
      </c>
      <c r="N146" s="198" t="s">
        <v>47</v>
      </c>
      <c r="O146" s="65"/>
      <c r="P146" s="199">
        <f t="shared" si="21"/>
        <v>0</v>
      </c>
      <c r="Q146" s="199">
        <v>0</v>
      </c>
      <c r="R146" s="199">
        <f t="shared" si="22"/>
        <v>0</v>
      </c>
      <c r="S146" s="199">
        <v>0</v>
      </c>
      <c r="T146" s="200">
        <f t="shared" si="23"/>
        <v>0</v>
      </c>
      <c r="U146" s="35"/>
      <c r="V146" s="35"/>
      <c r="W146" s="35"/>
      <c r="X146" s="35"/>
      <c r="Y146" s="35"/>
      <c r="Z146" s="35"/>
      <c r="AA146" s="35"/>
      <c r="AB146" s="35"/>
      <c r="AC146" s="35"/>
      <c r="AD146" s="35"/>
      <c r="AE146" s="35"/>
      <c r="AR146" s="201" t="s">
        <v>318</v>
      </c>
      <c r="AT146" s="201" t="s">
        <v>313</v>
      </c>
      <c r="AU146" s="201" t="s">
        <v>86</v>
      </c>
      <c r="AY146" s="18" t="s">
        <v>311</v>
      </c>
      <c r="BE146" s="202">
        <f t="shared" si="24"/>
        <v>0</v>
      </c>
      <c r="BF146" s="202">
        <f t="shared" si="25"/>
        <v>0</v>
      </c>
      <c r="BG146" s="202">
        <f t="shared" si="26"/>
        <v>0</v>
      </c>
      <c r="BH146" s="202">
        <f t="shared" si="27"/>
        <v>0</v>
      </c>
      <c r="BI146" s="202">
        <f t="shared" si="28"/>
        <v>0</v>
      </c>
      <c r="BJ146" s="18" t="s">
        <v>84</v>
      </c>
      <c r="BK146" s="202">
        <f t="shared" si="29"/>
        <v>0</v>
      </c>
      <c r="BL146" s="18" t="s">
        <v>318</v>
      </c>
      <c r="BM146" s="201" t="s">
        <v>2963</v>
      </c>
    </row>
    <row r="147" spans="1:65" s="2" customFormat="1" ht="16.5" customHeight="1" x14ac:dyDescent="0.2">
      <c r="A147" s="35"/>
      <c r="B147" s="36"/>
      <c r="C147" s="190" t="s">
        <v>635</v>
      </c>
      <c r="D147" s="190" t="s">
        <v>313</v>
      </c>
      <c r="E147" s="191" t="s">
        <v>2964</v>
      </c>
      <c r="F147" s="192" t="s">
        <v>2965</v>
      </c>
      <c r="G147" s="193" t="s">
        <v>1692</v>
      </c>
      <c r="H147" s="194">
        <v>200</v>
      </c>
      <c r="I147" s="195"/>
      <c r="J147" s="196">
        <f t="shared" si="20"/>
        <v>0</v>
      </c>
      <c r="K147" s="192" t="s">
        <v>21</v>
      </c>
      <c r="L147" s="40"/>
      <c r="M147" s="197" t="s">
        <v>21</v>
      </c>
      <c r="N147" s="198" t="s">
        <v>47</v>
      </c>
      <c r="O147" s="65"/>
      <c r="P147" s="199">
        <f t="shared" si="21"/>
        <v>0</v>
      </c>
      <c r="Q147" s="199">
        <v>0</v>
      </c>
      <c r="R147" s="199">
        <f t="shared" si="22"/>
        <v>0</v>
      </c>
      <c r="S147" s="199">
        <v>0</v>
      </c>
      <c r="T147" s="200">
        <f t="shared" si="23"/>
        <v>0</v>
      </c>
      <c r="U147" s="35"/>
      <c r="V147" s="35"/>
      <c r="W147" s="35"/>
      <c r="X147" s="35"/>
      <c r="Y147" s="35"/>
      <c r="Z147" s="35"/>
      <c r="AA147" s="35"/>
      <c r="AB147" s="35"/>
      <c r="AC147" s="35"/>
      <c r="AD147" s="35"/>
      <c r="AE147" s="35"/>
      <c r="AR147" s="201" t="s">
        <v>318</v>
      </c>
      <c r="AT147" s="201" t="s">
        <v>313</v>
      </c>
      <c r="AU147" s="201" t="s">
        <v>86</v>
      </c>
      <c r="AY147" s="18" t="s">
        <v>311</v>
      </c>
      <c r="BE147" s="202">
        <f t="shared" si="24"/>
        <v>0</v>
      </c>
      <c r="BF147" s="202">
        <f t="shared" si="25"/>
        <v>0</v>
      </c>
      <c r="BG147" s="202">
        <f t="shared" si="26"/>
        <v>0</v>
      </c>
      <c r="BH147" s="202">
        <f t="shared" si="27"/>
        <v>0</v>
      </c>
      <c r="BI147" s="202">
        <f t="shared" si="28"/>
        <v>0</v>
      </c>
      <c r="BJ147" s="18" t="s">
        <v>84</v>
      </c>
      <c r="BK147" s="202">
        <f t="shared" si="29"/>
        <v>0</v>
      </c>
      <c r="BL147" s="18" t="s">
        <v>318</v>
      </c>
      <c r="BM147" s="201" t="s">
        <v>2966</v>
      </c>
    </row>
    <row r="148" spans="1:65" s="2" customFormat="1" ht="16.5" customHeight="1" x14ac:dyDescent="0.2">
      <c r="A148" s="35"/>
      <c r="B148" s="36"/>
      <c r="C148" s="190" t="s">
        <v>640</v>
      </c>
      <c r="D148" s="190" t="s">
        <v>313</v>
      </c>
      <c r="E148" s="191" t="s">
        <v>2967</v>
      </c>
      <c r="F148" s="192" t="s">
        <v>2831</v>
      </c>
      <c r="G148" s="193" t="s">
        <v>2003</v>
      </c>
      <c r="H148" s="194">
        <v>1</v>
      </c>
      <c r="I148" s="195"/>
      <c r="J148" s="196">
        <f t="shared" si="20"/>
        <v>0</v>
      </c>
      <c r="K148" s="192" t="s">
        <v>21</v>
      </c>
      <c r="L148" s="40"/>
      <c r="M148" s="197" t="s">
        <v>21</v>
      </c>
      <c r="N148" s="198" t="s">
        <v>47</v>
      </c>
      <c r="O148" s="65"/>
      <c r="P148" s="199">
        <f t="shared" si="21"/>
        <v>0</v>
      </c>
      <c r="Q148" s="199">
        <v>0</v>
      </c>
      <c r="R148" s="199">
        <f t="shared" si="22"/>
        <v>0</v>
      </c>
      <c r="S148" s="199">
        <v>0</v>
      </c>
      <c r="T148" s="200">
        <f t="shared" si="23"/>
        <v>0</v>
      </c>
      <c r="U148" s="35"/>
      <c r="V148" s="35"/>
      <c r="W148" s="35"/>
      <c r="X148" s="35"/>
      <c r="Y148" s="35"/>
      <c r="Z148" s="35"/>
      <c r="AA148" s="35"/>
      <c r="AB148" s="35"/>
      <c r="AC148" s="35"/>
      <c r="AD148" s="35"/>
      <c r="AE148" s="35"/>
      <c r="AR148" s="201" t="s">
        <v>318</v>
      </c>
      <c r="AT148" s="201" t="s">
        <v>313</v>
      </c>
      <c r="AU148" s="201" t="s">
        <v>86</v>
      </c>
      <c r="AY148" s="18" t="s">
        <v>311</v>
      </c>
      <c r="BE148" s="202">
        <f t="shared" si="24"/>
        <v>0</v>
      </c>
      <c r="BF148" s="202">
        <f t="shared" si="25"/>
        <v>0</v>
      </c>
      <c r="BG148" s="202">
        <f t="shared" si="26"/>
        <v>0</v>
      </c>
      <c r="BH148" s="202">
        <f t="shared" si="27"/>
        <v>0</v>
      </c>
      <c r="BI148" s="202">
        <f t="shared" si="28"/>
        <v>0</v>
      </c>
      <c r="BJ148" s="18" t="s">
        <v>84</v>
      </c>
      <c r="BK148" s="202">
        <f t="shared" si="29"/>
        <v>0</v>
      </c>
      <c r="BL148" s="18" t="s">
        <v>318</v>
      </c>
      <c r="BM148" s="201" t="s">
        <v>2968</v>
      </c>
    </row>
    <row r="149" spans="1:65" s="2" customFormat="1" ht="16.5" customHeight="1" x14ac:dyDescent="0.2">
      <c r="A149" s="35"/>
      <c r="B149" s="36"/>
      <c r="C149" s="190" t="s">
        <v>649</v>
      </c>
      <c r="D149" s="190" t="s">
        <v>313</v>
      </c>
      <c r="E149" s="191" t="s">
        <v>2969</v>
      </c>
      <c r="F149" s="192" t="s">
        <v>2834</v>
      </c>
      <c r="G149" s="193" t="s">
        <v>2003</v>
      </c>
      <c r="H149" s="194">
        <v>1</v>
      </c>
      <c r="I149" s="195"/>
      <c r="J149" s="196">
        <f t="shared" si="20"/>
        <v>0</v>
      </c>
      <c r="K149" s="192" t="s">
        <v>21</v>
      </c>
      <c r="L149" s="40"/>
      <c r="M149" s="197" t="s">
        <v>21</v>
      </c>
      <c r="N149" s="198" t="s">
        <v>47</v>
      </c>
      <c r="O149" s="65"/>
      <c r="P149" s="199">
        <f t="shared" si="21"/>
        <v>0</v>
      </c>
      <c r="Q149" s="199">
        <v>0</v>
      </c>
      <c r="R149" s="199">
        <f t="shared" si="22"/>
        <v>0</v>
      </c>
      <c r="S149" s="199">
        <v>0</v>
      </c>
      <c r="T149" s="200">
        <f t="shared" si="23"/>
        <v>0</v>
      </c>
      <c r="U149" s="35"/>
      <c r="V149" s="35"/>
      <c r="W149" s="35"/>
      <c r="X149" s="35"/>
      <c r="Y149" s="35"/>
      <c r="Z149" s="35"/>
      <c r="AA149" s="35"/>
      <c r="AB149" s="35"/>
      <c r="AC149" s="35"/>
      <c r="AD149" s="35"/>
      <c r="AE149" s="35"/>
      <c r="AR149" s="201" t="s">
        <v>318</v>
      </c>
      <c r="AT149" s="201" t="s">
        <v>313</v>
      </c>
      <c r="AU149" s="201" t="s">
        <v>86</v>
      </c>
      <c r="AY149" s="18" t="s">
        <v>311</v>
      </c>
      <c r="BE149" s="202">
        <f t="shared" si="24"/>
        <v>0</v>
      </c>
      <c r="BF149" s="202">
        <f t="shared" si="25"/>
        <v>0</v>
      </c>
      <c r="BG149" s="202">
        <f t="shared" si="26"/>
        <v>0</v>
      </c>
      <c r="BH149" s="202">
        <f t="shared" si="27"/>
        <v>0</v>
      </c>
      <c r="BI149" s="202">
        <f t="shared" si="28"/>
        <v>0</v>
      </c>
      <c r="BJ149" s="18" t="s">
        <v>84</v>
      </c>
      <c r="BK149" s="202">
        <f t="shared" si="29"/>
        <v>0</v>
      </c>
      <c r="BL149" s="18" t="s">
        <v>318</v>
      </c>
      <c r="BM149" s="201" t="s">
        <v>2970</v>
      </c>
    </row>
    <row r="150" spans="1:65" s="12" customFormat="1" ht="22.9" customHeight="1" x14ac:dyDescent="0.2">
      <c r="B150" s="174"/>
      <c r="C150" s="175"/>
      <c r="D150" s="176" t="s">
        <v>75</v>
      </c>
      <c r="E150" s="188" t="s">
        <v>2971</v>
      </c>
      <c r="F150" s="188" t="s">
        <v>2972</v>
      </c>
      <c r="G150" s="175"/>
      <c r="H150" s="175"/>
      <c r="I150" s="178"/>
      <c r="J150" s="189">
        <f>BK150</f>
        <v>0</v>
      </c>
      <c r="K150" s="175"/>
      <c r="L150" s="180"/>
      <c r="M150" s="181"/>
      <c r="N150" s="182"/>
      <c r="O150" s="182"/>
      <c r="P150" s="183">
        <f>SUM(P151:P167)</f>
        <v>0</v>
      </c>
      <c r="Q150" s="182"/>
      <c r="R150" s="183">
        <f>SUM(R151:R167)</f>
        <v>0</v>
      </c>
      <c r="S150" s="182"/>
      <c r="T150" s="184">
        <f>SUM(T151:T167)</f>
        <v>0</v>
      </c>
      <c r="AR150" s="185" t="s">
        <v>84</v>
      </c>
      <c r="AT150" s="186" t="s">
        <v>75</v>
      </c>
      <c r="AU150" s="186" t="s">
        <v>84</v>
      </c>
      <c r="AY150" s="185" t="s">
        <v>311</v>
      </c>
      <c r="BK150" s="187">
        <f>SUM(BK151:BK167)</f>
        <v>0</v>
      </c>
    </row>
    <row r="151" spans="1:65" s="2" customFormat="1" ht="16.5" customHeight="1" x14ac:dyDescent="0.2">
      <c r="A151" s="35"/>
      <c r="B151" s="36"/>
      <c r="C151" s="190" t="s">
        <v>655</v>
      </c>
      <c r="D151" s="190" t="s">
        <v>313</v>
      </c>
      <c r="E151" s="191" t="s">
        <v>2973</v>
      </c>
      <c r="F151" s="192" t="s">
        <v>2974</v>
      </c>
      <c r="G151" s="193" t="s">
        <v>1692</v>
      </c>
      <c r="H151" s="194">
        <v>80</v>
      </c>
      <c r="I151" s="195"/>
      <c r="J151" s="196">
        <f t="shared" ref="J151:J167" si="30">ROUND(I151*H151,2)</f>
        <v>0</v>
      </c>
      <c r="K151" s="192" t="s">
        <v>21</v>
      </c>
      <c r="L151" s="40"/>
      <c r="M151" s="197" t="s">
        <v>21</v>
      </c>
      <c r="N151" s="198" t="s">
        <v>47</v>
      </c>
      <c r="O151" s="65"/>
      <c r="P151" s="199">
        <f t="shared" ref="P151:P167" si="31">O151*H151</f>
        <v>0</v>
      </c>
      <c r="Q151" s="199">
        <v>0</v>
      </c>
      <c r="R151" s="199">
        <f t="shared" ref="R151:R167" si="32">Q151*H151</f>
        <v>0</v>
      </c>
      <c r="S151" s="199">
        <v>0</v>
      </c>
      <c r="T151" s="200">
        <f t="shared" ref="T151:T167" si="33">S151*H151</f>
        <v>0</v>
      </c>
      <c r="U151" s="35"/>
      <c r="V151" s="35"/>
      <c r="W151" s="35"/>
      <c r="X151" s="35"/>
      <c r="Y151" s="35"/>
      <c r="Z151" s="35"/>
      <c r="AA151" s="35"/>
      <c r="AB151" s="35"/>
      <c r="AC151" s="35"/>
      <c r="AD151" s="35"/>
      <c r="AE151" s="35"/>
      <c r="AR151" s="201" t="s">
        <v>318</v>
      </c>
      <c r="AT151" s="201" t="s">
        <v>313</v>
      </c>
      <c r="AU151" s="201" t="s">
        <v>86</v>
      </c>
      <c r="AY151" s="18" t="s">
        <v>311</v>
      </c>
      <c r="BE151" s="202">
        <f t="shared" ref="BE151:BE167" si="34">IF(N151="základní",J151,0)</f>
        <v>0</v>
      </c>
      <c r="BF151" s="202">
        <f t="shared" ref="BF151:BF167" si="35">IF(N151="snížená",J151,0)</f>
        <v>0</v>
      </c>
      <c r="BG151" s="202">
        <f t="shared" ref="BG151:BG167" si="36">IF(N151="zákl. přenesená",J151,0)</f>
        <v>0</v>
      </c>
      <c r="BH151" s="202">
        <f t="shared" ref="BH151:BH167" si="37">IF(N151="sníž. přenesená",J151,0)</f>
        <v>0</v>
      </c>
      <c r="BI151" s="202">
        <f t="shared" ref="BI151:BI167" si="38">IF(N151="nulová",J151,0)</f>
        <v>0</v>
      </c>
      <c r="BJ151" s="18" t="s">
        <v>84</v>
      </c>
      <c r="BK151" s="202">
        <f t="shared" ref="BK151:BK167" si="39">ROUND(I151*H151,2)</f>
        <v>0</v>
      </c>
      <c r="BL151" s="18" t="s">
        <v>318</v>
      </c>
      <c r="BM151" s="201" t="s">
        <v>2975</v>
      </c>
    </row>
    <row r="152" spans="1:65" s="2" customFormat="1" ht="16.5" customHeight="1" x14ac:dyDescent="0.2">
      <c r="A152" s="35"/>
      <c r="B152" s="36"/>
      <c r="C152" s="190" t="s">
        <v>660</v>
      </c>
      <c r="D152" s="190" t="s">
        <v>313</v>
      </c>
      <c r="E152" s="191" t="s">
        <v>2976</v>
      </c>
      <c r="F152" s="192" t="s">
        <v>2977</v>
      </c>
      <c r="G152" s="193" t="s">
        <v>1692</v>
      </c>
      <c r="H152" s="194">
        <v>210</v>
      </c>
      <c r="I152" s="195"/>
      <c r="J152" s="196">
        <f t="shared" si="30"/>
        <v>0</v>
      </c>
      <c r="K152" s="192" t="s">
        <v>21</v>
      </c>
      <c r="L152" s="40"/>
      <c r="M152" s="197" t="s">
        <v>21</v>
      </c>
      <c r="N152" s="198" t="s">
        <v>47</v>
      </c>
      <c r="O152" s="65"/>
      <c r="P152" s="199">
        <f t="shared" si="31"/>
        <v>0</v>
      </c>
      <c r="Q152" s="199">
        <v>0</v>
      </c>
      <c r="R152" s="199">
        <f t="shared" si="32"/>
        <v>0</v>
      </c>
      <c r="S152" s="199">
        <v>0</v>
      </c>
      <c r="T152" s="200">
        <f t="shared" si="33"/>
        <v>0</v>
      </c>
      <c r="U152" s="35"/>
      <c r="V152" s="35"/>
      <c r="W152" s="35"/>
      <c r="X152" s="35"/>
      <c r="Y152" s="35"/>
      <c r="Z152" s="35"/>
      <c r="AA152" s="35"/>
      <c r="AB152" s="35"/>
      <c r="AC152" s="35"/>
      <c r="AD152" s="35"/>
      <c r="AE152" s="35"/>
      <c r="AR152" s="201" t="s">
        <v>318</v>
      </c>
      <c r="AT152" s="201" t="s">
        <v>313</v>
      </c>
      <c r="AU152" s="201" t="s">
        <v>86</v>
      </c>
      <c r="AY152" s="18" t="s">
        <v>311</v>
      </c>
      <c r="BE152" s="202">
        <f t="shared" si="34"/>
        <v>0</v>
      </c>
      <c r="BF152" s="202">
        <f t="shared" si="35"/>
        <v>0</v>
      </c>
      <c r="BG152" s="202">
        <f t="shared" si="36"/>
        <v>0</v>
      </c>
      <c r="BH152" s="202">
        <f t="shared" si="37"/>
        <v>0</v>
      </c>
      <c r="BI152" s="202">
        <f t="shared" si="38"/>
        <v>0</v>
      </c>
      <c r="BJ152" s="18" t="s">
        <v>84</v>
      </c>
      <c r="BK152" s="202">
        <f t="shared" si="39"/>
        <v>0</v>
      </c>
      <c r="BL152" s="18" t="s">
        <v>318</v>
      </c>
      <c r="BM152" s="201" t="s">
        <v>2978</v>
      </c>
    </row>
    <row r="153" spans="1:65" s="2" customFormat="1" ht="16.5" customHeight="1" x14ac:dyDescent="0.2">
      <c r="A153" s="35"/>
      <c r="B153" s="36"/>
      <c r="C153" s="190" t="s">
        <v>666</v>
      </c>
      <c r="D153" s="190" t="s">
        <v>313</v>
      </c>
      <c r="E153" s="191" t="s">
        <v>2979</v>
      </c>
      <c r="F153" s="192" t="s">
        <v>2980</v>
      </c>
      <c r="G153" s="193" t="s">
        <v>1692</v>
      </c>
      <c r="H153" s="194">
        <v>3</v>
      </c>
      <c r="I153" s="195"/>
      <c r="J153" s="196">
        <f t="shared" si="30"/>
        <v>0</v>
      </c>
      <c r="K153" s="192" t="s">
        <v>21</v>
      </c>
      <c r="L153" s="40"/>
      <c r="M153" s="197" t="s">
        <v>21</v>
      </c>
      <c r="N153" s="198" t="s">
        <v>47</v>
      </c>
      <c r="O153" s="65"/>
      <c r="P153" s="199">
        <f t="shared" si="31"/>
        <v>0</v>
      </c>
      <c r="Q153" s="199">
        <v>0</v>
      </c>
      <c r="R153" s="199">
        <f t="shared" si="32"/>
        <v>0</v>
      </c>
      <c r="S153" s="199">
        <v>0</v>
      </c>
      <c r="T153" s="200">
        <f t="shared" si="33"/>
        <v>0</v>
      </c>
      <c r="U153" s="35"/>
      <c r="V153" s="35"/>
      <c r="W153" s="35"/>
      <c r="X153" s="35"/>
      <c r="Y153" s="35"/>
      <c r="Z153" s="35"/>
      <c r="AA153" s="35"/>
      <c r="AB153" s="35"/>
      <c r="AC153" s="35"/>
      <c r="AD153" s="35"/>
      <c r="AE153" s="35"/>
      <c r="AR153" s="201" t="s">
        <v>318</v>
      </c>
      <c r="AT153" s="201" t="s">
        <v>313</v>
      </c>
      <c r="AU153" s="201" t="s">
        <v>86</v>
      </c>
      <c r="AY153" s="18" t="s">
        <v>311</v>
      </c>
      <c r="BE153" s="202">
        <f t="shared" si="34"/>
        <v>0</v>
      </c>
      <c r="BF153" s="202">
        <f t="shared" si="35"/>
        <v>0</v>
      </c>
      <c r="BG153" s="202">
        <f t="shared" si="36"/>
        <v>0</v>
      </c>
      <c r="BH153" s="202">
        <f t="shared" si="37"/>
        <v>0</v>
      </c>
      <c r="BI153" s="202">
        <f t="shared" si="38"/>
        <v>0</v>
      </c>
      <c r="BJ153" s="18" t="s">
        <v>84</v>
      </c>
      <c r="BK153" s="202">
        <f t="shared" si="39"/>
        <v>0</v>
      </c>
      <c r="BL153" s="18" t="s">
        <v>318</v>
      </c>
      <c r="BM153" s="201" t="s">
        <v>2981</v>
      </c>
    </row>
    <row r="154" spans="1:65" s="2" customFormat="1" ht="16.5" customHeight="1" x14ac:dyDescent="0.2">
      <c r="A154" s="35"/>
      <c r="B154" s="36"/>
      <c r="C154" s="190" t="s">
        <v>672</v>
      </c>
      <c r="D154" s="190" t="s">
        <v>313</v>
      </c>
      <c r="E154" s="191" t="s">
        <v>2982</v>
      </c>
      <c r="F154" s="192" t="s">
        <v>2983</v>
      </c>
      <c r="G154" s="193" t="s">
        <v>1692</v>
      </c>
      <c r="H154" s="194">
        <v>40</v>
      </c>
      <c r="I154" s="195"/>
      <c r="J154" s="196">
        <f t="shared" si="30"/>
        <v>0</v>
      </c>
      <c r="K154" s="192" t="s">
        <v>21</v>
      </c>
      <c r="L154" s="40"/>
      <c r="M154" s="197" t="s">
        <v>21</v>
      </c>
      <c r="N154" s="198" t="s">
        <v>47</v>
      </c>
      <c r="O154" s="65"/>
      <c r="P154" s="199">
        <f t="shared" si="31"/>
        <v>0</v>
      </c>
      <c r="Q154" s="199">
        <v>0</v>
      </c>
      <c r="R154" s="199">
        <f t="shared" si="32"/>
        <v>0</v>
      </c>
      <c r="S154" s="199">
        <v>0</v>
      </c>
      <c r="T154" s="200">
        <f t="shared" si="33"/>
        <v>0</v>
      </c>
      <c r="U154" s="35"/>
      <c r="V154" s="35"/>
      <c r="W154" s="35"/>
      <c r="X154" s="35"/>
      <c r="Y154" s="35"/>
      <c r="Z154" s="35"/>
      <c r="AA154" s="35"/>
      <c r="AB154" s="35"/>
      <c r="AC154" s="35"/>
      <c r="AD154" s="35"/>
      <c r="AE154" s="35"/>
      <c r="AR154" s="201" t="s">
        <v>318</v>
      </c>
      <c r="AT154" s="201" t="s">
        <v>313</v>
      </c>
      <c r="AU154" s="201" t="s">
        <v>86</v>
      </c>
      <c r="AY154" s="18" t="s">
        <v>311</v>
      </c>
      <c r="BE154" s="202">
        <f t="shared" si="34"/>
        <v>0</v>
      </c>
      <c r="BF154" s="202">
        <f t="shared" si="35"/>
        <v>0</v>
      </c>
      <c r="BG154" s="202">
        <f t="shared" si="36"/>
        <v>0</v>
      </c>
      <c r="BH154" s="202">
        <f t="shared" si="37"/>
        <v>0</v>
      </c>
      <c r="BI154" s="202">
        <f t="shared" si="38"/>
        <v>0</v>
      </c>
      <c r="BJ154" s="18" t="s">
        <v>84</v>
      </c>
      <c r="BK154" s="202">
        <f t="shared" si="39"/>
        <v>0</v>
      </c>
      <c r="BL154" s="18" t="s">
        <v>318</v>
      </c>
      <c r="BM154" s="201" t="s">
        <v>2984</v>
      </c>
    </row>
    <row r="155" spans="1:65" s="2" customFormat="1" ht="16.5" customHeight="1" x14ac:dyDescent="0.2">
      <c r="A155" s="35"/>
      <c r="B155" s="36"/>
      <c r="C155" s="190" t="s">
        <v>678</v>
      </c>
      <c r="D155" s="190" t="s">
        <v>313</v>
      </c>
      <c r="E155" s="191" t="s">
        <v>2985</v>
      </c>
      <c r="F155" s="192" t="s">
        <v>2986</v>
      </c>
      <c r="G155" s="193" t="s">
        <v>1692</v>
      </c>
      <c r="H155" s="194">
        <v>20</v>
      </c>
      <c r="I155" s="195"/>
      <c r="J155" s="196">
        <f t="shared" si="30"/>
        <v>0</v>
      </c>
      <c r="K155" s="192" t="s">
        <v>21</v>
      </c>
      <c r="L155" s="40"/>
      <c r="M155" s="197" t="s">
        <v>21</v>
      </c>
      <c r="N155" s="198" t="s">
        <v>47</v>
      </c>
      <c r="O155" s="65"/>
      <c r="P155" s="199">
        <f t="shared" si="31"/>
        <v>0</v>
      </c>
      <c r="Q155" s="199">
        <v>0</v>
      </c>
      <c r="R155" s="199">
        <f t="shared" si="32"/>
        <v>0</v>
      </c>
      <c r="S155" s="199">
        <v>0</v>
      </c>
      <c r="T155" s="200">
        <f t="shared" si="33"/>
        <v>0</v>
      </c>
      <c r="U155" s="35"/>
      <c r="V155" s="35"/>
      <c r="W155" s="35"/>
      <c r="X155" s="35"/>
      <c r="Y155" s="35"/>
      <c r="Z155" s="35"/>
      <c r="AA155" s="35"/>
      <c r="AB155" s="35"/>
      <c r="AC155" s="35"/>
      <c r="AD155" s="35"/>
      <c r="AE155" s="35"/>
      <c r="AR155" s="201" t="s">
        <v>318</v>
      </c>
      <c r="AT155" s="201" t="s">
        <v>313</v>
      </c>
      <c r="AU155" s="201" t="s">
        <v>86</v>
      </c>
      <c r="AY155" s="18" t="s">
        <v>311</v>
      </c>
      <c r="BE155" s="202">
        <f t="shared" si="34"/>
        <v>0</v>
      </c>
      <c r="BF155" s="202">
        <f t="shared" si="35"/>
        <v>0</v>
      </c>
      <c r="BG155" s="202">
        <f t="shared" si="36"/>
        <v>0</v>
      </c>
      <c r="BH155" s="202">
        <f t="shared" si="37"/>
        <v>0</v>
      </c>
      <c r="BI155" s="202">
        <f t="shared" si="38"/>
        <v>0</v>
      </c>
      <c r="BJ155" s="18" t="s">
        <v>84</v>
      </c>
      <c r="BK155" s="202">
        <f t="shared" si="39"/>
        <v>0</v>
      </c>
      <c r="BL155" s="18" t="s">
        <v>318</v>
      </c>
      <c r="BM155" s="201" t="s">
        <v>2987</v>
      </c>
    </row>
    <row r="156" spans="1:65" s="2" customFormat="1" ht="16.5" customHeight="1" x14ac:dyDescent="0.2">
      <c r="A156" s="35"/>
      <c r="B156" s="36"/>
      <c r="C156" s="190" t="s">
        <v>684</v>
      </c>
      <c r="D156" s="190" t="s">
        <v>313</v>
      </c>
      <c r="E156" s="191" t="s">
        <v>2988</v>
      </c>
      <c r="F156" s="192" t="s">
        <v>2989</v>
      </c>
      <c r="G156" s="193" t="s">
        <v>1692</v>
      </c>
      <c r="H156" s="194">
        <v>10</v>
      </c>
      <c r="I156" s="195"/>
      <c r="J156" s="196">
        <f t="shared" si="30"/>
        <v>0</v>
      </c>
      <c r="K156" s="192" t="s">
        <v>21</v>
      </c>
      <c r="L156" s="40"/>
      <c r="M156" s="197" t="s">
        <v>21</v>
      </c>
      <c r="N156" s="198" t="s">
        <v>47</v>
      </c>
      <c r="O156" s="65"/>
      <c r="P156" s="199">
        <f t="shared" si="31"/>
        <v>0</v>
      </c>
      <c r="Q156" s="199">
        <v>0</v>
      </c>
      <c r="R156" s="199">
        <f t="shared" si="32"/>
        <v>0</v>
      </c>
      <c r="S156" s="199">
        <v>0</v>
      </c>
      <c r="T156" s="200">
        <f t="shared" si="33"/>
        <v>0</v>
      </c>
      <c r="U156" s="35"/>
      <c r="V156" s="35"/>
      <c r="W156" s="35"/>
      <c r="X156" s="35"/>
      <c r="Y156" s="35"/>
      <c r="Z156" s="35"/>
      <c r="AA156" s="35"/>
      <c r="AB156" s="35"/>
      <c r="AC156" s="35"/>
      <c r="AD156" s="35"/>
      <c r="AE156" s="35"/>
      <c r="AR156" s="201" t="s">
        <v>318</v>
      </c>
      <c r="AT156" s="201" t="s">
        <v>313</v>
      </c>
      <c r="AU156" s="201" t="s">
        <v>86</v>
      </c>
      <c r="AY156" s="18" t="s">
        <v>311</v>
      </c>
      <c r="BE156" s="202">
        <f t="shared" si="34"/>
        <v>0</v>
      </c>
      <c r="BF156" s="202">
        <f t="shared" si="35"/>
        <v>0</v>
      </c>
      <c r="BG156" s="202">
        <f t="shared" si="36"/>
        <v>0</v>
      </c>
      <c r="BH156" s="202">
        <f t="shared" si="37"/>
        <v>0</v>
      </c>
      <c r="BI156" s="202">
        <f t="shared" si="38"/>
        <v>0</v>
      </c>
      <c r="BJ156" s="18" t="s">
        <v>84</v>
      </c>
      <c r="BK156" s="202">
        <f t="shared" si="39"/>
        <v>0</v>
      </c>
      <c r="BL156" s="18" t="s">
        <v>318</v>
      </c>
      <c r="BM156" s="201" t="s">
        <v>2990</v>
      </c>
    </row>
    <row r="157" spans="1:65" s="2" customFormat="1" ht="16.5" customHeight="1" x14ac:dyDescent="0.2">
      <c r="A157" s="35"/>
      <c r="B157" s="36"/>
      <c r="C157" s="190" t="s">
        <v>690</v>
      </c>
      <c r="D157" s="190" t="s">
        <v>313</v>
      </c>
      <c r="E157" s="191" t="s">
        <v>2991</v>
      </c>
      <c r="F157" s="192" t="s">
        <v>2992</v>
      </c>
      <c r="G157" s="193" t="s">
        <v>1692</v>
      </c>
      <c r="H157" s="194">
        <v>93</v>
      </c>
      <c r="I157" s="195"/>
      <c r="J157" s="196">
        <f t="shared" si="30"/>
        <v>0</v>
      </c>
      <c r="K157" s="192" t="s">
        <v>21</v>
      </c>
      <c r="L157" s="40"/>
      <c r="M157" s="197" t="s">
        <v>21</v>
      </c>
      <c r="N157" s="198" t="s">
        <v>47</v>
      </c>
      <c r="O157" s="65"/>
      <c r="P157" s="199">
        <f t="shared" si="31"/>
        <v>0</v>
      </c>
      <c r="Q157" s="199">
        <v>0</v>
      </c>
      <c r="R157" s="199">
        <f t="shared" si="32"/>
        <v>0</v>
      </c>
      <c r="S157" s="199">
        <v>0</v>
      </c>
      <c r="T157" s="200">
        <f t="shared" si="33"/>
        <v>0</v>
      </c>
      <c r="U157" s="35"/>
      <c r="V157" s="35"/>
      <c r="W157" s="35"/>
      <c r="X157" s="35"/>
      <c r="Y157" s="35"/>
      <c r="Z157" s="35"/>
      <c r="AA157" s="35"/>
      <c r="AB157" s="35"/>
      <c r="AC157" s="35"/>
      <c r="AD157" s="35"/>
      <c r="AE157" s="35"/>
      <c r="AR157" s="201" t="s">
        <v>318</v>
      </c>
      <c r="AT157" s="201" t="s">
        <v>313</v>
      </c>
      <c r="AU157" s="201" t="s">
        <v>86</v>
      </c>
      <c r="AY157" s="18" t="s">
        <v>311</v>
      </c>
      <c r="BE157" s="202">
        <f t="shared" si="34"/>
        <v>0</v>
      </c>
      <c r="BF157" s="202">
        <f t="shared" si="35"/>
        <v>0</v>
      </c>
      <c r="BG157" s="202">
        <f t="shared" si="36"/>
        <v>0</v>
      </c>
      <c r="BH157" s="202">
        <f t="shared" si="37"/>
        <v>0</v>
      </c>
      <c r="BI157" s="202">
        <f t="shared" si="38"/>
        <v>0</v>
      </c>
      <c r="BJ157" s="18" t="s">
        <v>84</v>
      </c>
      <c r="BK157" s="202">
        <f t="shared" si="39"/>
        <v>0</v>
      </c>
      <c r="BL157" s="18" t="s">
        <v>318</v>
      </c>
      <c r="BM157" s="201" t="s">
        <v>2993</v>
      </c>
    </row>
    <row r="158" spans="1:65" s="2" customFormat="1" ht="16.5" customHeight="1" x14ac:dyDescent="0.2">
      <c r="A158" s="35"/>
      <c r="B158" s="36"/>
      <c r="C158" s="190" t="s">
        <v>695</v>
      </c>
      <c r="D158" s="190" t="s">
        <v>313</v>
      </c>
      <c r="E158" s="191" t="s">
        <v>2994</v>
      </c>
      <c r="F158" s="192" t="s">
        <v>2995</v>
      </c>
      <c r="G158" s="193" t="s">
        <v>1692</v>
      </c>
      <c r="H158" s="194">
        <v>7</v>
      </c>
      <c r="I158" s="195"/>
      <c r="J158" s="196">
        <f t="shared" si="30"/>
        <v>0</v>
      </c>
      <c r="K158" s="192" t="s">
        <v>21</v>
      </c>
      <c r="L158" s="40"/>
      <c r="M158" s="197" t="s">
        <v>21</v>
      </c>
      <c r="N158" s="198" t="s">
        <v>47</v>
      </c>
      <c r="O158" s="65"/>
      <c r="P158" s="199">
        <f t="shared" si="31"/>
        <v>0</v>
      </c>
      <c r="Q158" s="199">
        <v>0</v>
      </c>
      <c r="R158" s="199">
        <f t="shared" si="32"/>
        <v>0</v>
      </c>
      <c r="S158" s="199">
        <v>0</v>
      </c>
      <c r="T158" s="200">
        <f t="shared" si="33"/>
        <v>0</v>
      </c>
      <c r="U158" s="35"/>
      <c r="V158" s="35"/>
      <c r="W158" s="35"/>
      <c r="X158" s="35"/>
      <c r="Y158" s="35"/>
      <c r="Z158" s="35"/>
      <c r="AA158" s="35"/>
      <c r="AB158" s="35"/>
      <c r="AC158" s="35"/>
      <c r="AD158" s="35"/>
      <c r="AE158" s="35"/>
      <c r="AR158" s="201" t="s">
        <v>318</v>
      </c>
      <c r="AT158" s="201" t="s">
        <v>313</v>
      </c>
      <c r="AU158" s="201" t="s">
        <v>86</v>
      </c>
      <c r="AY158" s="18" t="s">
        <v>311</v>
      </c>
      <c r="BE158" s="202">
        <f t="shared" si="34"/>
        <v>0</v>
      </c>
      <c r="BF158" s="202">
        <f t="shared" si="35"/>
        <v>0</v>
      </c>
      <c r="BG158" s="202">
        <f t="shared" si="36"/>
        <v>0</v>
      </c>
      <c r="BH158" s="202">
        <f t="shared" si="37"/>
        <v>0</v>
      </c>
      <c r="BI158" s="202">
        <f t="shared" si="38"/>
        <v>0</v>
      </c>
      <c r="BJ158" s="18" t="s">
        <v>84</v>
      </c>
      <c r="BK158" s="202">
        <f t="shared" si="39"/>
        <v>0</v>
      </c>
      <c r="BL158" s="18" t="s">
        <v>318</v>
      </c>
      <c r="BM158" s="201" t="s">
        <v>2996</v>
      </c>
    </row>
    <row r="159" spans="1:65" s="2" customFormat="1" ht="16.5" customHeight="1" x14ac:dyDescent="0.2">
      <c r="A159" s="35"/>
      <c r="B159" s="36"/>
      <c r="C159" s="190" t="s">
        <v>700</v>
      </c>
      <c r="D159" s="190" t="s">
        <v>313</v>
      </c>
      <c r="E159" s="191" t="s">
        <v>2997</v>
      </c>
      <c r="F159" s="192" t="s">
        <v>2998</v>
      </c>
      <c r="G159" s="193" t="s">
        <v>1692</v>
      </c>
      <c r="H159" s="194">
        <v>10</v>
      </c>
      <c r="I159" s="195"/>
      <c r="J159" s="196">
        <f t="shared" si="30"/>
        <v>0</v>
      </c>
      <c r="K159" s="192" t="s">
        <v>21</v>
      </c>
      <c r="L159" s="40"/>
      <c r="M159" s="197" t="s">
        <v>21</v>
      </c>
      <c r="N159" s="198" t="s">
        <v>47</v>
      </c>
      <c r="O159" s="65"/>
      <c r="P159" s="199">
        <f t="shared" si="31"/>
        <v>0</v>
      </c>
      <c r="Q159" s="199">
        <v>0</v>
      </c>
      <c r="R159" s="199">
        <f t="shared" si="32"/>
        <v>0</v>
      </c>
      <c r="S159" s="199">
        <v>0</v>
      </c>
      <c r="T159" s="200">
        <f t="shared" si="33"/>
        <v>0</v>
      </c>
      <c r="U159" s="35"/>
      <c r="V159" s="35"/>
      <c r="W159" s="35"/>
      <c r="X159" s="35"/>
      <c r="Y159" s="35"/>
      <c r="Z159" s="35"/>
      <c r="AA159" s="35"/>
      <c r="AB159" s="35"/>
      <c r="AC159" s="35"/>
      <c r="AD159" s="35"/>
      <c r="AE159" s="35"/>
      <c r="AR159" s="201" t="s">
        <v>318</v>
      </c>
      <c r="AT159" s="201" t="s">
        <v>313</v>
      </c>
      <c r="AU159" s="201" t="s">
        <v>86</v>
      </c>
      <c r="AY159" s="18" t="s">
        <v>311</v>
      </c>
      <c r="BE159" s="202">
        <f t="shared" si="34"/>
        <v>0</v>
      </c>
      <c r="BF159" s="202">
        <f t="shared" si="35"/>
        <v>0</v>
      </c>
      <c r="BG159" s="202">
        <f t="shared" si="36"/>
        <v>0</v>
      </c>
      <c r="BH159" s="202">
        <f t="shared" si="37"/>
        <v>0</v>
      </c>
      <c r="BI159" s="202">
        <f t="shared" si="38"/>
        <v>0</v>
      </c>
      <c r="BJ159" s="18" t="s">
        <v>84</v>
      </c>
      <c r="BK159" s="202">
        <f t="shared" si="39"/>
        <v>0</v>
      </c>
      <c r="BL159" s="18" t="s">
        <v>318</v>
      </c>
      <c r="BM159" s="201" t="s">
        <v>2999</v>
      </c>
    </row>
    <row r="160" spans="1:65" s="2" customFormat="1" ht="16.5" customHeight="1" x14ac:dyDescent="0.2">
      <c r="A160" s="35"/>
      <c r="B160" s="36"/>
      <c r="C160" s="190" t="s">
        <v>707</v>
      </c>
      <c r="D160" s="190" t="s">
        <v>313</v>
      </c>
      <c r="E160" s="191" t="s">
        <v>3000</v>
      </c>
      <c r="F160" s="192" t="s">
        <v>3001</v>
      </c>
      <c r="G160" s="193" t="s">
        <v>1692</v>
      </c>
      <c r="H160" s="194">
        <v>40</v>
      </c>
      <c r="I160" s="195"/>
      <c r="J160" s="196">
        <f t="shared" si="30"/>
        <v>0</v>
      </c>
      <c r="K160" s="192" t="s">
        <v>21</v>
      </c>
      <c r="L160" s="40"/>
      <c r="M160" s="197" t="s">
        <v>21</v>
      </c>
      <c r="N160" s="198" t="s">
        <v>47</v>
      </c>
      <c r="O160" s="65"/>
      <c r="P160" s="199">
        <f t="shared" si="31"/>
        <v>0</v>
      </c>
      <c r="Q160" s="199">
        <v>0</v>
      </c>
      <c r="R160" s="199">
        <f t="shared" si="32"/>
        <v>0</v>
      </c>
      <c r="S160" s="199">
        <v>0</v>
      </c>
      <c r="T160" s="200">
        <f t="shared" si="33"/>
        <v>0</v>
      </c>
      <c r="U160" s="35"/>
      <c r="V160" s="35"/>
      <c r="W160" s="35"/>
      <c r="X160" s="35"/>
      <c r="Y160" s="35"/>
      <c r="Z160" s="35"/>
      <c r="AA160" s="35"/>
      <c r="AB160" s="35"/>
      <c r="AC160" s="35"/>
      <c r="AD160" s="35"/>
      <c r="AE160" s="35"/>
      <c r="AR160" s="201" t="s">
        <v>318</v>
      </c>
      <c r="AT160" s="201" t="s">
        <v>313</v>
      </c>
      <c r="AU160" s="201" t="s">
        <v>86</v>
      </c>
      <c r="AY160" s="18" t="s">
        <v>311</v>
      </c>
      <c r="BE160" s="202">
        <f t="shared" si="34"/>
        <v>0</v>
      </c>
      <c r="BF160" s="202">
        <f t="shared" si="35"/>
        <v>0</v>
      </c>
      <c r="BG160" s="202">
        <f t="shared" si="36"/>
        <v>0</v>
      </c>
      <c r="BH160" s="202">
        <f t="shared" si="37"/>
        <v>0</v>
      </c>
      <c r="BI160" s="202">
        <f t="shared" si="38"/>
        <v>0</v>
      </c>
      <c r="BJ160" s="18" t="s">
        <v>84</v>
      </c>
      <c r="BK160" s="202">
        <f t="shared" si="39"/>
        <v>0</v>
      </c>
      <c r="BL160" s="18" t="s">
        <v>318</v>
      </c>
      <c r="BM160" s="201" t="s">
        <v>3002</v>
      </c>
    </row>
    <row r="161" spans="1:65" s="2" customFormat="1" ht="16.5" customHeight="1" x14ac:dyDescent="0.2">
      <c r="A161" s="35"/>
      <c r="B161" s="36"/>
      <c r="C161" s="190" t="s">
        <v>712</v>
      </c>
      <c r="D161" s="190" t="s">
        <v>313</v>
      </c>
      <c r="E161" s="191" t="s">
        <v>3003</v>
      </c>
      <c r="F161" s="192" t="s">
        <v>3004</v>
      </c>
      <c r="G161" s="193" t="s">
        <v>1692</v>
      </c>
      <c r="H161" s="194">
        <v>3</v>
      </c>
      <c r="I161" s="195"/>
      <c r="J161" s="196">
        <f t="shared" si="30"/>
        <v>0</v>
      </c>
      <c r="K161" s="192" t="s">
        <v>21</v>
      </c>
      <c r="L161" s="40"/>
      <c r="M161" s="197" t="s">
        <v>21</v>
      </c>
      <c r="N161" s="198" t="s">
        <v>47</v>
      </c>
      <c r="O161" s="65"/>
      <c r="P161" s="199">
        <f t="shared" si="31"/>
        <v>0</v>
      </c>
      <c r="Q161" s="199">
        <v>0</v>
      </c>
      <c r="R161" s="199">
        <f t="shared" si="32"/>
        <v>0</v>
      </c>
      <c r="S161" s="199">
        <v>0</v>
      </c>
      <c r="T161" s="200">
        <f t="shared" si="33"/>
        <v>0</v>
      </c>
      <c r="U161" s="35"/>
      <c r="V161" s="35"/>
      <c r="W161" s="35"/>
      <c r="X161" s="35"/>
      <c r="Y161" s="35"/>
      <c r="Z161" s="35"/>
      <c r="AA161" s="35"/>
      <c r="AB161" s="35"/>
      <c r="AC161" s="35"/>
      <c r="AD161" s="35"/>
      <c r="AE161" s="35"/>
      <c r="AR161" s="201" t="s">
        <v>318</v>
      </c>
      <c r="AT161" s="201" t="s">
        <v>313</v>
      </c>
      <c r="AU161" s="201" t="s">
        <v>86</v>
      </c>
      <c r="AY161" s="18" t="s">
        <v>311</v>
      </c>
      <c r="BE161" s="202">
        <f t="shared" si="34"/>
        <v>0</v>
      </c>
      <c r="BF161" s="202">
        <f t="shared" si="35"/>
        <v>0</v>
      </c>
      <c r="BG161" s="202">
        <f t="shared" si="36"/>
        <v>0</v>
      </c>
      <c r="BH161" s="202">
        <f t="shared" si="37"/>
        <v>0</v>
      </c>
      <c r="BI161" s="202">
        <f t="shared" si="38"/>
        <v>0</v>
      </c>
      <c r="BJ161" s="18" t="s">
        <v>84</v>
      </c>
      <c r="BK161" s="202">
        <f t="shared" si="39"/>
        <v>0</v>
      </c>
      <c r="BL161" s="18" t="s">
        <v>318</v>
      </c>
      <c r="BM161" s="201" t="s">
        <v>3005</v>
      </c>
    </row>
    <row r="162" spans="1:65" s="2" customFormat="1" ht="16.5" customHeight="1" x14ac:dyDescent="0.2">
      <c r="A162" s="35"/>
      <c r="B162" s="36"/>
      <c r="C162" s="190" t="s">
        <v>721</v>
      </c>
      <c r="D162" s="190" t="s">
        <v>313</v>
      </c>
      <c r="E162" s="191" t="s">
        <v>3006</v>
      </c>
      <c r="F162" s="192" t="s">
        <v>3007</v>
      </c>
      <c r="G162" s="193" t="s">
        <v>1692</v>
      </c>
      <c r="H162" s="194">
        <v>2</v>
      </c>
      <c r="I162" s="195"/>
      <c r="J162" s="196">
        <f t="shared" si="30"/>
        <v>0</v>
      </c>
      <c r="K162" s="192" t="s">
        <v>21</v>
      </c>
      <c r="L162" s="40"/>
      <c r="M162" s="197" t="s">
        <v>21</v>
      </c>
      <c r="N162" s="198" t="s">
        <v>47</v>
      </c>
      <c r="O162" s="65"/>
      <c r="P162" s="199">
        <f t="shared" si="31"/>
        <v>0</v>
      </c>
      <c r="Q162" s="199">
        <v>0</v>
      </c>
      <c r="R162" s="199">
        <f t="shared" si="32"/>
        <v>0</v>
      </c>
      <c r="S162" s="199">
        <v>0</v>
      </c>
      <c r="T162" s="200">
        <f t="shared" si="33"/>
        <v>0</v>
      </c>
      <c r="U162" s="35"/>
      <c r="V162" s="35"/>
      <c r="W162" s="35"/>
      <c r="X162" s="35"/>
      <c r="Y162" s="35"/>
      <c r="Z162" s="35"/>
      <c r="AA162" s="35"/>
      <c r="AB162" s="35"/>
      <c r="AC162" s="35"/>
      <c r="AD162" s="35"/>
      <c r="AE162" s="35"/>
      <c r="AR162" s="201" t="s">
        <v>318</v>
      </c>
      <c r="AT162" s="201" t="s">
        <v>313</v>
      </c>
      <c r="AU162" s="201" t="s">
        <v>86</v>
      </c>
      <c r="AY162" s="18" t="s">
        <v>311</v>
      </c>
      <c r="BE162" s="202">
        <f t="shared" si="34"/>
        <v>0</v>
      </c>
      <c r="BF162" s="202">
        <f t="shared" si="35"/>
        <v>0</v>
      </c>
      <c r="BG162" s="202">
        <f t="shared" si="36"/>
        <v>0</v>
      </c>
      <c r="BH162" s="202">
        <f t="shared" si="37"/>
        <v>0</v>
      </c>
      <c r="BI162" s="202">
        <f t="shared" si="38"/>
        <v>0</v>
      </c>
      <c r="BJ162" s="18" t="s">
        <v>84</v>
      </c>
      <c r="BK162" s="202">
        <f t="shared" si="39"/>
        <v>0</v>
      </c>
      <c r="BL162" s="18" t="s">
        <v>318</v>
      </c>
      <c r="BM162" s="201" t="s">
        <v>3008</v>
      </c>
    </row>
    <row r="163" spans="1:65" s="2" customFormat="1" ht="16.5" customHeight="1" x14ac:dyDescent="0.2">
      <c r="A163" s="35"/>
      <c r="B163" s="36"/>
      <c r="C163" s="190" t="s">
        <v>728</v>
      </c>
      <c r="D163" s="190" t="s">
        <v>313</v>
      </c>
      <c r="E163" s="191" t="s">
        <v>3009</v>
      </c>
      <c r="F163" s="192" t="s">
        <v>3010</v>
      </c>
      <c r="G163" s="193" t="s">
        <v>1692</v>
      </c>
      <c r="H163" s="194">
        <v>3</v>
      </c>
      <c r="I163" s="195"/>
      <c r="J163" s="196">
        <f t="shared" si="30"/>
        <v>0</v>
      </c>
      <c r="K163" s="192" t="s">
        <v>21</v>
      </c>
      <c r="L163" s="40"/>
      <c r="M163" s="197" t="s">
        <v>21</v>
      </c>
      <c r="N163" s="198" t="s">
        <v>47</v>
      </c>
      <c r="O163" s="65"/>
      <c r="P163" s="199">
        <f t="shared" si="31"/>
        <v>0</v>
      </c>
      <c r="Q163" s="199">
        <v>0</v>
      </c>
      <c r="R163" s="199">
        <f t="shared" si="32"/>
        <v>0</v>
      </c>
      <c r="S163" s="199">
        <v>0</v>
      </c>
      <c r="T163" s="200">
        <f t="shared" si="33"/>
        <v>0</v>
      </c>
      <c r="U163" s="35"/>
      <c r="V163" s="35"/>
      <c r="W163" s="35"/>
      <c r="X163" s="35"/>
      <c r="Y163" s="35"/>
      <c r="Z163" s="35"/>
      <c r="AA163" s="35"/>
      <c r="AB163" s="35"/>
      <c r="AC163" s="35"/>
      <c r="AD163" s="35"/>
      <c r="AE163" s="35"/>
      <c r="AR163" s="201" t="s">
        <v>318</v>
      </c>
      <c r="AT163" s="201" t="s">
        <v>313</v>
      </c>
      <c r="AU163" s="201" t="s">
        <v>86</v>
      </c>
      <c r="AY163" s="18" t="s">
        <v>311</v>
      </c>
      <c r="BE163" s="202">
        <f t="shared" si="34"/>
        <v>0</v>
      </c>
      <c r="BF163" s="202">
        <f t="shared" si="35"/>
        <v>0</v>
      </c>
      <c r="BG163" s="202">
        <f t="shared" si="36"/>
        <v>0</v>
      </c>
      <c r="BH163" s="202">
        <f t="shared" si="37"/>
        <v>0</v>
      </c>
      <c r="BI163" s="202">
        <f t="shared" si="38"/>
        <v>0</v>
      </c>
      <c r="BJ163" s="18" t="s">
        <v>84</v>
      </c>
      <c r="BK163" s="202">
        <f t="shared" si="39"/>
        <v>0</v>
      </c>
      <c r="BL163" s="18" t="s">
        <v>318</v>
      </c>
      <c r="BM163" s="201" t="s">
        <v>3011</v>
      </c>
    </row>
    <row r="164" spans="1:65" s="2" customFormat="1" ht="16.5" customHeight="1" x14ac:dyDescent="0.2">
      <c r="A164" s="35"/>
      <c r="B164" s="36"/>
      <c r="C164" s="190" t="s">
        <v>733</v>
      </c>
      <c r="D164" s="190" t="s">
        <v>313</v>
      </c>
      <c r="E164" s="191" t="s">
        <v>3012</v>
      </c>
      <c r="F164" s="192" t="s">
        <v>3013</v>
      </c>
      <c r="G164" s="193" t="s">
        <v>1692</v>
      </c>
      <c r="H164" s="194">
        <v>100</v>
      </c>
      <c r="I164" s="195"/>
      <c r="J164" s="196">
        <f t="shared" si="30"/>
        <v>0</v>
      </c>
      <c r="K164" s="192" t="s">
        <v>21</v>
      </c>
      <c r="L164" s="40"/>
      <c r="M164" s="197" t="s">
        <v>21</v>
      </c>
      <c r="N164" s="198" t="s">
        <v>47</v>
      </c>
      <c r="O164" s="65"/>
      <c r="P164" s="199">
        <f t="shared" si="31"/>
        <v>0</v>
      </c>
      <c r="Q164" s="199">
        <v>0</v>
      </c>
      <c r="R164" s="199">
        <f t="shared" si="32"/>
        <v>0</v>
      </c>
      <c r="S164" s="199">
        <v>0</v>
      </c>
      <c r="T164" s="200">
        <f t="shared" si="33"/>
        <v>0</v>
      </c>
      <c r="U164" s="35"/>
      <c r="V164" s="35"/>
      <c r="W164" s="35"/>
      <c r="X164" s="35"/>
      <c r="Y164" s="35"/>
      <c r="Z164" s="35"/>
      <c r="AA164" s="35"/>
      <c r="AB164" s="35"/>
      <c r="AC164" s="35"/>
      <c r="AD164" s="35"/>
      <c r="AE164" s="35"/>
      <c r="AR164" s="201" t="s">
        <v>318</v>
      </c>
      <c r="AT164" s="201" t="s">
        <v>313</v>
      </c>
      <c r="AU164" s="201" t="s">
        <v>86</v>
      </c>
      <c r="AY164" s="18" t="s">
        <v>311</v>
      </c>
      <c r="BE164" s="202">
        <f t="shared" si="34"/>
        <v>0</v>
      </c>
      <c r="BF164" s="202">
        <f t="shared" si="35"/>
        <v>0</v>
      </c>
      <c r="BG164" s="202">
        <f t="shared" si="36"/>
        <v>0</v>
      </c>
      <c r="BH164" s="202">
        <f t="shared" si="37"/>
        <v>0</v>
      </c>
      <c r="BI164" s="202">
        <f t="shared" si="38"/>
        <v>0</v>
      </c>
      <c r="BJ164" s="18" t="s">
        <v>84</v>
      </c>
      <c r="BK164" s="202">
        <f t="shared" si="39"/>
        <v>0</v>
      </c>
      <c r="BL164" s="18" t="s">
        <v>318</v>
      </c>
      <c r="BM164" s="201" t="s">
        <v>3014</v>
      </c>
    </row>
    <row r="165" spans="1:65" s="2" customFormat="1" ht="16.5" customHeight="1" x14ac:dyDescent="0.2">
      <c r="A165" s="35"/>
      <c r="B165" s="36"/>
      <c r="C165" s="190" t="s">
        <v>738</v>
      </c>
      <c r="D165" s="190" t="s">
        <v>313</v>
      </c>
      <c r="E165" s="191" t="s">
        <v>3015</v>
      </c>
      <c r="F165" s="192" t="s">
        <v>3016</v>
      </c>
      <c r="G165" s="193" t="s">
        <v>1692</v>
      </c>
      <c r="H165" s="194">
        <v>9</v>
      </c>
      <c r="I165" s="195"/>
      <c r="J165" s="196">
        <f t="shared" si="30"/>
        <v>0</v>
      </c>
      <c r="K165" s="192" t="s">
        <v>21</v>
      </c>
      <c r="L165" s="40"/>
      <c r="M165" s="197" t="s">
        <v>21</v>
      </c>
      <c r="N165" s="198" t="s">
        <v>47</v>
      </c>
      <c r="O165" s="65"/>
      <c r="P165" s="199">
        <f t="shared" si="31"/>
        <v>0</v>
      </c>
      <c r="Q165" s="199">
        <v>0</v>
      </c>
      <c r="R165" s="199">
        <f t="shared" si="32"/>
        <v>0</v>
      </c>
      <c r="S165" s="199">
        <v>0</v>
      </c>
      <c r="T165" s="200">
        <f t="shared" si="33"/>
        <v>0</v>
      </c>
      <c r="U165" s="35"/>
      <c r="V165" s="35"/>
      <c r="W165" s="35"/>
      <c r="X165" s="35"/>
      <c r="Y165" s="35"/>
      <c r="Z165" s="35"/>
      <c r="AA165" s="35"/>
      <c r="AB165" s="35"/>
      <c r="AC165" s="35"/>
      <c r="AD165" s="35"/>
      <c r="AE165" s="35"/>
      <c r="AR165" s="201" t="s">
        <v>318</v>
      </c>
      <c r="AT165" s="201" t="s">
        <v>313</v>
      </c>
      <c r="AU165" s="201" t="s">
        <v>86</v>
      </c>
      <c r="AY165" s="18" t="s">
        <v>311</v>
      </c>
      <c r="BE165" s="202">
        <f t="shared" si="34"/>
        <v>0</v>
      </c>
      <c r="BF165" s="202">
        <f t="shared" si="35"/>
        <v>0</v>
      </c>
      <c r="BG165" s="202">
        <f t="shared" si="36"/>
        <v>0</v>
      </c>
      <c r="BH165" s="202">
        <f t="shared" si="37"/>
        <v>0</v>
      </c>
      <c r="BI165" s="202">
        <f t="shared" si="38"/>
        <v>0</v>
      </c>
      <c r="BJ165" s="18" t="s">
        <v>84</v>
      </c>
      <c r="BK165" s="202">
        <f t="shared" si="39"/>
        <v>0</v>
      </c>
      <c r="BL165" s="18" t="s">
        <v>318</v>
      </c>
      <c r="BM165" s="201" t="s">
        <v>3017</v>
      </c>
    </row>
    <row r="166" spans="1:65" s="2" customFormat="1" ht="16.5" customHeight="1" x14ac:dyDescent="0.2">
      <c r="A166" s="35"/>
      <c r="B166" s="36"/>
      <c r="C166" s="190" t="s">
        <v>743</v>
      </c>
      <c r="D166" s="190" t="s">
        <v>313</v>
      </c>
      <c r="E166" s="191" t="s">
        <v>3018</v>
      </c>
      <c r="F166" s="192" t="s">
        <v>2831</v>
      </c>
      <c r="G166" s="193" t="s">
        <v>2003</v>
      </c>
      <c r="H166" s="194">
        <v>1</v>
      </c>
      <c r="I166" s="195"/>
      <c r="J166" s="196">
        <f t="shared" si="30"/>
        <v>0</v>
      </c>
      <c r="K166" s="192" t="s">
        <v>21</v>
      </c>
      <c r="L166" s="40"/>
      <c r="M166" s="197" t="s">
        <v>21</v>
      </c>
      <c r="N166" s="198" t="s">
        <v>47</v>
      </c>
      <c r="O166" s="65"/>
      <c r="P166" s="199">
        <f t="shared" si="31"/>
        <v>0</v>
      </c>
      <c r="Q166" s="199">
        <v>0</v>
      </c>
      <c r="R166" s="199">
        <f t="shared" si="32"/>
        <v>0</v>
      </c>
      <c r="S166" s="199">
        <v>0</v>
      </c>
      <c r="T166" s="200">
        <f t="shared" si="33"/>
        <v>0</v>
      </c>
      <c r="U166" s="35"/>
      <c r="V166" s="35"/>
      <c r="W166" s="35"/>
      <c r="X166" s="35"/>
      <c r="Y166" s="35"/>
      <c r="Z166" s="35"/>
      <c r="AA166" s="35"/>
      <c r="AB166" s="35"/>
      <c r="AC166" s="35"/>
      <c r="AD166" s="35"/>
      <c r="AE166" s="35"/>
      <c r="AR166" s="201" t="s">
        <v>318</v>
      </c>
      <c r="AT166" s="201" t="s">
        <v>313</v>
      </c>
      <c r="AU166" s="201" t="s">
        <v>86</v>
      </c>
      <c r="AY166" s="18" t="s">
        <v>311</v>
      </c>
      <c r="BE166" s="202">
        <f t="shared" si="34"/>
        <v>0</v>
      </c>
      <c r="BF166" s="202">
        <f t="shared" si="35"/>
        <v>0</v>
      </c>
      <c r="BG166" s="202">
        <f t="shared" si="36"/>
        <v>0</v>
      </c>
      <c r="BH166" s="202">
        <f t="shared" si="37"/>
        <v>0</v>
      </c>
      <c r="BI166" s="202">
        <f t="shared" si="38"/>
        <v>0</v>
      </c>
      <c r="BJ166" s="18" t="s">
        <v>84</v>
      </c>
      <c r="BK166" s="202">
        <f t="shared" si="39"/>
        <v>0</v>
      </c>
      <c r="BL166" s="18" t="s">
        <v>318</v>
      </c>
      <c r="BM166" s="201" t="s">
        <v>3019</v>
      </c>
    </row>
    <row r="167" spans="1:65" s="2" customFormat="1" ht="16.5" customHeight="1" x14ac:dyDescent="0.2">
      <c r="A167" s="35"/>
      <c r="B167" s="36"/>
      <c r="C167" s="190" t="s">
        <v>748</v>
      </c>
      <c r="D167" s="190" t="s">
        <v>313</v>
      </c>
      <c r="E167" s="191" t="s">
        <v>3020</v>
      </c>
      <c r="F167" s="192" t="s">
        <v>2834</v>
      </c>
      <c r="G167" s="193" t="s">
        <v>2003</v>
      </c>
      <c r="H167" s="194">
        <v>1</v>
      </c>
      <c r="I167" s="195"/>
      <c r="J167" s="196">
        <f t="shared" si="30"/>
        <v>0</v>
      </c>
      <c r="K167" s="192" t="s">
        <v>21</v>
      </c>
      <c r="L167" s="40"/>
      <c r="M167" s="197" t="s">
        <v>21</v>
      </c>
      <c r="N167" s="198" t="s">
        <v>47</v>
      </c>
      <c r="O167" s="65"/>
      <c r="P167" s="199">
        <f t="shared" si="31"/>
        <v>0</v>
      </c>
      <c r="Q167" s="199">
        <v>0</v>
      </c>
      <c r="R167" s="199">
        <f t="shared" si="32"/>
        <v>0</v>
      </c>
      <c r="S167" s="199">
        <v>0</v>
      </c>
      <c r="T167" s="200">
        <f t="shared" si="33"/>
        <v>0</v>
      </c>
      <c r="U167" s="35"/>
      <c r="V167" s="35"/>
      <c r="W167" s="35"/>
      <c r="X167" s="35"/>
      <c r="Y167" s="35"/>
      <c r="Z167" s="35"/>
      <c r="AA167" s="35"/>
      <c r="AB167" s="35"/>
      <c r="AC167" s="35"/>
      <c r="AD167" s="35"/>
      <c r="AE167" s="35"/>
      <c r="AR167" s="201" t="s">
        <v>318</v>
      </c>
      <c r="AT167" s="201" t="s">
        <v>313</v>
      </c>
      <c r="AU167" s="201" t="s">
        <v>86</v>
      </c>
      <c r="AY167" s="18" t="s">
        <v>311</v>
      </c>
      <c r="BE167" s="202">
        <f t="shared" si="34"/>
        <v>0</v>
      </c>
      <c r="BF167" s="202">
        <f t="shared" si="35"/>
        <v>0</v>
      </c>
      <c r="BG167" s="202">
        <f t="shared" si="36"/>
        <v>0</v>
      </c>
      <c r="BH167" s="202">
        <f t="shared" si="37"/>
        <v>0</v>
      </c>
      <c r="BI167" s="202">
        <f t="shared" si="38"/>
        <v>0</v>
      </c>
      <c r="BJ167" s="18" t="s">
        <v>84</v>
      </c>
      <c r="BK167" s="202">
        <f t="shared" si="39"/>
        <v>0</v>
      </c>
      <c r="BL167" s="18" t="s">
        <v>318</v>
      </c>
      <c r="BM167" s="201" t="s">
        <v>3021</v>
      </c>
    </row>
    <row r="168" spans="1:65" s="12" customFormat="1" ht="22.9" customHeight="1" x14ac:dyDescent="0.2">
      <c r="B168" s="174"/>
      <c r="C168" s="175"/>
      <c r="D168" s="176" t="s">
        <v>75</v>
      </c>
      <c r="E168" s="188" t="s">
        <v>3022</v>
      </c>
      <c r="F168" s="188" t="s">
        <v>3023</v>
      </c>
      <c r="G168" s="175"/>
      <c r="H168" s="175"/>
      <c r="I168" s="178"/>
      <c r="J168" s="189">
        <f>BK168</f>
        <v>0</v>
      </c>
      <c r="K168" s="175"/>
      <c r="L168" s="180"/>
      <c r="M168" s="181"/>
      <c r="N168" s="182"/>
      <c r="O168" s="182"/>
      <c r="P168" s="183">
        <f>SUM(P169:P177)</f>
        <v>0</v>
      </c>
      <c r="Q168" s="182"/>
      <c r="R168" s="183">
        <f>SUM(R169:R177)</f>
        <v>0</v>
      </c>
      <c r="S168" s="182"/>
      <c r="T168" s="184">
        <f>SUM(T169:T177)</f>
        <v>0</v>
      </c>
      <c r="AR168" s="185" t="s">
        <v>84</v>
      </c>
      <c r="AT168" s="186" t="s">
        <v>75</v>
      </c>
      <c r="AU168" s="186" t="s">
        <v>84</v>
      </c>
      <c r="AY168" s="185" t="s">
        <v>311</v>
      </c>
      <c r="BK168" s="187">
        <f>SUM(BK169:BK177)</f>
        <v>0</v>
      </c>
    </row>
    <row r="169" spans="1:65" s="2" customFormat="1" ht="16.5" customHeight="1" x14ac:dyDescent="0.2">
      <c r="A169" s="35"/>
      <c r="B169" s="36"/>
      <c r="C169" s="190" t="s">
        <v>754</v>
      </c>
      <c r="D169" s="190" t="s">
        <v>313</v>
      </c>
      <c r="E169" s="191" t="s">
        <v>3024</v>
      </c>
      <c r="F169" s="192" t="s">
        <v>3025</v>
      </c>
      <c r="G169" s="193" t="s">
        <v>1692</v>
      </c>
      <c r="H169" s="194">
        <v>14</v>
      </c>
      <c r="I169" s="195"/>
      <c r="J169" s="196">
        <f t="shared" ref="J169:J177" si="40">ROUND(I169*H169,2)</f>
        <v>0</v>
      </c>
      <c r="K169" s="192" t="s">
        <v>21</v>
      </c>
      <c r="L169" s="40"/>
      <c r="M169" s="197" t="s">
        <v>21</v>
      </c>
      <c r="N169" s="198" t="s">
        <v>47</v>
      </c>
      <c r="O169" s="65"/>
      <c r="P169" s="199">
        <f t="shared" ref="P169:P177" si="41">O169*H169</f>
        <v>0</v>
      </c>
      <c r="Q169" s="199">
        <v>0</v>
      </c>
      <c r="R169" s="199">
        <f t="shared" ref="R169:R177" si="42">Q169*H169</f>
        <v>0</v>
      </c>
      <c r="S169" s="199">
        <v>0</v>
      </c>
      <c r="T169" s="200">
        <f t="shared" ref="T169:T177" si="43">S169*H169</f>
        <v>0</v>
      </c>
      <c r="U169" s="35"/>
      <c r="V169" s="35"/>
      <c r="W169" s="35"/>
      <c r="X169" s="35"/>
      <c r="Y169" s="35"/>
      <c r="Z169" s="35"/>
      <c r="AA169" s="35"/>
      <c r="AB169" s="35"/>
      <c r="AC169" s="35"/>
      <c r="AD169" s="35"/>
      <c r="AE169" s="35"/>
      <c r="AR169" s="201" t="s">
        <v>318</v>
      </c>
      <c r="AT169" s="201" t="s">
        <v>313</v>
      </c>
      <c r="AU169" s="201" t="s">
        <v>86</v>
      </c>
      <c r="AY169" s="18" t="s">
        <v>311</v>
      </c>
      <c r="BE169" s="202">
        <f t="shared" ref="BE169:BE177" si="44">IF(N169="základní",J169,0)</f>
        <v>0</v>
      </c>
      <c r="BF169" s="202">
        <f t="shared" ref="BF169:BF177" si="45">IF(N169="snížená",J169,0)</f>
        <v>0</v>
      </c>
      <c r="BG169" s="202">
        <f t="shared" ref="BG169:BG177" si="46">IF(N169="zákl. přenesená",J169,0)</f>
        <v>0</v>
      </c>
      <c r="BH169" s="202">
        <f t="shared" ref="BH169:BH177" si="47">IF(N169="sníž. přenesená",J169,0)</f>
        <v>0</v>
      </c>
      <c r="BI169" s="202">
        <f t="shared" ref="BI169:BI177" si="48">IF(N169="nulová",J169,0)</f>
        <v>0</v>
      </c>
      <c r="BJ169" s="18" t="s">
        <v>84</v>
      </c>
      <c r="BK169" s="202">
        <f t="shared" ref="BK169:BK177" si="49">ROUND(I169*H169,2)</f>
        <v>0</v>
      </c>
      <c r="BL169" s="18" t="s">
        <v>318</v>
      </c>
      <c r="BM169" s="201" t="s">
        <v>3026</v>
      </c>
    </row>
    <row r="170" spans="1:65" s="2" customFormat="1" ht="16.5" customHeight="1" x14ac:dyDescent="0.2">
      <c r="A170" s="35"/>
      <c r="B170" s="36"/>
      <c r="C170" s="190" t="s">
        <v>759</v>
      </c>
      <c r="D170" s="190" t="s">
        <v>313</v>
      </c>
      <c r="E170" s="191" t="s">
        <v>3027</v>
      </c>
      <c r="F170" s="192" t="s">
        <v>3028</v>
      </c>
      <c r="G170" s="193" t="s">
        <v>1692</v>
      </c>
      <c r="H170" s="194">
        <v>2</v>
      </c>
      <c r="I170" s="195"/>
      <c r="J170" s="196">
        <f t="shared" si="40"/>
        <v>0</v>
      </c>
      <c r="K170" s="192" t="s">
        <v>21</v>
      </c>
      <c r="L170" s="40"/>
      <c r="M170" s="197" t="s">
        <v>21</v>
      </c>
      <c r="N170" s="198" t="s">
        <v>47</v>
      </c>
      <c r="O170" s="65"/>
      <c r="P170" s="199">
        <f t="shared" si="41"/>
        <v>0</v>
      </c>
      <c r="Q170" s="199">
        <v>0</v>
      </c>
      <c r="R170" s="199">
        <f t="shared" si="42"/>
        <v>0</v>
      </c>
      <c r="S170" s="199">
        <v>0</v>
      </c>
      <c r="T170" s="200">
        <f t="shared" si="43"/>
        <v>0</v>
      </c>
      <c r="U170" s="35"/>
      <c r="V170" s="35"/>
      <c r="W170" s="35"/>
      <c r="X170" s="35"/>
      <c r="Y170" s="35"/>
      <c r="Z170" s="35"/>
      <c r="AA170" s="35"/>
      <c r="AB170" s="35"/>
      <c r="AC170" s="35"/>
      <c r="AD170" s="35"/>
      <c r="AE170" s="35"/>
      <c r="AR170" s="201" t="s">
        <v>318</v>
      </c>
      <c r="AT170" s="201" t="s">
        <v>313</v>
      </c>
      <c r="AU170" s="201" t="s">
        <v>86</v>
      </c>
      <c r="AY170" s="18" t="s">
        <v>311</v>
      </c>
      <c r="BE170" s="202">
        <f t="shared" si="44"/>
        <v>0</v>
      </c>
      <c r="BF170" s="202">
        <f t="shared" si="45"/>
        <v>0</v>
      </c>
      <c r="BG170" s="202">
        <f t="shared" si="46"/>
        <v>0</v>
      </c>
      <c r="BH170" s="202">
        <f t="shared" si="47"/>
        <v>0</v>
      </c>
      <c r="BI170" s="202">
        <f t="shared" si="48"/>
        <v>0</v>
      </c>
      <c r="BJ170" s="18" t="s">
        <v>84</v>
      </c>
      <c r="BK170" s="202">
        <f t="shared" si="49"/>
        <v>0</v>
      </c>
      <c r="BL170" s="18" t="s">
        <v>318</v>
      </c>
      <c r="BM170" s="201" t="s">
        <v>3029</v>
      </c>
    </row>
    <row r="171" spans="1:65" s="2" customFormat="1" ht="16.5" customHeight="1" x14ac:dyDescent="0.2">
      <c r="A171" s="35"/>
      <c r="B171" s="36"/>
      <c r="C171" s="190" t="s">
        <v>763</v>
      </c>
      <c r="D171" s="190" t="s">
        <v>313</v>
      </c>
      <c r="E171" s="191" t="s">
        <v>3030</v>
      </c>
      <c r="F171" s="192" t="s">
        <v>3031</v>
      </c>
      <c r="G171" s="193" t="s">
        <v>1692</v>
      </c>
      <c r="H171" s="194">
        <v>6</v>
      </c>
      <c r="I171" s="195"/>
      <c r="J171" s="196">
        <f t="shared" si="40"/>
        <v>0</v>
      </c>
      <c r="K171" s="192" t="s">
        <v>21</v>
      </c>
      <c r="L171" s="40"/>
      <c r="M171" s="197" t="s">
        <v>21</v>
      </c>
      <c r="N171" s="198" t="s">
        <v>47</v>
      </c>
      <c r="O171" s="65"/>
      <c r="P171" s="199">
        <f t="shared" si="41"/>
        <v>0</v>
      </c>
      <c r="Q171" s="199">
        <v>0</v>
      </c>
      <c r="R171" s="199">
        <f t="shared" si="42"/>
        <v>0</v>
      </c>
      <c r="S171" s="199">
        <v>0</v>
      </c>
      <c r="T171" s="200">
        <f t="shared" si="43"/>
        <v>0</v>
      </c>
      <c r="U171" s="35"/>
      <c r="V171" s="35"/>
      <c r="W171" s="35"/>
      <c r="X171" s="35"/>
      <c r="Y171" s="35"/>
      <c r="Z171" s="35"/>
      <c r="AA171" s="35"/>
      <c r="AB171" s="35"/>
      <c r="AC171" s="35"/>
      <c r="AD171" s="35"/>
      <c r="AE171" s="35"/>
      <c r="AR171" s="201" t="s">
        <v>318</v>
      </c>
      <c r="AT171" s="201" t="s">
        <v>313</v>
      </c>
      <c r="AU171" s="201" t="s">
        <v>86</v>
      </c>
      <c r="AY171" s="18" t="s">
        <v>311</v>
      </c>
      <c r="BE171" s="202">
        <f t="shared" si="44"/>
        <v>0</v>
      </c>
      <c r="BF171" s="202">
        <f t="shared" si="45"/>
        <v>0</v>
      </c>
      <c r="BG171" s="202">
        <f t="shared" si="46"/>
        <v>0</v>
      </c>
      <c r="BH171" s="202">
        <f t="shared" si="47"/>
        <v>0</v>
      </c>
      <c r="BI171" s="202">
        <f t="shared" si="48"/>
        <v>0</v>
      </c>
      <c r="BJ171" s="18" t="s">
        <v>84</v>
      </c>
      <c r="BK171" s="202">
        <f t="shared" si="49"/>
        <v>0</v>
      </c>
      <c r="BL171" s="18" t="s">
        <v>318</v>
      </c>
      <c r="BM171" s="201" t="s">
        <v>3032</v>
      </c>
    </row>
    <row r="172" spans="1:65" s="2" customFormat="1" ht="16.5" customHeight="1" x14ac:dyDescent="0.2">
      <c r="A172" s="35"/>
      <c r="B172" s="36"/>
      <c r="C172" s="190" t="s">
        <v>768</v>
      </c>
      <c r="D172" s="190" t="s">
        <v>313</v>
      </c>
      <c r="E172" s="191" t="s">
        <v>3033</v>
      </c>
      <c r="F172" s="192" t="s">
        <v>3034</v>
      </c>
      <c r="G172" s="193" t="s">
        <v>1692</v>
      </c>
      <c r="H172" s="194">
        <v>1</v>
      </c>
      <c r="I172" s="195"/>
      <c r="J172" s="196">
        <f t="shared" si="40"/>
        <v>0</v>
      </c>
      <c r="K172" s="192" t="s">
        <v>21</v>
      </c>
      <c r="L172" s="40"/>
      <c r="M172" s="197" t="s">
        <v>21</v>
      </c>
      <c r="N172" s="198" t="s">
        <v>47</v>
      </c>
      <c r="O172" s="65"/>
      <c r="P172" s="199">
        <f t="shared" si="41"/>
        <v>0</v>
      </c>
      <c r="Q172" s="199">
        <v>0</v>
      </c>
      <c r="R172" s="199">
        <f t="shared" si="42"/>
        <v>0</v>
      </c>
      <c r="S172" s="199">
        <v>0</v>
      </c>
      <c r="T172" s="200">
        <f t="shared" si="43"/>
        <v>0</v>
      </c>
      <c r="U172" s="35"/>
      <c r="V172" s="35"/>
      <c r="W172" s="35"/>
      <c r="X172" s="35"/>
      <c r="Y172" s="35"/>
      <c r="Z172" s="35"/>
      <c r="AA172" s="35"/>
      <c r="AB172" s="35"/>
      <c r="AC172" s="35"/>
      <c r="AD172" s="35"/>
      <c r="AE172" s="35"/>
      <c r="AR172" s="201" t="s">
        <v>318</v>
      </c>
      <c r="AT172" s="201" t="s">
        <v>313</v>
      </c>
      <c r="AU172" s="201" t="s">
        <v>86</v>
      </c>
      <c r="AY172" s="18" t="s">
        <v>311</v>
      </c>
      <c r="BE172" s="202">
        <f t="shared" si="44"/>
        <v>0</v>
      </c>
      <c r="BF172" s="202">
        <f t="shared" si="45"/>
        <v>0</v>
      </c>
      <c r="BG172" s="202">
        <f t="shared" si="46"/>
        <v>0</v>
      </c>
      <c r="BH172" s="202">
        <f t="shared" si="47"/>
        <v>0</v>
      </c>
      <c r="BI172" s="202">
        <f t="shared" si="48"/>
        <v>0</v>
      </c>
      <c r="BJ172" s="18" t="s">
        <v>84</v>
      </c>
      <c r="BK172" s="202">
        <f t="shared" si="49"/>
        <v>0</v>
      </c>
      <c r="BL172" s="18" t="s">
        <v>318</v>
      </c>
      <c r="BM172" s="201" t="s">
        <v>3035</v>
      </c>
    </row>
    <row r="173" spans="1:65" s="2" customFormat="1" ht="16.5" customHeight="1" x14ac:dyDescent="0.2">
      <c r="A173" s="35"/>
      <c r="B173" s="36"/>
      <c r="C173" s="190" t="s">
        <v>773</v>
      </c>
      <c r="D173" s="190" t="s">
        <v>313</v>
      </c>
      <c r="E173" s="191" t="s">
        <v>3036</v>
      </c>
      <c r="F173" s="192" t="s">
        <v>3037</v>
      </c>
      <c r="G173" s="193" t="s">
        <v>1692</v>
      </c>
      <c r="H173" s="194">
        <v>1</v>
      </c>
      <c r="I173" s="195"/>
      <c r="J173" s="196">
        <f t="shared" si="40"/>
        <v>0</v>
      </c>
      <c r="K173" s="192" t="s">
        <v>21</v>
      </c>
      <c r="L173" s="40"/>
      <c r="M173" s="197" t="s">
        <v>21</v>
      </c>
      <c r="N173" s="198" t="s">
        <v>47</v>
      </c>
      <c r="O173" s="65"/>
      <c r="P173" s="199">
        <f t="shared" si="41"/>
        <v>0</v>
      </c>
      <c r="Q173" s="199">
        <v>0</v>
      </c>
      <c r="R173" s="199">
        <f t="shared" si="42"/>
        <v>0</v>
      </c>
      <c r="S173" s="199">
        <v>0</v>
      </c>
      <c r="T173" s="200">
        <f t="shared" si="43"/>
        <v>0</v>
      </c>
      <c r="U173" s="35"/>
      <c r="V173" s="35"/>
      <c r="W173" s="35"/>
      <c r="X173" s="35"/>
      <c r="Y173" s="35"/>
      <c r="Z173" s="35"/>
      <c r="AA173" s="35"/>
      <c r="AB173" s="35"/>
      <c r="AC173" s="35"/>
      <c r="AD173" s="35"/>
      <c r="AE173" s="35"/>
      <c r="AR173" s="201" t="s">
        <v>318</v>
      </c>
      <c r="AT173" s="201" t="s">
        <v>313</v>
      </c>
      <c r="AU173" s="201" t="s">
        <v>86</v>
      </c>
      <c r="AY173" s="18" t="s">
        <v>311</v>
      </c>
      <c r="BE173" s="202">
        <f t="shared" si="44"/>
        <v>0</v>
      </c>
      <c r="BF173" s="202">
        <f t="shared" si="45"/>
        <v>0</v>
      </c>
      <c r="BG173" s="202">
        <f t="shared" si="46"/>
        <v>0</v>
      </c>
      <c r="BH173" s="202">
        <f t="shared" si="47"/>
        <v>0</v>
      </c>
      <c r="BI173" s="202">
        <f t="shared" si="48"/>
        <v>0</v>
      </c>
      <c r="BJ173" s="18" t="s">
        <v>84</v>
      </c>
      <c r="BK173" s="202">
        <f t="shared" si="49"/>
        <v>0</v>
      </c>
      <c r="BL173" s="18" t="s">
        <v>318</v>
      </c>
      <c r="BM173" s="201" t="s">
        <v>3038</v>
      </c>
    </row>
    <row r="174" spans="1:65" s="2" customFormat="1" ht="16.5" customHeight="1" x14ac:dyDescent="0.2">
      <c r="A174" s="35"/>
      <c r="B174" s="36"/>
      <c r="C174" s="190" t="s">
        <v>782</v>
      </c>
      <c r="D174" s="190" t="s">
        <v>313</v>
      </c>
      <c r="E174" s="191" t="s">
        <v>3039</v>
      </c>
      <c r="F174" s="192" t="s">
        <v>3040</v>
      </c>
      <c r="G174" s="193" t="s">
        <v>1692</v>
      </c>
      <c r="H174" s="194">
        <v>1</v>
      </c>
      <c r="I174" s="195"/>
      <c r="J174" s="196">
        <f t="shared" si="40"/>
        <v>0</v>
      </c>
      <c r="K174" s="192" t="s">
        <v>21</v>
      </c>
      <c r="L174" s="40"/>
      <c r="M174" s="197" t="s">
        <v>21</v>
      </c>
      <c r="N174" s="198" t="s">
        <v>47</v>
      </c>
      <c r="O174" s="65"/>
      <c r="P174" s="199">
        <f t="shared" si="41"/>
        <v>0</v>
      </c>
      <c r="Q174" s="199">
        <v>0</v>
      </c>
      <c r="R174" s="199">
        <f t="shared" si="42"/>
        <v>0</v>
      </c>
      <c r="S174" s="199">
        <v>0</v>
      </c>
      <c r="T174" s="200">
        <f t="shared" si="43"/>
        <v>0</v>
      </c>
      <c r="U174" s="35"/>
      <c r="V174" s="35"/>
      <c r="W174" s="35"/>
      <c r="X174" s="35"/>
      <c r="Y174" s="35"/>
      <c r="Z174" s="35"/>
      <c r="AA174" s="35"/>
      <c r="AB174" s="35"/>
      <c r="AC174" s="35"/>
      <c r="AD174" s="35"/>
      <c r="AE174" s="35"/>
      <c r="AR174" s="201" t="s">
        <v>318</v>
      </c>
      <c r="AT174" s="201" t="s">
        <v>313</v>
      </c>
      <c r="AU174" s="201" t="s">
        <v>86</v>
      </c>
      <c r="AY174" s="18" t="s">
        <v>311</v>
      </c>
      <c r="BE174" s="202">
        <f t="shared" si="44"/>
        <v>0</v>
      </c>
      <c r="BF174" s="202">
        <f t="shared" si="45"/>
        <v>0</v>
      </c>
      <c r="BG174" s="202">
        <f t="shared" si="46"/>
        <v>0</v>
      </c>
      <c r="BH174" s="202">
        <f t="shared" si="47"/>
        <v>0</v>
      </c>
      <c r="BI174" s="202">
        <f t="shared" si="48"/>
        <v>0</v>
      </c>
      <c r="BJ174" s="18" t="s">
        <v>84</v>
      </c>
      <c r="BK174" s="202">
        <f t="shared" si="49"/>
        <v>0</v>
      </c>
      <c r="BL174" s="18" t="s">
        <v>318</v>
      </c>
      <c r="BM174" s="201" t="s">
        <v>3041</v>
      </c>
    </row>
    <row r="175" spans="1:65" s="2" customFormat="1" ht="16.5" customHeight="1" x14ac:dyDescent="0.2">
      <c r="A175" s="35"/>
      <c r="B175" s="36"/>
      <c r="C175" s="190" t="s">
        <v>787</v>
      </c>
      <c r="D175" s="190" t="s">
        <v>313</v>
      </c>
      <c r="E175" s="191" t="s">
        <v>3042</v>
      </c>
      <c r="F175" s="192" t="s">
        <v>3043</v>
      </c>
      <c r="G175" s="193" t="s">
        <v>1692</v>
      </c>
      <c r="H175" s="194">
        <v>7</v>
      </c>
      <c r="I175" s="195"/>
      <c r="J175" s="196">
        <f t="shared" si="40"/>
        <v>0</v>
      </c>
      <c r="K175" s="192" t="s">
        <v>21</v>
      </c>
      <c r="L175" s="40"/>
      <c r="M175" s="197" t="s">
        <v>21</v>
      </c>
      <c r="N175" s="198" t="s">
        <v>47</v>
      </c>
      <c r="O175" s="65"/>
      <c r="P175" s="199">
        <f t="shared" si="41"/>
        <v>0</v>
      </c>
      <c r="Q175" s="199">
        <v>0</v>
      </c>
      <c r="R175" s="199">
        <f t="shared" si="42"/>
        <v>0</v>
      </c>
      <c r="S175" s="199">
        <v>0</v>
      </c>
      <c r="T175" s="200">
        <f t="shared" si="43"/>
        <v>0</v>
      </c>
      <c r="U175" s="35"/>
      <c r="V175" s="35"/>
      <c r="W175" s="35"/>
      <c r="X175" s="35"/>
      <c r="Y175" s="35"/>
      <c r="Z175" s="35"/>
      <c r="AA175" s="35"/>
      <c r="AB175" s="35"/>
      <c r="AC175" s="35"/>
      <c r="AD175" s="35"/>
      <c r="AE175" s="35"/>
      <c r="AR175" s="201" t="s">
        <v>318</v>
      </c>
      <c r="AT175" s="201" t="s">
        <v>313</v>
      </c>
      <c r="AU175" s="201" t="s">
        <v>86</v>
      </c>
      <c r="AY175" s="18" t="s">
        <v>311</v>
      </c>
      <c r="BE175" s="202">
        <f t="shared" si="44"/>
        <v>0</v>
      </c>
      <c r="BF175" s="202">
        <f t="shared" si="45"/>
        <v>0</v>
      </c>
      <c r="BG175" s="202">
        <f t="shared" si="46"/>
        <v>0</v>
      </c>
      <c r="BH175" s="202">
        <f t="shared" si="47"/>
        <v>0</v>
      </c>
      <c r="BI175" s="202">
        <f t="shared" si="48"/>
        <v>0</v>
      </c>
      <c r="BJ175" s="18" t="s">
        <v>84</v>
      </c>
      <c r="BK175" s="202">
        <f t="shared" si="49"/>
        <v>0</v>
      </c>
      <c r="BL175" s="18" t="s">
        <v>318</v>
      </c>
      <c r="BM175" s="201" t="s">
        <v>3044</v>
      </c>
    </row>
    <row r="176" spans="1:65" s="2" customFormat="1" ht="16.5" customHeight="1" x14ac:dyDescent="0.2">
      <c r="A176" s="35"/>
      <c r="B176" s="36"/>
      <c r="C176" s="190" t="s">
        <v>793</v>
      </c>
      <c r="D176" s="190" t="s">
        <v>313</v>
      </c>
      <c r="E176" s="191" t="s">
        <v>3045</v>
      </c>
      <c r="F176" s="192" t="s">
        <v>2831</v>
      </c>
      <c r="G176" s="193" t="s">
        <v>2003</v>
      </c>
      <c r="H176" s="194">
        <v>1</v>
      </c>
      <c r="I176" s="195"/>
      <c r="J176" s="196">
        <f t="shared" si="40"/>
        <v>0</v>
      </c>
      <c r="K176" s="192" t="s">
        <v>21</v>
      </c>
      <c r="L176" s="40"/>
      <c r="M176" s="197" t="s">
        <v>21</v>
      </c>
      <c r="N176" s="198" t="s">
        <v>47</v>
      </c>
      <c r="O176" s="65"/>
      <c r="P176" s="199">
        <f t="shared" si="41"/>
        <v>0</v>
      </c>
      <c r="Q176" s="199">
        <v>0</v>
      </c>
      <c r="R176" s="199">
        <f t="shared" si="42"/>
        <v>0</v>
      </c>
      <c r="S176" s="199">
        <v>0</v>
      </c>
      <c r="T176" s="200">
        <f t="shared" si="43"/>
        <v>0</v>
      </c>
      <c r="U176" s="35"/>
      <c r="V176" s="35"/>
      <c r="W176" s="35"/>
      <c r="X176" s="35"/>
      <c r="Y176" s="35"/>
      <c r="Z176" s="35"/>
      <c r="AA176" s="35"/>
      <c r="AB176" s="35"/>
      <c r="AC176" s="35"/>
      <c r="AD176" s="35"/>
      <c r="AE176" s="35"/>
      <c r="AR176" s="201" t="s">
        <v>318</v>
      </c>
      <c r="AT176" s="201" t="s">
        <v>313</v>
      </c>
      <c r="AU176" s="201" t="s">
        <v>86</v>
      </c>
      <c r="AY176" s="18" t="s">
        <v>311</v>
      </c>
      <c r="BE176" s="202">
        <f t="shared" si="44"/>
        <v>0</v>
      </c>
      <c r="BF176" s="202">
        <f t="shared" si="45"/>
        <v>0</v>
      </c>
      <c r="BG176" s="202">
        <f t="shared" si="46"/>
        <v>0</v>
      </c>
      <c r="BH176" s="202">
        <f t="shared" si="47"/>
        <v>0</v>
      </c>
      <c r="BI176" s="202">
        <f t="shared" si="48"/>
        <v>0</v>
      </c>
      <c r="BJ176" s="18" t="s">
        <v>84</v>
      </c>
      <c r="BK176" s="202">
        <f t="shared" si="49"/>
        <v>0</v>
      </c>
      <c r="BL176" s="18" t="s">
        <v>318</v>
      </c>
      <c r="BM176" s="201" t="s">
        <v>3046</v>
      </c>
    </row>
    <row r="177" spans="1:65" s="2" customFormat="1" ht="16.5" customHeight="1" x14ac:dyDescent="0.2">
      <c r="A177" s="35"/>
      <c r="B177" s="36"/>
      <c r="C177" s="190" t="s">
        <v>800</v>
      </c>
      <c r="D177" s="190" t="s">
        <v>313</v>
      </c>
      <c r="E177" s="191" t="s">
        <v>3047</v>
      </c>
      <c r="F177" s="192" t="s">
        <v>2834</v>
      </c>
      <c r="G177" s="193" t="s">
        <v>2003</v>
      </c>
      <c r="H177" s="194">
        <v>1</v>
      </c>
      <c r="I177" s="195"/>
      <c r="J177" s="196">
        <f t="shared" si="40"/>
        <v>0</v>
      </c>
      <c r="K177" s="192" t="s">
        <v>21</v>
      </c>
      <c r="L177" s="40"/>
      <c r="M177" s="197" t="s">
        <v>21</v>
      </c>
      <c r="N177" s="198" t="s">
        <v>47</v>
      </c>
      <c r="O177" s="65"/>
      <c r="P177" s="199">
        <f t="shared" si="41"/>
        <v>0</v>
      </c>
      <c r="Q177" s="199">
        <v>0</v>
      </c>
      <c r="R177" s="199">
        <f t="shared" si="42"/>
        <v>0</v>
      </c>
      <c r="S177" s="199">
        <v>0</v>
      </c>
      <c r="T177" s="200">
        <f t="shared" si="43"/>
        <v>0</v>
      </c>
      <c r="U177" s="35"/>
      <c r="V177" s="35"/>
      <c r="W177" s="35"/>
      <c r="X177" s="35"/>
      <c r="Y177" s="35"/>
      <c r="Z177" s="35"/>
      <c r="AA177" s="35"/>
      <c r="AB177" s="35"/>
      <c r="AC177" s="35"/>
      <c r="AD177" s="35"/>
      <c r="AE177" s="35"/>
      <c r="AR177" s="201" t="s">
        <v>318</v>
      </c>
      <c r="AT177" s="201" t="s">
        <v>313</v>
      </c>
      <c r="AU177" s="201" t="s">
        <v>86</v>
      </c>
      <c r="AY177" s="18" t="s">
        <v>311</v>
      </c>
      <c r="BE177" s="202">
        <f t="shared" si="44"/>
        <v>0</v>
      </c>
      <c r="BF177" s="202">
        <f t="shared" si="45"/>
        <v>0</v>
      </c>
      <c r="BG177" s="202">
        <f t="shared" si="46"/>
        <v>0</v>
      </c>
      <c r="BH177" s="202">
        <f t="shared" si="47"/>
        <v>0</v>
      </c>
      <c r="BI177" s="202">
        <f t="shared" si="48"/>
        <v>0</v>
      </c>
      <c r="BJ177" s="18" t="s">
        <v>84</v>
      </c>
      <c r="BK177" s="202">
        <f t="shared" si="49"/>
        <v>0</v>
      </c>
      <c r="BL177" s="18" t="s">
        <v>318</v>
      </c>
      <c r="BM177" s="201" t="s">
        <v>3048</v>
      </c>
    </row>
    <row r="178" spans="1:65" s="12" customFormat="1" ht="22.9" customHeight="1" x14ac:dyDescent="0.2">
      <c r="B178" s="174"/>
      <c r="C178" s="175"/>
      <c r="D178" s="176" t="s">
        <v>75</v>
      </c>
      <c r="E178" s="188" t="s">
        <v>3049</v>
      </c>
      <c r="F178" s="188" t="s">
        <v>3050</v>
      </c>
      <c r="G178" s="175"/>
      <c r="H178" s="175"/>
      <c r="I178" s="178"/>
      <c r="J178" s="189">
        <f>BK178</f>
        <v>0</v>
      </c>
      <c r="K178" s="175"/>
      <c r="L178" s="180"/>
      <c r="M178" s="181"/>
      <c r="N178" s="182"/>
      <c r="O178" s="182"/>
      <c r="P178" s="183">
        <f>SUM(P179:P184)</f>
        <v>0</v>
      </c>
      <c r="Q178" s="182"/>
      <c r="R178" s="183">
        <f>SUM(R179:R184)</f>
        <v>0</v>
      </c>
      <c r="S178" s="182"/>
      <c r="T178" s="184">
        <f>SUM(T179:T184)</f>
        <v>0</v>
      </c>
      <c r="AR178" s="185" t="s">
        <v>84</v>
      </c>
      <c r="AT178" s="186" t="s">
        <v>75</v>
      </c>
      <c r="AU178" s="186" t="s">
        <v>84</v>
      </c>
      <c r="AY178" s="185" t="s">
        <v>311</v>
      </c>
      <c r="BK178" s="187">
        <f>SUM(BK179:BK184)</f>
        <v>0</v>
      </c>
    </row>
    <row r="179" spans="1:65" s="2" customFormat="1" ht="16.5" customHeight="1" x14ac:dyDescent="0.2">
      <c r="A179" s="35"/>
      <c r="B179" s="36"/>
      <c r="C179" s="190" t="s">
        <v>806</v>
      </c>
      <c r="D179" s="190" t="s">
        <v>313</v>
      </c>
      <c r="E179" s="191" t="s">
        <v>3051</v>
      </c>
      <c r="F179" s="192" t="s">
        <v>3052</v>
      </c>
      <c r="G179" s="193" t="s">
        <v>1692</v>
      </c>
      <c r="H179" s="194">
        <v>172</v>
      </c>
      <c r="I179" s="195"/>
      <c r="J179" s="196">
        <f t="shared" ref="J179:J184" si="50">ROUND(I179*H179,2)</f>
        <v>0</v>
      </c>
      <c r="K179" s="192" t="s">
        <v>21</v>
      </c>
      <c r="L179" s="40"/>
      <c r="M179" s="197" t="s">
        <v>21</v>
      </c>
      <c r="N179" s="198" t="s">
        <v>47</v>
      </c>
      <c r="O179" s="65"/>
      <c r="P179" s="199">
        <f t="shared" ref="P179:P184" si="51">O179*H179</f>
        <v>0</v>
      </c>
      <c r="Q179" s="199">
        <v>0</v>
      </c>
      <c r="R179" s="199">
        <f t="shared" ref="R179:R184" si="52">Q179*H179</f>
        <v>0</v>
      </c>
      <c r="S179" s="199">
        <v>0</v>
      </c>
      <c r="T179" s="200">
        <f t="shared" ref="T179:T184" si="53">S179*H179</f>
        <v>0</v>
      </c>
      <c r="U179" s="35"/>
      <c r="V179" s="35"/>
      <c r="W179" s="35"/>
      <c r="X179" s="35"/>
      <c r="Y179" s="35"/>
      <c r="Z179" s="35"/>
      <c r="AA179" s="35"/>
      <c r="AB179" s="35"/>
      <c r="AC179" s="35"/>
      <c r="AD179" s="35"/>
      <c r="AE179" s="35"/>
      <c r="AR179" s="201" t="s">
        <v>318</v>
      </c>
      <c r="AT179" s="201" t="s">
        <v>313</v>
      </c>
      <c r="AU179" s="201" t="s">
        <v>86</v>
      </c>
      <c r="AY179" s="18" t="s">
        <v>311</v>
      </c>
      <c r="BE179" s="202">
        <f t="shared" ref="BE179:BE184" si="54">IF(N179="základní",J179,0)</f>
        <v>0</v>
      </c>
      <c r="BF179" s="202">
        <f t="shared" ref="BF179:BF184" si="55">IF(N179="snížená",J179,0)</f>
        <v>0</v>
      </c>
      <c r="BG179" s="202">
        <f t="shared" ref="BG179:BG184" si="56">IF(N179="zákl. přenesená",J179,0)</f>
        <v>0</v>
      </c>
      <c r="BH179" s="202">
        <f t="shared" ref="BH179:BH184" si="57">IF(N179="sníž. přenesená",J179,0)</f>
        <v>0</v>
      </c>
      <c r="BI179" s="202">
        <f t="shared" ref="BI179:BI184" si="58">IF(N179="nulová",J179,0)</f>
        <v>0</v>
      </c>
      <c r="BJ179" s="18" t="s">
        <v>84</v>
      </c>
      <c r="BK179" s="202">
        <f t="shared" ref="BK179:BK184" si="59">ROUND(I179*H179,2)</f>
        <v>0</v>
      </c>
      <c r="BL179" s="18" t="s">
        <v>318</v>
      </c>
      <c r="BM179" s="201" t="s">
        <v>3053</v>
      </c>
    </row>
    <row r="180" spans="1:65" s="2" customFormat="1" ht="16.5" customHeight="1" x14ac:dyDescent="0.2">
      <c r="A180" s="35"/>
      <c r="B180" s="36"/>
      <c r="C180" s="190" t="s">
        <v>812</v>
      </c>
      <c r="D180" s="190" t="s">
        <v>313</v>
      </c>
      <c r="E180" s="191" t="s">
        <v>3054</v>
      </c>
      <c r="F180" s="192" t="s">
        <v>3055</v>
      </c>
      <c r="G180" s="193" t="s">
        <v>1692</v>
      </c>
      <c r="H180" s="194">
        <v>8</v>
      </c>
      <c r="I180" s="195"/>
      <c r="J180" s="196">
        <f t="shared" si="50"/>
        <v>0</v>
      </c>
      <c r="K180" s="192" t="s">
        <v>21</v>
      </c>
      <c r="L180" s="40"/>
      <c r="M180" s="197" t="s">
        <v>21</v>
      </c>
      <c r="N180" s="198" t="s">
        <v>47</v>
      </c>
      <c r="O180" s="65"/>
      <c r="P180" s="199">
        <f t="shared" si="51"/>
        <v>0</v>
      </c>
      <c r="Q180" s="199">
        <v>0</v>
      </c>
      <c r="R180" s="199">
        <f t="shared" si="52"/>
        <v>0</v>
      </c>
      <c r="S180" s="199">
        <v>0</v>
      </c>
      <c r="T180" s="200">
        <f t="shared" si="53"/>
        <v>0</v>
      </c>
      <c r="U180" s="35"/>
      <c r="V180" s="35"/>
      <c r="W180" s="35"/>
      <c r="X180" s="35"/>
      <c r="Y180" s="35"/>
      <c r="Z180" s="35"/>
      <c r="AA180" s="35"/>
      <c r="AB180" s="35"/>
      <c r="AC180" s="35"/>
      <c r="AD180" s="35"/>
      <c r="AE180" s="35"/>
      <c r="AR180" s="201" t="s">
        <v>318</v>
      </c>
      <c r="AT180" s="201" t="s">
        <v>313</v>
      </c>
      <c r="AU180" s="201" t="s">
        <v>86</v>
      </c>
      <c r="AY180" s="18" t="s">
        <v>311</v>
      </c>
      <c r="BE180" s="202">
        <f t="shared" si="54"/>
        <v>0</v>
      </c>
      <c r="BF180" s="202">
        <f t="shared" si="55"/>
        <v>0</v>
      </c>
      <c r="BG180" s="202">
        <f t="shared" si="56"/>
        <v>0</v>
      </c>
      <c r="BH180" s="202">
        <f t="shared" si="57"/>
        <v>0</v>
      </c>
      <c r="BI180" s="202">
        <f t="shared" si="58"/>
        <v>0</v>
      </c>
      <c r="BJ180" s="18" t="s">
        <v>84</v>
      </c>
      <c r="BK180" s="202">
        <f t="shared" si="59"/>
        <v>0</v>
      </c>
      <c r="BL180" s="18" t="s">
        <v>318</v>
      </c>
      <c r="BM180" s="201" t="s">
        <v>3056</v>
      </c>
    </row>
    <row r="181" spans="1:65" s="2" customFormat="1" ht="16.5" customHeight="1" x14ac:dyDescent="0.2">
      <c r="A181" s="35"/>
      <c r="B181" s="36"/>
      <c r="C181" s="190" t="s">
        <v>818</v>
      </c>
      <c r="D181" s="190" t="s">
        <v>313</v>
      </c>
      <c r="E181" s="191" t="s">
        <v>3057</v>
      </c>
      <c r="F181" s="192" t="s">
        <v>3058</v>
      </c>
      <c r="G181" s="193" t="s">
        <v>1692</v>
      </c>
      <c r="H181" s="194">
        <v>1</v>
      </c>
      <c r="I181" s="195"/>
      <c r="J181" s="196">
        <f t="shared" si="50"/>
        <v>0</v>
      </c>
      <c r="K181" s="192" t="s">
        <v>21</v>
      </c>
      <c r="L181" s="40"/>
      <c r="M181" s="197" t="s">
        <v>21</v>
      </c>
      <c r="N181" s="198" t="s">
        <v>47</v>
      </c>
      <c r="O181" s="65"/>
      <c r="P181" s="199">
        <f t="shared" si="51"/>
        <v>0</v>
      </c>
      <c r="Q181" s="199">
        <v>0</v>
      </c>
      <c r="R181" s="199">
        <f t="shared" si="52"/>
        <v>0</v>
      </c>
      <c r="S181" s="199">
        <v>0</v>
      </c>
      <c r="T181" s="200">
        <f t="shared" si="53"/>
        <v>0</v>
      </c>
      <c r="U181" s="35"/>
      <c r="V181" s="35"/>
      <c r="W181" s="35"/>
      <c r="X181" s="35"/>
      <c r="Y181" s="35"/>
      <c r="Z181" s="35"/>
      <c r="AA181" s="35"/>
      <c r="AB181" s="35"/>
      <c r="AC181" s="35"/>
      <c r="AD181" s="35"/>
      <c r="AE181" s="35"/>
      <c r="AR181" s="201" t="s">
        <v>318</v>
      </c>
      <c r="AT181" s="201" t="s">
        <v>313</v>
      </c>
      <c r="AU181" s="201" t="s">
        <v>86</v>
      </c>
      <c r="AY181" s="18" t="s">
        <v>311</v>
      </c>
      <c r="BE181" s="202">
        <f t="shared" si="54"/>
        <v>0</v>
      </c>
      <c r="BF181" s="202">
        <f t="shared" si="55"/>
        <v>0</v>
      </c>
      <c r="BG181" s="202">
        <f t="shared" si="56"/>
        <v>0</v>
      </c>
      <c r="BH181" s="202">
        <f t="shared" si="57"/>
        <v>0</v>
      </c>
      <c r="BI181" s="202">
        <f t="shared" si="58"/>
        <v>0</v>
      </c>
      <c r="BJ181" s="18" t="s">
        <v>84</v>
      </c>
      <c r="BK181" s="202">
        <f t="shared" si="59"/>
        <v>0</v>
      </c>
      <c r="BL181" s="18" t="s">
        <v>318</v>
      </c>
      <c r="BM181" s="201" t="s">
        <v>3059</v>
      </c>
    </row>
    <row r="182" spans="1:65" s="2" customFormat="1" ht="16.5" customHeight="1" x14ac:dyDescent="0.2">
      <c r="A182" s="35"/>
      <c r="B182" s="36"/>
      <c r="C182" s="190" t="s">
        <v>825</v>
      </c>
      <c r="D182" s="190" t="s">
        <v>313</v>
      </c>
      <c r="E182" s="191" t="s">
        <v>3060</v>
      </c>
      <c r="F182" s="192" t="s">
        <v>3061</v>
      </c>
      <c r="G182" s="193" t="s">
        <v>1692</v>
      </c>
      <c r="H182" s="194">
        <v>2</v>
      </c>
      <c r="I182" s="195"/>
      <c r="J182" s="196">
        <f t="shared" si="50"/>
        <v>0</v>
      </c>
      <c r="K182" s="192" t="s">
        <v>21</v>
      </c>
      <c r="L182" s="40"/>
      <c r="M182" s="197" t="s">
        <v>21</v>
      </c>
      <c r="N182" s="198" t="s">
        <v>47</v>
      </c>
      <c r="O182" s="65"/>
      <c r="P182" s="199">
        <f t="shared" si="51"/>
        <v>0</v>
      </c>
      <c r="Q182" s="199">
        <v>0</v>
      </c>
      <c r="R182" s="199">
        <f t="shared" si="52"/>
        <v>0</v>
      </c>
      <c r="S182" s="199">
        <v>0</v>
      </c>
      <c r="T182" s="200">
        <f t="shared" si="53"/>
        <v>0</v>
      </c>
      <c r="U182" s="35"/>
      <c r="V182" s="35"/>
      <c r="W182" s="35"/>
      <c r="X182" s="35"/>
      <c r="Y182" s="35"/>
      <c r="Z182" s="35"/>
      <c r="AA182" s="35"/>
      <c r="AB182" s="35"/>
      <c r="AC182" s="35"/>
      <c r="AD182" s="35"/>
      <c r="AE182" s="35"/>
      <c r="AR182" s="201" t="s">
        <v>318</v>
      </c>
      <c r="AT182" s="201" t="s">
        <v>313</v>
      </c>
      <c r="AU182" s="201" t="s">
        <v>86</v>
      </c>
      <c r="AY182" s="18" t="s">
        <v>311</v>
      </c>
      <c r="BE182" s="202">
        <f t="shared" si="54"/>
        <v>0</v>
      </c>
      <c r="BF182" s="202">
        <f t="shared" si="55"/>
        <v>0</v>
      </c>
      <c r="BG182" s="202">
        <f t="shared" si="56"/>
        <v>0</v>
      </c>
      <c r="BH182" s="202">
        <f t="shared" si="57"/>
        <v>0</v>
      </c>
      <c r="BI182" s="202">
        <f t="shared" si="58"/>
        <v>0</v>
      </c>
      <c r="BJ182" s="18" t="s">
        <v>84</v>
      </c>
      <c r="BK182" s="202">
        <f t="shared" si="59"/>
        <v>0</v>
      </c>
      <c r="BL182" s="18" t="s">
        <v>318</v>
      </c>
      <c r="BM182" s="201" t="s">
        <v>3062</v>
      </c>
    </row>
    <row r="183" spans="1:65" s="2" customFormat="1" ht="16.5" customHeight="1" x14ac:dyDescent="0.2">
      <c r="A183" s="35"/>
      <c r="B183" s="36"/>
      <c r="C183" s="190" t="s">
        <v>831</v>
      </c>
      <c r="D183" s="190" t="s">
        <v>313</v>
      </c>
      <c r="E183" s="191" t="s">
        <v>3063</v>
      </c>
      <c r="F183" s="192" t="s">
        <v>2831</v>
      </c>
      <c r="G183" s="193" t="s">
        <v>2003</v>
      </c>
      <c r="H183" s="194">
        <v>1</v>
      </c>
      <c r="I183" s="195"/>
      <c r="J183" s="196">
        <f t="shared" si="50"/>
        <v>0</v>
      </c>
      <c r="K183" s="192" t="s">
        <v>21</v>
      </c>
      <c r="L183" s="40"/>
      <c r="M183" s="197" t="s">
        <v>21</v>
      </c>
      <c r="N183" s="198" t="s">
        <v>47</v>
      </c>
      <c r="O183" s="65"/>
      <c r="P183" s="199">
        <f t="shared" si="51"/>
        <v>0</v>
      </c>
      <c r="Q183" s="199">
        <v>0</v>
      </c>
      <c r="R183" s="199">
        <f t="shared" si="52"/>
        <v>0</v>
      </c>
      <c r="S183" s="199">
        <v>0</v>
      </c>
      <c r="T183" s="200">
        <f t="shared" si="53"/>
        <v>0</v>
      </c>
      <c r="U183" s="35"/>
      <c r="V183" s="35"/>
      <c r="W183" s="35"/>
      <c r="X183" s="35"/>
      <c r="Y183" s="35"/>
      <c r="Z183" s="35"/>
      <c r="AA183" s="35"/>
      <c r="AB183" s="35"/>
      <c r="AC183" s="35"/>
      <c r="AD183" s="35"/>
      <c r="AE183" s="35"/>
      <c r="AR183" s="201" t="s">
        <v>318</v>
      </c>
      <c r="AT183" s="201" t="s">
        <v>313</v>
      </c>
      <c r="AU183" s="201" t="s">
        <v>86</v>
      </c>
      <c r="AY183" s="18" t="s">
        <v>311</v>
      </c>
      <c r="BE183" s="202">
        <f t="shared" si="54"/>
        <v>0</v>
      </c>
      <c r="BF183" s="202">
        <f t="shared" si="55"/>
        <v>0</v>
      </c>
      <c r="BG183" s="202">
        <f t="shared" si="56"/>
        <v>0</v>
      </c>
      <c r="BH183" s="202">
        <f t="shared" si="57"/>
        <v>0</v>
      </c>
      <c r="BI183" s="202">
        <f t="shared" si="58"/>
        <v>0</v>
      </c>
      <c r="BJ183" s="18" t="s">
        <v>84</v>
      </c>
      <c r="BK183" s="202">
        <f t="shared" si="59"/>
        <v>0</v>
      </c>
      <c r="BL183" s="18" t="s">
        <v>318</v>
      </c>
      <c r="BM183" s="201" t="s">
        <v>3064</v>
      </c>
    </row>
    <row r="184" spans="1:65" s="2" customFormat="1" ht="16.5" customHeight="1" x14ac:dyDescent="0.2">
      <c r="A184" s="35"/>
      <c r="B184" s="36"/>
      <c r="C184" s="190" t="s">
        <v>837</v>
      </c>
      <c r="D184" s="190" t="s">
        <v>313</v>
      </c>
      <c r="E184" s="191" t="s">
        <v>3065</v>
      </c>
      <c r="F184" s="192" t="s">
        <v>2834</v>
      </c>
      <c r="G184" s="193" t="s">
        <v>2003</v>
      </c>
      <c r="H184" s="194">
        <v>1</v>
      </c>
      <c r="I184" s="195"/>
      <c r="J184" s="196">
        <f t="shared" si="50"/>
        <v>0</v>
      </c>
      <c r="K184" s="192" t="s">
        <v>21</v>
      </c>
      <c r="L184" s="40"/>
      <c r="M184" s="197" t="s">
        <v>21</v>
      </c>
      <c r="N184" s="198" t="s">
        <v>47</v>
      </c>
      <c r="O184" s="65"/>
      <c r="P184" s="199">
        <f t="shared" si="51"/>
        <v>0</v>
      </c>
      <c r="Q184" s="199">
        <v>0</v>
      </c>
      <c r="R184" s="199">
        <f t="shared" si="52"/>
        <v>0</v>
      </c>
      <c r="S184" s="199">
        <v>0</v>
      </c>
      <c r="T184" s="200">
        <f t="shared" si="53"/>
        <v>0</v>
      </c>
      <c r="U184" s="35"/>
      <c r="V184" s="35"/>
      <c r="W184" s="35"/>
      <c r="X184" s="35"/>
      <c r="Y184" s="35"/>
      <c r="Z184" s="35"/>
      <c r="AA184" s="35"/>
      <c r="AB184" s="35"/>
      <c r="AC184" s="35"/>
      <c r="AD184" s="35"/>
      <c r="AE184" s="35"/>
      <c r="AR184" s="201" t="s">
        <v>318</v>
      </c>
      <c r="AT184" s="201" t="s">
        <v>313</v>
      </c>
      <c r="AU184" s="201" t="s">
        <v>86</v>
      </c>
      <c r="AY184" s="18" t="s">
        <v>311</v>
      </c>
      <c r="BE184" s="202">
        <f t="shared" si="54"/>
        <v>0</v>
      </c>
      <c r="BF184" s="202">
        <f t="shared" si="55"/>
        <v>0</v>
      </c>
      <c r="BG184" s="202">
        <f t="shared" si="56"/>
        <v>0</v>
      </c>
      <c r="BH184" s="202">
        <f t="shared" si="57"/>
        <v>0</v>
      </c>
      <c r="BI184" s="202">
        <f t="shared" si="58"/>
        <v>0</v>
      </c>
      <c r="BJ184" s="18" t="s">
        <v>84</v>
      </c>
      <c r="BK184" s="202">
        <f t="shared" si="59"/>
        <v>0</v>
      </c>
      <c r="BL184" s="18" t="s">
        <v>318</v>
      </c>
      <c r="BM184" s="201" t="s">
        <v>3066</v>
      </c>
    </row>
    <row r="185" spans="1:65" s="12" customFormat="1" ht="22.9" customHeight="1" x14ac:dyDescent="0.2">
      <c r="B185" s="174"/>
      <c r="C185" s="175"/>
      <c r="D185" s="176" t="s">
        <v>75</v>
      </c>
      <c r="E185" s="188" t="s">
        <v>3067</v>
      </c>
      <c r="F185" s="188" t="s">
        <v>3068</v>
      </c>
      <c r="G185" s="175"/>
      <c r="H185" s="175"/>
      <c r="I185" s="178"/>
      <c r="J185" s="189">
        <f>BK185</f>
        <v>0</v>
      </c>
      <c r="K185" s="175"/>
      <c r="L185" s="180"/>
      <c r="M185" s="181"/>
      <c r="N185" s="182"/>
      <c r="O185" s="182"/>
      <c r="P185" s="183">
        <f>SUM(P186:P190)</f>
        <v>0</v>
      </c>
      <c r="Q185" s="182"/>
      <c r="R185" s="183">
        <f>SUM(R186:R190)</f>
        <v>0</v>
      </c>
      <c r="S185" s="182"/>
      <c r="T185" s="184">
        <f>SUM(T186:T190)</f>
        <v>0</v>
      </c>
      <c r="AR185" s="185" t="s">
        <v>84</v>
      </c>
      <c r="AT185" s="186" t="s">
        <v>75</v>
      </c>
      <c r="AU185" s="186" t="s">
        <v>84</v>
      </c>
      <c r="AY185" s="185" t="s">
        <v>311</v>
      </c>
      <c r="BK185" s="187">
        <f>SUM(BK186:BK190)</f>
        <v>0</v>
      </c>
    </row>
    <row r="186" spans="1:65" s="2" customFormat="1" ht="16.5" customHeight="1" x14ac:dyDescent="0.2">
      <c r="A186" s="35"/>
      <c r="B186" s="36"/>
      <c r="C186" s="190" t="s">
        <v>843</v>
      </c>
      <c r="D186" s="190" t="s">
        <v>313</v>
      </c>
      <c r="E186" s="191" t="s">
        <v>3069</v>
      </c>
      <c r="F186" s="192" t="s">
        <v>3070</v>
      </c>
      <c r="G186" s="193" t="s">
        <v>1692</v>
      </c>
      <c r="H186" s="194">
        <v>140</v>
      </c>
      <c r="I186" s="195"/>
      <c r="J186" s="196">
        <f>ROUND(I186*H186,2)</f>
        <v>0</v>
      </c>
      <c r="K186" s="192" t="s">
        <v>21</v>
      </c>
      <c r="L186" s="40"/>
      <c r="M186" s="197" t="s">
        <v>21</v>
      </c>
      <c r="N186" s="198" t="s">
        <v>47</v>
      </c>
      <c r="O186" s="65"/>
      <c r="P186" s="199">
        <f>O186*H186</f>
        <v>0</v>
      </c>
      <c r="Q186" s="199">
        <v>0</v>
      </c>
      <c r="R186" s="199">
        <f>Q186*H186</f>
        <v>0</v>
      </c>
      <c r="S186" s="199">
        <v>0</v>
      </c>
      <c r="T186" s="200">
        <f>S186*H186</f>
        <v>0</v>
      </c>
      <c r="U186" s="35"/>
      <c r="V186" s="35"/>
      <c r="W186" s="35"/>
      <c r="X186" s="35"/>
      <c r="Y186" s="35"/>
      <c r="Z186" s="35"/>
      <c r="AA186" s="35"/>
      <c r="AB186" s="35"/>
      <c r="AC186" s="35"/>
      <c r="AD186" s="35"/>
      <c r="AE186" s="35"/>
      <c r="AR186" s="201" t="s">
        <v>318</v>
      </c>
      <c r="AT186" s="201" t="s">
        <v>313</v>
      </c>
      <c r="AU186" s="201" t="s">
        <v>86</v>
      </c>
      <c r="AY186" s="18" t="s">
        <v>311</v>
      </c>
      <c r="BE186" s="202">
        <f>IF(N186="základní",J186,0)</f>
        <v>0</v>
      </c>
      <c r="BF186" s="202">
        <f>IF(N186="snížená",J186,0)</f>
        <v>0</v>
      </c>
      <c r="BG186" s="202">
        <f>IF(N186="zákl. přenesená",J186,0)</f>
        <v>0</v>
      </c>
      <c r="BH186" s="202">
        <f>IF(N186="sníž. přenesená",J186,0)</f>
        <v>0</v>
      </c>
      <c r="BI186" s="202">
        <f>IF(N186="nulová",J186,0)</f>
        <v>0</v>
      </c>
      <c r="BJ186" s="18" t="s">
        <v>84</v>
      </c>
      <c r="BK186" s="202">
        <f>ROUND(I186*H186,2)</f>
        <v>0</v>
      </c>
      <c r="BL186" s="18" t="s">
        <v>318</v>
      </c>
      <c r="BM186" s="201" t="s">
        <v>3071</v>
      </c>
    </row>
    <row r="187" spans="1:65" s="2" customFormat="1" ht="16.5" customHeight="1" x14ac:dyDescent="0.2">
      <c r="A187" s="35"/>
      <c r="B187" s="36"/>
      <c r="C187" s="190" t="s">
        <v>850</v>
      </c>
      <c r="D187" s="190" t="s">
        <v>313</v>
      </c>
      <c r="E187" s="191" t="s">
        <v>3072</v>
      </c>
      <c r="F187" s="192" t="s">
        <v>3073</v>
      </c>
      <c r="G187" s="193" t="s">
        <v>1692</v>
      </c>
      <c r="H187" s="194">
        <v>10</v>
      </c>
      <c r="I187" s="195"/>
      <c r="J187" s="196">
        <f>ROUND(I187*H187,2)</f>
        <v>0</v>
      </c>
      <c r="K187" s="192" t="s">
        <v>21</v>
      </c>
      <c r="L187" s="40"/>
      <c r="M187" s="197" t="s">
        <v>21</v>
      </c>
      <c r="N187" s="198" t="s">
        <v>47</v>
      </c>
      <c r="O187" s="65"/>
      <c r="P187" s="199">
        <f>O187*H187</f>
        <v>0</v>
      </c>
      <c r="Q187" s="199">
        <v>0</v>
      </c>
      <c r="R187" s="199">
        <f>Q187*H187</f>
        <v>0</v>
      </c>
      <c r="S187" s="199">
        <v>0</v>
      </c>
      <c r="T187" s="200">
        <f>S187*H187</f>
        <v>0</v>
      </c>
      <c r="U187" s="35"/>
      <c r="V187" s="35"/>
      <c r="W187" s="35"/>
      <c r="X187" s="35"/>
      <c r="Y187" s="35"/>
      <c r="Z187" s="35"/>
      <c r="AA187" s="35"/>
      <c r="AB187" s="35"/>
      <c r="AC187" s="35"/>
      <c r="AD187" s="35"/>
      <c r="AE187" s="35"/>
      <c r="AR187" s="201" t="s">
        <v>318</v>
      </c>
      <c r="AT187" s="201" t="s">
        <v>313</v>
      </c>
      <c r="AU187" s="201" t="s">
        <v>86</v>
      </c>
      <c r="AY187" s="18" t="s">
        <v>311</v>
      </c>
      <c r="BE187" s="202">
        <f>IF(N187="základní",J187,0)</f>
        <v>0</v>
      </c>
      <c r="BF187" s="202">
        <f>IF(N187="snížená",J187,0)</f>
        <v>0</v>
      </c>
      <c r="BG187" s="202">
        <f>IF(N187="zákl. přenesená",J187,0)</f>
        <v>0</v>
      </c>
      <c r="BH187" s="202">
        <f>IF(N187="sníž. přenesená",J187,0)</f>
        <v>0</v>
      </c>
      <c r="BI187" s="202">
        <f>IF(N187="nulová",J187,0)</f>
        <v>0</v>
      </c>
      <c r="BJ187" s="18" t="s">
        <v>84</v>
      </c>
      <c r="BK187" s="202">
        <f>ROUND(I187*H187,2)</f>
        <v>0</v>
      </c>
      <c r="BL187" s="18" t="s">
        <v>318</v>
      </c>
      <c r="BM187" s="201" t="s">
        <v>3074</v>
      </c>
    </row>
    <row r="188" spans="1:65" s="2" customFormat="1" ht="16.5" customHeight="1" x14ac:dyDescent="0.2">
      <c r="A188" s="35"/>
      <c r="B188" s="36"/>
      <c r="C188" s="190" t="s">
        <v>856</v>
      </c>
      <c r="D188" s="190" t="s">
        <v>313</v>
      </c>
      <c r="E188" s="191" t="s">
        <v>3075</v>
      </c>
      <c r="F188" s="192" t="s">
        <v>3076</v>
      </c>
      <c r="G188" s="193" t="s">
        <v>1692</v>
      </c>
      <c r="H188" s="194">
        <v>8</v>
      </c>
      <c r="I188" s="195"/>
      <c r="J188" s="196">
        <f>ROUND(I188*H188,2)</f>
        <v>0</v>
      </c>
      <c r="K188" s="192" t="s">
        <v>21</v>
      </c>
      <c r="L188" s="40"/>
      <c r="M188" s="197" t="s">
        <v>21</v>
      </c>
      <c r="N188" s="198" t="s">
        <v>47</v>
      </c>
      <c r="O188" s="65"/>
      <c r="P188" s="199">
        <f>O188*H188</f>
        <v>0</v>
      </c>
      <c r="Q188" s="199">
        <v>0</v>
      </c>
      <c r="R188" s="199">
        <f>Q188*H188</f>
        <v>0</v>
      </c>
      <c r="S188" s="199">
        <v>0</v>
      </c>
      <c r="T188" s="200">
        <f>S188*H188</f>
        <v>0</v>
      </c>
      <c r="U188" s="35"/>
      <c r="V188" s="35"/>
      <c r="W188" s="35"/>
      <c r="X188" s="35"/>
      <c r="Y188" s="35"/>
      <c r="Z188" s="35"/>
      <c r="AA188" s="35"/>
      <c r="AB188" s="35"/>
      <c r="AC188" s="35"/>
      <c r="AD188" s="35"/>
      <c r="AE188" s="35"/>
      <c r="AR188" s="201" t="s">
        <v>318</v>
      </c>
      <c r="AT188" s="201" t="s">
        <v>313</v>
      </c>
      <c r="AU188" s="201" t="s">
        <v>86</v>
      </c>
      <c r="AY188" s="18" t="s">
        <v>311</v>
      </c>
      <c r="BE188" s="202">
        <f>IF(N188="základní",J188,0)</f>
        <v>0</v>
      </c>
      <c r="BF188" s="202">
        <f>IF(N188="snížená",J188,0)</f>
        <v>0</v>
      </c>
      <c r="BG188" s="202">
        <f>IF(N188="zákl. přenesená",J188,0)</f>
        <v>0</v>
      </c>
      <c r="BH188" s="202">
        <f>IF(N188="sníž. přenesená",J188,0)</f>
        <v>0</v>
      </c>
      <c r="BI188" s="202">
        <f>IF(N188="nulová",J188,0)</f>
        <v>0</v>
      </c>
      <c r="BJ188" s="18" t="s">
        <v>84</v>
      </c>
      <c r="BK188" s="202">
        <f>ROUND(I188*H188,2)</f>
        <v>0</v>
      </c>
      <c r="BL188" s="18" t="s">
        <v>318</v>
      </c>
      <c r="BM188" s="201" t="s">
        <v>3077</v>
      </c>
    </row>
    <row r="189" spans="1:65" s="2" customFormat="1" ht="16.5" customHeight="1" x14ac:dyDescent="0.2">
      <c r="A189" s="35"/>
      <c r="B189" s="36"/>
      <c r="C189" s="190" t="s">
        <v>863</v>
      </c>
      <c r="D189" s="190" t="s">
        <v>313</v>
      </c>
      <c r="E189" s="191" t="s">
        <v>3078</v>
      </c>
      <c r="F189" s="192" t="s">
        <v>3079</v>
      </c>
      <c r="G189" s="193" t="s">
        <v>1692</v>
      </c>
      <c r="H189" s="194">
        <v>4</v>
      </c>
      <c r="I189" s="195"/>
      <c r="J189" s="196">
        <f>ROUND(I189*H189,2)</f>
        <v>0</v>
      </c>
      <c r="K189" s="192" t="s">
        <v>21</v>
      </c>
      <c r="L189" s="40"/>
      <c r="M189" s="197" t="s">
        <v>21</v>
      </c>
      <c r="N189" s="198" t="s">
        <v>47</v>
      </c>
      <c r="O189" s="65"/>
      <c r="P189" s="199">
        <f>O189*H189</f>
        <v>0</v>
      </c>
      <c r="Q189" s="199">
        <v>0</v>
      </c>
      <c r="R189" s="199">
        <f>Q189*H189</f>
        <v>0</v>
      </c>
      <c r="S189" s="199">
        <v>0</v>
      </c>
      <c r="T189" s="200">
        <f>S189*H189</f>
        <v>0</v>
      </c>
      <c r="U189" s="35"/>
      <c r="V189" s="35"/>
      <c r="W189" s="35"/>
      <c r="X189" s="35"/>
      <c r="Y189" s="35"/>
      <c r="Z189" s="35"/>
      <c r="AA189" s="35"/>
      <c r="AB189" s="35"/>
      <c r="AC189" s="35"/>
      <c r="AD189" s="35"/>
      <c r="AE189" s="35"/>
      <c r="AR189" s="201" t="s">
        <v>318</v>
      </c>
      <c r="AT189" s="201" t="s">
        <v>313</v>
      </c>
      <c r="AU189" s="201" t="s">
        <v>86</v>
      </c>
      <c r="AY189" s="18" t="s">
        <v>311</v>
      </c>
      <c r="BE189" s="202">
        <f>IF(N189="základní",J189,0)</f>
        <v>0</v>
      </c>
      <c r="BF189" s="202">
        <f>IF(N189="snížená",J189,0)</f>
        <v>0</v>
      </c>
      <c r="BG189" s="202">
        <f>IF(N189="zákl. přenesená",J189,0)</f>
        <v>0</v>
      </c>
      <c r="BH189" s="202">
        <f>IF(N189="sníž. přenesená",J189,0)</f>
        <v>0</v>
      </c>
      <c r="BI189" s="202">
        <f>IF(N189="nulová",J189,0)</f>
        <v>0</v>
      </c>
      <c r="BJ189" s="18" t="s">
        <v>84</v>
      </c>
      <c r="BK189" s="202">
        <f>ROUND(I189*H189,2)</f>
        <v>0</v>
      </c>
      <c r="BL189" s="18" t="s">
        <v>318</v>
      </c>
      <c r="BM189" s="201" t="s">
        <v>3080</v>
      </c>
    </row>
    <row r="190" spans="1:65" s="2" customFormat="1" ht="16.5" customHeight="1" x14ac:dyDescent="0.2">
      <c r="A190" s="35"/>
      <c r="B190" s="36"/>
      <c r="C190" s="190" t="s">
        <v>870</v>
      </c>
      <c r="D190" s="190" t="s">
        <v>313</v>
      </c>
      <c r="E190" s="191" t="s">
        <v>3081</v>
      </c>
      <c r="F190" s="192" t="s">
        <v>2834</v>
      </c>
      <c r="G190" s="193" t="s">
        <v>2003</v>
      </c>
      <c r="H190" s="194">
        <v>1</v>
      </c>
      <c r="I190" s="195"/>
      <c r="J190" s="196">
        <f>ROUND(I190*H190,2)</f>
        <v>0</v>
      </c>
      <c r="K190" s="192" t="s">
        <v>21</v>
      </c>
      <c r="L190" s="40"/>
      <c r="M190" s="197" t="s">
        <v>21</v>
      </c>
      <c r="N190" s="198" t="s">
        <v>47</v>
      </c>
      <c r="O190" s="65"/>
      <c r="P190" s="199">
        <f>O190*H190</f>
        <v>0</v>
      </c>
      <c r="Q190" s="199">
        <v>0</v>
      </c>
      <c r="R190" s="199">
        <f>Q190*H190</f>
        <v>0</v>
      </c>
      <c r="S190" s="199">
        <v>0</v>
      </c>
      <c r="T190" s="200">
        <f>S190*H190</f>
        <v>0</v>
      </c>
      <c r="U190" s="35"/>
      <c r="V190" s="35"/>
      <c r="W190" s="35"/>
      <c r="X190" s="35"/>
      <c r="Y190" s="35"/>
      <c r="Z190" s="35"/>
      <c r="AA190" s="35"/>
      <c r="AB190" s="35"/>
      <c r="AC190" s="35"/>
      <c r="AD190" s="35"/>
      <c r="AE190" s="35"/>
      <c r="AR190" s="201" t="s">
        <v>318</v>
      </c>
      <c r="AT190" s="201" t="s">
        <v>313</v>
      </c>
      <c r="AU190" s="201" t="s">
        <v>86</v>
      </c>
      <c r="AY190" s="18" t="s">
        <v>311</v>
      </c>
      <c r="BE190" s="202">
        <f>IF(N190="základní",J190,0)</f>
        <v>0</v>
      </c>
      <c r="BF190" s="202">
        <f>IF(N190="snížená",J190,0)</f>
        <v>0</v>
      </c>
      <c r="BG190" s="202">
        <f>IF(N190="zákl. přenesená",J190,0)</f>
        <v>0</v>
      </c>
      <c r="BH190" s="202">
        <f>IF(N190="sníž. přenesená",J190,0)</f>
        <v>0</v>
      </c>
      <c r="BI190" s="202">
        <f>IF(N190="nulová",J190,0)</f>
        <v>0</v>
      </c>
      <c r="BJ190" s="18" t="s">
        <v>84</v>
      </c>
      <c r="BK190" s="202">
        <f>ROUND(I190*H190,2)</f>
        <v>0</v>
      </c>
      <c r="BL190" s="18" t="s">
        <v>318</v>
      </c>
      <c r="BM190" s="201" t="s">
        <v>3082</v>
      </c>
    </row>
    <row r="191" spans="1:65" s="12" customFormat="1" ht="22.9" customHeight="1" x14ac:dyDescent="0.2">
      <c r="B191" s="174"/>
      <c r="C191" s="175"/>
      <c r="D191" s="176" t="s">
        <v>75</v>
      </c>
      <c r="E191" s="188" t="s">
        <v>3083</v>
      </c>
      <c r="F191" s="188" t="s">
        <v>3084</v>
      </c>
      <c r="G191" s="175"/>
      <c r="H191" s="175"/>
      <c r="I191" s="178"/>
      <c r="J191" s="189">
        <f>BK191</f>
        <v>0</v>
      </c>
      <c r="K191" s="175"/>
      <c r="L191" s="180"/>
      <c r="M191" s="181"/>
      <c r="N191" s="182"/>
      <c r="O191" s="182"/>
      <c r="P191" s="183">
        <f>SUM(P192:P208)</f>
        <v>0</v>
      </c>
      <c r="Q191" s="182"/>
      <c r="R191" s="183">
        <f>SUM(R192:R208)</f>
        <v>0</v>
      </c>
      <c r="S191" s="182"/>
      <c r="T191" s="184">
        <f>SUM(T192:T208)</f>
        <v>0</v>
      </c>
      <c r="AR191" s="185" t="s">
        <v>84</v>
      </c>
      <c r="AT191" s="186" t="s">
        <v>75</v>
      </c>
      <c r="AU191" s="186" t="s">
        <v>84</v>
      </c>
      <c r="AY191" s="185" t="s">
        <v>311</v>
      </c>
      <c r="BK191" s="187">
        <f>SUM(BK192:BK208)</f>
        <v>0</v>
      </c>
    </row>
    <row r="192" spans="1:65" s="2" customFormat="1" ht="16.5" customHeight="1" x14ac:dyDescent="0.2">
      <c r="A192" s="35"/>
      <c r="B192" s="36"/>
      <c r="C192" s="190" t="s">
        <v>876</v>
      </c>
      <c r="D192" s="190" t="s">
        <v>313</v>
      </c>
      <c r="E192" s="191" t="s">
        <v>3085</v>
      </c>
      <c r="F192" s="192" t="s">
        <v>3086</v>
      </c>
      <c r="G192" s="193" t="s">
        <v>1692</v>
      </c>
      <c r="H192" s="194">
        <v>1</v>
      </c>
      <c r="I192" s="195"/>
      <c r="J192" s="196">
        <f t="shared" ref="J192:J208" si="60">ROUND(I192*H192,2)</f>
        <v>0</v>
      </c>
      <c r="K192" s="192" t="s">
        <v>21</v>
      </c>
      <c r="L192" s="40"/>
      <c r="M192" s="197" t="s">
        <v>21</v>
      </c>
      <c r="N192" s="198" t="s">
        <v>47</v>
      </c>
      <c r="O192" s="65"/>
      <c r="P192" s="199">
        <f t="shared" ref="P192:P208" si="61">O192*H192</f>
        <v>0</v>
      </c>
      <c r="Q192" s="199">
        <v>0</v>
      </c>
      <c r="R192" s="199">
        <f t="shared" ref="R192:R208" si="62">Q192*H192</f>
        <v>0</v>
      </c>
      <c r="S192" s="199">
        <v>0</v>
      </c>
      <c r="T192" s="200">
        <f t="shared" ref="T192:T208" si="63">S192*H192</f>
        <v>0</v>
      </c>
      <c r="U192" s="35"/>
      <c r="V192" s="35"/>
      <c r="W192" s="35"/>
      <c r="X192" s="35"/>
      <c r="Y192" s="35"/>
      <c r="Z192" s="35"/>
      <c r="AA192" s="35"/>
      <c r="AB192" s="35"/>
      <c r="AC192" s="35"/>
      <c r="AD192" s="35"/>
      <c r="AE192" s="35"/>
      <c r="AR192" s="201" t="s">
        <v>318</v>
      </c>
      <c r="AT192" s="201" t="s">
        <v>313</v>
      </c>
      <c r="AU192" s="201" t="s">
        <v>86</v>
      </c>
      <c r="AY192" s="18" t="s">
        <v>311</v>
      </c>
      <c r="BE192" s="202">
        <f t="shared" ref="BE192:BE208" si="64">IF(N192="základní",J192,0)</f>
        <v>0</v>
      </c>
      <c r="BF192" s="202">
        <f t="shared" ref="BF192:BF208" si="65">IF(N192="snížená",J192,0)</f>
        <v>0</v>
      </c>
      <c r="BG192" s="202">
        <f t="shared" ref="BG192:BG208" si="66">IF(N192="zákl. přenesená",J192,0)</f>
        <v>0</v>
      </c>
      <c r="BH192" s="202">
        <f t="shared" ref="BH192:BH208" si="67">IF(N192="sníž. přenesená",J192,0)</f>
        <v>0</v>
      </c>
      <c r="BI192" s="202">
        <f t="shared" ref="BI192:BI208" si="68">IF(N192="nulová",J192,0)</f>
        <v>0</v>
      </c>
      <c r="BJ192" s="18" t="s">
        <v>84</v>
      </c>
      <c r="BK192" s="202">
        <f t="shared" ref="BK192:BK208" si="69">ROUND(I192*H192,2)</f>
        <v>0</v>
      </c>
      <c r="BL192" s="18" t="s">
        <v>318</v>
      </c>
      <c r="BM192" s="201" t="s">
        <v>3087</v>
      </c>
    </row>
    <row r="193" spans="1:65" s="2" customFormat="1" ht="24" customHeight="1" x14ac:dyDescent="0.2">
      <c r="A193" s="35"/>
      <c r="B193" s="36"/>
      <c r="C193" s="190" t="s">
        <v>881</v>
      </c>
      <c r="D193" s="190" t="s">
        <v>313</v>
      </c>
      <c r="E193" s="191" t="s">
        <v>3088</v>
      </c>
      <c r="F193" s="192" t="s">
        <v>3089</v>
      </c>
      <c r="G193" s="193" t="s">
        <v>1692</v>
      </c>
      <c r="H193" s="194">
        <v>15</v>
      </c>
      <c r="I193" s="195"/>
      <c r="J193" s="196">
        <f t="shared" si="60"/>
        <v>0</v>
      </c>
      <c r="K193" s="192" t="s">
        <v>21</v>
      </c>
      <c r="L193" s="40"/>
      <c r="M193" s="197" t="s">
        <v>21</v>
      </c>
      <c r="N193" s="198" t="s">
        <v>47</v>
      </c>
      <c r="O193" s="65"/>
      <c r="P193" s="199">
        <f t="shared" si="61"/>
        <v>0</v>
      </c>
      <c r="Q193" s="199">
        <v>0</v>
      </c>
      <c r="R193" s="199">
        <f t="shared" si="62"/>
        <v>0</v>
      </c>
      <c r="S193" s="199">
        <v>0</v>
      </c>
      <c r="T193" s="200">
        <f t="shared" si="63"/>
        <v>0</v>
      </c>
      <c r="U193" s="35"/>
      <c r="V193" s="35"/>
      <c r="W193" s="35"/>
      <c r="X193" s="35"/>
      <c r="Y193" s="35"/>
      <c r="Z193" s="35"/>
      <c r="AA193" s="35"/>
      <c r="AB193" s="35"/>
      <c r="AC193" s="35"/>
      <c r="AD193" s="35"/>
      <c r="AE193" s="35"/>
      <c r="AR193" s="201" t="s">
        <v>318</v>
      </c>
      <c r="AT193" s="201" t="s">
        <v>313</v>
      </c>
      <c r="AU193" s="201" t="s">
        <v>86</v>
      </c>
      <c r="AY193" s="18" t="s">
        <v>311</v>
      </c>
      <c r="BE193" s="202">
        <f t="shared" si="64"/>
        <v>0</v>
      </c>
      <c r="BF193" s="202">
        <f t="shared" si="65"/>
        <v>0</v>
      </c>
      <c r="BG193" s="202">
        <f t="shared" si="66"/>
        <v>0</v>
      </c>
      <c r="BH193" s="202">
        <f t="shared" si="67"/>
        <v>0</v>
      </c>
      <c r="BI193" s="202">
        <f t="shared" si="68"/>
        <v>0</v>
      </c>
      <c r="BJ193" s="18" t="s">
        <v>84</v>
      </c>
      <c r="BK193" s="202">
        <f t="shared" si="69"/>
        <v>0</v>
      </c>
      <c r="BL193" s="18" t="s">
        <v>318</v>
      </c>
      <c r="BM193" s="201" t="s">
        <v>3090</v>
      </c>
    </row>
    <row r="194" spans="1:65" s="2" customFormat="1" ht="16.5" customHeight="1" x14ac:dyDescent="0.2">
      <c r="A194" s="35"/>
      <c r="B194" s="36"/>
      <c r="C194" s="190" t="s">
        <v>886</v>
      </c>
      <c r="D194" s="190" t="s">
        <v>313</v>
      </c>
      <c r="E194" s="191" t="s">
        <v>3091</v>
      </c>
      <c r="F194" s="192" t="s">
        <v>3092</v>
      </c>
      <c r="G194" s="193" t="s">
        <v>329</v>
      </c>
      <c r="H194" s="194">
        <v>60</v>
      </c>
      <c r="I194" s="195"/>
      <c r="J194" s="196">
        <f t="shared" si="60"/>
        <v>0</v>
      </c>
      <c r="K194" s="192" t="s">
        <v>21</v>
      </c>
      <c r="L194" s="40"/>
      <c r="M194" s="197" t="s">
        <v>21</v>
      </c>
      <c r="N194" s="198" t="s">
        <v>47</v>
      </c>
      <c r="O194" s="65"/>
      <c r="P194" s="199">
        <f t="shared" si="61"/>
        <v>0</v>
      </c>
      <c r="Q194" s="199">
        <v>0</v>
      </c>
      <c r="R194" s="199">
        <f t="shared" si="62"/>
        <v>0</v>
      </c>
      <c r="S194" s="199">
        <v>0</v>
      </c>
      <c r="T194" s="200">
        <f t="shared" si="63"/>
        <v>0</v>
      </c>
      <c r="U194" s="35"/>
      <c r="V194" s="35"/>
      <c r="W194" s="35"/>
      <c r="X194" s="35"/>
      <c r="Y194" s="35"/>
      <c r="Z194" s="35"/>
      <c r="AA194" s="35"/>
      <c r="AB194" s="35"/>
      <c r="AC194" s="35"/>
      <c r="AD194" s="35"/>
      <c r="AE194" s="35"/>
      <c r="AR194" s="201" t="s">
        <v>318</v>
      </c>
      <c r="AT194" s="201" t="s">
        <v>313</v>
      </c>
      <c r="AU194" s="201" t="s">
        <v>86</v>
      </c>
      <c r="AY194" s="18" t="s">
        <v>311</v>
      </c>
      <c r="BE194" s="202">
        <f t="shared" si="64"/>
        <v>0</v>
      </c>
      <c r="BF194" s="202">
        <f t="shared" si="65"/>
        <v>0</v>
      </c>
      <c r="BG194" s="202">
        <f t="shared" si="66"/>
        <v>0</v>
      </c>
      <c r="BH194" s="202">
        <f t="shared" si="67"/>
        <v>0</v>
      </c>
      <c r="BI194" s="202">
        <f t="shared" si="68"/>
        <v>0</v>
      </c>
      <c r="BJ194" s="18" t="s">
        <v>84</v>
      </c>
      <c r="BK194" s="202">
        <f t="shared" si="69"/>
        <v>0</v>
      </c>
      <c r="BL194" s="18" t="s">
        <v>318</v>
      </c>
      <c r="BM194" s="201" t="s">
        <v>3093</v>
      </c>
    </row>
    <row r="195" spans="1:65" s="2" customFormat="1" ht="16.5" customHeight="1" x14ac:dyDescent="0.2">
      <c r="A195" s="35"/>
      <c r="B195" s="36"/>
      <c r="C195" s="190" t="s">
        <v>893</v>
      </c>
      <c r="D195" s="190" t="s">
        <v>313</v>
      </c>
      <c r="E195" s="191" t="s">
        <v>3094</v>
      </c>
      <c r="F195" s="192" t="s">
        <v>2831</v>
      </c>
      <c r="G195" s="193" t="s">
        <v>2003</v>
      </c>
      <c r="H195" s="194">
        <v>1</v>
      </c>
      <c r="I195" s="195"/>
      <c r="J195" s="196">
        <f t="shared" si="60"/>
        <v>0</v>
      </c>
      <c r="K195" s="192" t="s">
        <v>21</v>
      </c>
      <c r="L195" s="40"/>
      <c r="M195" s="197" t="s">
        <v>21</v>
      </c>
      <c r="N195" s="198" t="s">
        <v>47</v>
      </c>
      <c r="O195" s="65"/>
      <c r="P195" s="199">
        <f t="shared" si="61"/>
        <v>0</v>
      </c>
      <c r="Q195" s="199">
        <v>0</v>
      </c>
      <c r="R195" s="199">
        <f t="shared" si="62"/>
        <v>0</v>
      </c>
      <c r="S195" s="199">
        <v>0</v>
      </c>
      <c r="T195" s="200">
        <f t="shared" si="63"/>
        <v>0</v>
      </c>
      <c r="U195" s="35"/>
      <c r="V195" s="35"/>
      <c r="W195" s="35"/>
      <c r="X195" s="35"/>
      <c r="Y195" s="35"/>
      <c r="Z195" s="35"/>
      <c r="AA195" s="35"/>
      <c r="AB195" s="35"/>
      <c r="AC195" s="35"/>
      <c r="AD195" s="35"/>
      <c r="AE195" s="35"/>
      <c r="AR195" s="201" t="s">
        <v>318</v>
      </c>
      <c r="AT195" s="201" t="s">
        <v>313</v>
      </c>
      <c r="AU195" s="201" t="s">
        <v>86</v>
      </c>
      <c r="AY195" s="18" t="s">
        <v>311</v>
      </c>
      <c r="BE195" s="202">
        <f t="shared" si="64"/>
        <v>0</v>
      </c>
      <c r="BF195" s="202">
        <f t="shared" si="65"/>
        <v>0</v>
      </c>
      <c r="BG195" s="202">
        <f t="shared" si="66"/>
        <v>0</v>
      </c>
      <c r="BH195" s="202">
        <f t="shared" si="67"/>
        <v>0</v>
      </c>
      <c r="BI195" s="202">
        <f t="shared" si="68"/>
        <v>0</v>
      </c>
      <c r="BJ195" s="18" t="s">
        <v>84</v>
      </c>
      <c r="BK195" s="202">
        <f t="shared" si="69"/>
        <v>0</v>
      </c>
      <c r="BL195" s="18" t="s">
        <v>318</v>
      </c>
      <c r="BM195" s="201" t="s">
        <v>3095</v>
      </c>
    </row>
    <row r="196" spans="1:65" s="2" customFormat="1" ht="16.5" customHeight="1" x14ac:dyDescent="0.2">
      <c r="A196" s="35"/>
      <c r="B196" s="36"/>
      <c r="C196" s="190" t="s">
        <v>903</v>
      </c>
      <c r="D196" s="190" t="s">
        <v>313</v>
      </c>
      <c r="E196" s="191" t="s">
        <v>3096</v>
      </c>
      <c r="F196" s="192" t="s">
        <v>2834</v>
      </c>
      <c r="G196" s="193" t="s">
        <v>2003</v>
      </c>
      <c r="H196" s="194">
        <v>1</v>
      </c>
      <c r="I196" s="195"/>
      <c r="J196" s="196">
        <f t="shared" si="60"/>
        <v>0</v>
      </c>
      <c r="K196" s="192" t="s">
        <v>21</v>
      </c>
      <c r="L196" s="40"/>
      <c r="M196" s="197" t="s">
        <v>21</v>
      </c>
      <c r="N196" s="198" t="s">
        <v>47</v>
      </c>
      <c r="O196" s="65"/>
      <c r="P196" s="199">
        <f t="shared" si="61"/>
        <v>0</v>
      </c>
      <c r="Q196" s="199">
        <v>0</v>
      </c>
      <c r="R196" s="199">
        <f t="shared" si="62"/>
        <v>0</v>
      </c>
      <c r="S196" s="199">
        <v>0</v>
      </c>
      <c r="T196" s="200">
        <f t="shared" si="63"/>
        <v>0</v>
      </c>
      <c r="U196" s="35"/>
      <c r="V196" s="35"/>
      <c r="W196" s="35"/>
      <c r="X196" s="35"/>
      <c r="Y196" s="35"/>
      <c r="Z196" s="35"/>
      <c r="AA196" s="35"/>
      <c r="AB196" s="35"/>
      <c r="AC196" s="35"/>
      <c r="AD196" s="35"/>
      <c r="AE196" s="35"/>
      <c r="AR196" s="201" t="s">
        <v>318</v>
      </c>
      <c r="AT196" s="201" t="s">
        <v>313</v>
      </c>
      <c r="AU196" s="201" t="s">
        <v>86</v>
      </c>
      <c r="AY196" s="18" t="s">
        <v>311</v>
      </c>
      <c r="BE196" s="202">
        <f t="shared" si="64"/>
        <v>0</v>
      </c>
      <c r="BF196" s="202">
        <f t="shared" si="65"/>
        <v>0</v>
      </c>
      <c r="BG196" s="202">
        <f t="shared" si="66"/>
        <v>0</v>
      </c>
      <c r="BH196" s="202">
        <f t="shared" si="67"/>
        <v>0</v>
      </c>
      <c r="BI196" s="202">
        <f t="shared" si="68"/>
        <v>0</v>
      </c>
      <c r="BJ196" s="18" t="s">
        <v>84</v>
      </c>
      <c r="BK196" s="202">
        <f t="shared" si="69"/>
        <v>0</v>
      </c>
      <c r="BL196" s="18" t="s">
        <v>318</v>
      </c>
      <c r="BM196" s="201" t="s">
        <v>3097</v>
      </c>
    </row>
    <row r="197" spans="1:65" s="2" customFormat="1" ht="16.5" customHeight="1" x14ac:dyDescent="0.2">
      <c r="A197" s="35"/>
      <c r="B197" s="36"/>
      <c r="C197" s="190" t="s">
        <v>910</v>
      </c>
      <c r="D197" s="190" t="s">
        <v>313</v>
      </c>
      <c r="E197" s="191" t="s">
        <v>3098</v>
      </c>
      <c r="F197" s="192" t="s">
        <v>3099</v>
      </c>
      <c r="G197" s="193" t="s">
        <v>3100</v>
      </c>
      <c r="H197" s="194">
        <v>1</v>
      </c>
      <c r="I197" s="195"/>
      <c r="J197" s="196">
        <f t="shared" si="60"/>
        <v>0</v>
      </c>
      <c r="K197" s="192" t="s">
        <v>21</v>
      </c>
      <c r="L197" s="40"/>
      <c r="M197" s="197" t="s">
        <v>21</v>
      </c>
      <c r="N197" s="198" t="s">
        <v>47</v>
      </c>
      <c r="O197" s="65"/>
      <c r="P197" s="199">
        <f t="shared" si="61"/>
        <v>0</v>
      </c>
      <c r="Q197" s="199">
        <v>0</v>
      </c>
      <c r="R197" s="199">
        <f t="shared" si="62"/>
        <v>0</v>
      </c>
      <c r="S197" s="199">
        <v>0</v>
      </c>
      <c r="T197" s="200">
        <f t="shared" si="63"/>
        <v>0</v>
      </c>
      <c r="U197" s="35"/>
      <c r="V197" s="35"/>
      <c r="W197" s="35"/>
      <c r="X197" s="35"/>
      <c r="Y197" s="35"/>
      <c r="Z197" s="35"/>
      <c r="AA197" s="35"/>
      <c r="AB197" s="35"/>
      <c r="AC197" s="35"/>
      <c r="AD197" s="35"/>
      <c r="AE197" s="35"/>
      <c r="AR197" s="201" t="s">
        <v>318</v>
      </c>
      <c r="AT197" s="201" t="s">
        <v>313</v>
      </c>
      <c r="AU197" s="201" t="s">
        <v>86</v>
      </c>
      <c r="AY197" s="18" t="s">
        <v>311</v>
      </c>
      <c r="BE197" s="202">
        <f t="shared" si="64"/>
        <v>0</v>
      </c>
      <c r="BF197" s="202">
        <f t="shared" si="65"/>
        <v>0</v>
      </c>
      <c r="BG197" s="202">
        <f t="shared" si="66"/>
        <v>0</v>
      </c>
      <c r="BH197" s="202">
        <f t="shared" si="67"/>
        <v>0</v>
      </c>
      <c r="BI197" s="202">
        <f t="shared" si="68"/>
        <v>0</v>
      </c>
      <c r="BJ197" s="18" t="s">
        <v>84</v>
      </c>
      <c r="BK197" s="202">
        <f t="shared" si="69"/>
        <v>0</v>
      </c>
      <c r="BL197" s="18" t="s">
        <v>318</v>
      </c>
      <c r="BM197" s="201" t="s">
        <v>3101</v>
      </c>
    </row>
    <row r="198" spans="1:65" s="2" customFormat="1" ht="16.5" customHeight="1" x14ac:dyDescent="0.2">
      <c r="A198" s="35"/>
      <c r="B198" s="36"/>
      <c r="C198" s="190" t="s">
        <v>919</v>
      </c>
      <c r="D198" s="190" t="s">
        <v>313</v>
      </c>
      <c r="E198" s="191" t="s">
        <v>3102</v>
      </c>
      <c r="F198" s="192" t="s">
        <v>3103</v>
      </c>
      <c r="G198" s="193" t="s">
        <v>3100</v>
      </c>
      <c r="H198" s="194">
        <v>1</v>
      </c>
      <c r="I198" s="195"/>
      <c r="J198" s="196">
        <f t="shared" si="60"/>
        <v>0</v>
      </c>
      <c r="K198" s="192" t="s">
        <v>21</v>
      </c>
      <c r="L198" s="40"/>
      <c r="M198" s="197" t="s">
        <v>21</v>
      </c>
      <c r="N198" s="198" t="s">
        <v>47</v>
      </c>
      <c r="O198" s="65"/>
      <c r="P198" s="199">
        <f t="shared" si="61"/>
        <v>0</v>
      </c>
      <c r="Q198" s="199">
        <v>0</v>
      </c>
      <c r="R198" s="199">
        <f t="shared" si="62"/>
        <v>0</v>
      </c>
      <c r="S198" s="199">
        <v>0</v>
      </c>
      <c r="T198" s="200">
        <f t="shared" si="63"/>
        <v>0</v>
      </c>
      <c r="U198" s="35"/>
      <c r="V198" s="35"/>
      <c r="W198" s="35"/>
      <c r="X198" s="35"/>
      <c r="Y198" s="35"/>
      <c r="Z198" s="35"/>
      <c r="AA198" s="35"/>
      <c r="AB198" s="35"/>
      <c r="AC198" s="35"/>
      <c r="AD198" s="35"/>
      <c r="AE198" s="35"/>
      <c r="AR198" s="201" t="s">
        <v>318</v>
      </c>
      <c r="AT198" s="201" t="s">
        <v>313</v>
      </c>
      <c r="AU198" s="201" t="s">
        <v>86</v>
      </c>
      <c r="AY198" s="18" t="s">
        <v>311</v>
      </c>
      <c r="BE198" s="202">
        <f t="shared" si="64"/>
        <v>0</v>
      </c>
      <c r="BF198" s="202">
        <f t="shared" si="65"/>
        <v>0</v>
      </c>
      <c r="BG198" s="202">
        <f t="shared" si="66"/>
        <v>0</v>
      </c>
      <c r="BH198" s="202">
        <f t="shared" si="67"/>
        <v>0</v>
      </c>
      <c r="BI198" s="202">
        <f t="shared" si="68"/>
        <v>0</v>
      </c>
      <c r="BJ198" s="18" t="s">
        <v>84</v>
      </c>
      <c r="BK198" s="202">
        <f t="shared" si="69"/>
        <v>0</v>
      </c>
      <c r="BL198" s="18" t="s">
        <v>318</v>
      </c>
      <c r="BM198" s="201" t="s">
        <v>3104</v>
      </c>
    </row>
    <row r="199" spans="1:65" s="2" customFormat="1" ht="16.5" customHeight="1" x14ac:dyDescent="0.2">
      <c r="A199" s="35"/>
      <c r="B199" s="36"/>
      <c r="C199" s="190" t="s">
        <v>927</v>
      </c>
      <c r="D199" s="190" t="s">
        <v>313</v>
      </c>
      <c r="E199" s="191" t="s">
        <v>3105</v>
      </c>
      <c r="F199" s="192" t="s">
        <v>3106</v>
      </c>
      <c r="G199" s="193" t="s">
        <v>3100</v>
      </c>
      <c r="H199" s="194">
        <v>1</v>
      </c>
      <c r="I199" s="195"/>
      <c r="J199" s="196">
        <f t="shared" si="60"/>
        <v>0</v>
      </c>
      <c r="K199" s="192" t="s">
        <v>21</v>
      </c>
      <c r="L199" s="40"/>
      <c r="M199" s="197" t="s">
        <v>21</v>
      </c>
      <c r="N199" s="198" t="s">
        <v>47</v>
      </c>
      <c r="O199" s="65"/>
      <c r="P199" s="199">
        <f t="shared" si="61"/>
        <v>0</v>
      </c>
      <c r="Q199" s="199">
        <v>0</v>
      </c>
      <c r="R199" s="199">
        <f t="shared" si="62"/>
        <v>0</v>
      </c>
      <c r="S199" s="199">
        <v>0</v>
      </c>
      <c r="T199" s="200">
        <f t="shared" si="63"/>
        <v>0</v>
      </c>
      <c r="U199" s="35"/>
      <c r="V199" s="35"/>
      <c r="W199" s="35"/>
      <c r="X199" s="35"/>
      <c r="Y199" s="35"/>
      <c r="Z199" s="35"/>
      <c r="AA199" s="35"/>
      <c r="AB199" s="35"/>
      <c r="AC199" s="35"/>
      <c r="AD199" s="35"/>
      <c r="AE199" s="35"/>
      <c r="AR199" s="201" t="s">
        <v>318</v>
      </c>
      <c r="AT199" s="201" t="s">
        <v>313</v>
      </c>
      <c r="AU199" s="201" t="s">
        <v>86</v>
      </c>
      <c r="AY199" s="18" t="s">
        <v>311</v>
      </c>
      <c r="BE199" s="202">
        <f t="shared" si="64"/>
        <v>0</v>
      </c>
      <c r="BF199" s="202">
        <f t="shared" si="65"/>
        <v>0</v>
      </c>
      <c r="BG199" s="202">
        <f t="shared" si="66"/>
        <v>0</v>
      </c>
      <c r="BH199" s="202">
        <f t="shared" si="67"/>
        <v>0</v>
      </c>
      <c r="BI199" s="202">
        <f t="shared" si="68"/>
        <v>0</v>
      </c>
      <c r="BJ199" s="18" t="s">
        <v>84</v>
      </c>
      <c r="BK199" s="202">
        <f t="shared" si="69"/>
        <v>0</v>
      </c>
      <c r="BL199" s="18" t="s">
        <v>318</v>
      </c>
      <c r="BM199" s="201" t="s">
        <v>3107</v>
      </c>
    </row>
    <row r="200" spans="1:65" s="2" customFormat="1" ht="16.5" customHeight="1" x14ac:dyDescent="0.2">
      <c r="A200" s="35"/>
      <c r="B200" s="36"/>
      <c r="C200" s="190" t="s">
        <v>935</v>
      </c>
      <c r="D200" s="190" t="s">
        <v>313</v>
      </c>
      <c r="E200" s="191" t="s">
        <v>3108</v>
      </c>
      <c r="F200" s="192" t="s">
        <v>3109</v>
      </c>
      <c r="G200" s="193" t="s">
        <v>3100</v>
      </c>
      <c r="H200" s="194">
        <v>1</v>
      </c>
      <c r="I200" s="195"/>
      <c r="J200" s="196">
        <f t="shared" si="60"/>
        <v>0</v>
      </c>
      <c r="K200" s="192" t="s">
        <v>21</v>
      </c>
      <c r="L200" s="40"/>
      <c r="M200" s="197" t="s">
        <v>21</v>
      </c>
      <c r="N200" s="198" t="s">
        <v>47</v>
      </c>
      <c r="O200" s="65"/>
      <c r="P200" s="199">
        <f t="shared" si="61"/>
        <v>0</v>
      </c>
      <c r="Q200" s="199">
        <v>0</v>
      </c>
      <c r="R200" s="199">
        <f t="shared" si="62"/>
        <v>0</v>
      </c>
      <c r="S200" s="199">
        <v>0</v>
      </c>
      <c r="T200" s="200">
        <f t="shared" si="63"/>
        <v>0</v>
      </c>
      <c r="U200" s="35"/>
      <c r="V200" s="35"/>
      <c r="W200" s="35"/>
      <c r="X200" s="35"/>
      <c r="Y200" s="35"/>
      <c r="Z200" s="35"/>
      <c r="AA200" s="35"/>
      <c r="AB200" s="35"/>
      <c r="AC200" s="35"/>
      <c r="AD200" s="35"/>
      <c r="AE200" s="35"/>
      <c r="AR200" s="201" t="s">
        <v>318</v>
      </c>
      <c r="AT200" s="201" t="s">
        <v>313</v>
      </c>
      <c r="AU200" s="201" t="s">
        <v>86</v>
      </c>
      <c r="AY200" s="18" t="s">
        <v>311</v>
      </c>
      <c r="BE200" s="202">
        <f t="shared" si="64"/>
        <v>0</v>
      </c>
      <c r="BF200" s="202">
        <f t="shared" si="65"/>
        <v>0</v>
      </c>
      <c r="BG200" s="202">
        <f t="shared" si="66"/>
        <v>0</v>
      </c>
      <c r="BH200" s="202">
        <f t="shared" si="67"/>
        <v>0</v>
      </c>
      <c r="BI200" s="202">
        <f t="shared" si="68"/>
        <v>0</v>
      </c>
      <c r="BJ200" s="18" t="s">
        <v>84</v>
      </c>
      <c r="BK200" s="202">
        <f t="shared" si="69"/>
        <v>0</v>
      </c>
      <c r="BL200" s="18" t="s">
        <v>318</v>
      </c>
      <c r="BM200" s="201" t="s">
        <v>3110</v>
      </c>
    </row>
    <row r="201" spans="1:65" s="2" customFormat="1" ht="16.5" customHeight="1" x14ac:dyDescent="0.2">
      <c r="A201" s="35"/>
      <c r="B201" s="36"/>
      <c r="C201" s="190" t="s">
        <v>937</v>
      </c>
      <c r="D201" s="190" t="s">
        <v>313</v>
      </c>
      <c r="E201" s="191" t="s">
        <v>3111</v>
      </c>
      <c r="F201" s="192" t="s">
        <v>3112</v>
      </c>
      <c r="G201" s="193" t="s">
        <v>3100</v>
      </c>
      <c r="H201" s="194">
        <v>1</v>
      </c>
      <c r="I201" s="195"/>
      <c r="J201" s="196">
        <f t="shared" si="60"/>
        <v>0</v>
      </c>
      <c r="K201" s="192" t="s">
        <v>21</v>
      </c>
      <c r="L201" s="40"/>
      <c r="M201" s="197" t="s">
        <v>21</v>
      </c>
      <c r="N201" s="198" t="s">
        <v>47</v>
      </c>
      <c r="O201" s="65"/>
      <c r="P201" s="199">
        <f t="shared" si="61"/>
        <v>0</v>
      </c>
      <c r="Q201" s="199">
        <v>0</v>
      </c>
      <c r="R201" s="199">
        <f t="shared" si="62"/>
        <v>0</v>
      </c>
      <c r="S201" s="199">
        <v>0</v>
      </c>
      <c r="T201" s="200">
        <f t="shared" si="63"/>
        <v>0</v>
      </c>
      <c r="U201" s="35"/>
      <c r="V201" s="35"/>
      <c r="W201" s="35"/>
      <c r="X201" s="35"/>
      <c r="Y201" s="35"/>
      <c r="Z201" s="35"/>
      <c r="AA201" s="35"/>
      <c r="AB201" s="35"/>
      <c r="AC201" s="35"/>
      <c r="AD201" s="35"/>
      <c r="AE201" s="35"/>
      <c r="AR201" s="201" t="s">
        <v>318</v>
      </c>
      <c r="AT201" s="201" t="s">
        <v>313</v>
      </c>
      <c r="AU201" s="201" t="s">
        <v>86</v>
      </c>
      <c r="AY201" s="18" t="s">
        <v>311</v>
      </c>
      <c r="BE201" s="202">
        <f t="shared" si="64"/>
        <v>0</v>
      </c>
      <c r="BF201" s="202">
        <f t="shared" si="65"/>
        <v>0</v>
      </c>
      <c r="BG201" s="202">
        <f t="shared" si="66"/>
        <v>0</v>
      </c>
      <c r="BH201" s="202">
        <f t="shared" si="67"/>
        <v>0</v>
      </c>
      <c r="BI201" s="202">
        <f t="shared" si="68"/>
        <v>0</v>
      </c>
      <c r="BJ201" s="18" t="s">
        <v>84</v>
      </c>
      <c r="BK201" s="202">
        <f t="shared" si="69"/>
        <v>0</v>
      </c>
      <c r="BL201" s="18" t="s">
        <v>318</v>
      </c>
      <c r="BM201" s="201" t="s">
        <v>3113</v>
      </c>
    </row>
    <row r="202" spans="1:65" s="2" customFormat="1" ht="16.5" customHeight="1" x14ac:dyDescent="0.2">
      <c r="A202" s="35"/>
      <c r="B202" s="36"/>
      <c r="C202" s="190" t="s">
        <v>939</v>
      </c>
      <c r="D202" s="190" t="s">
        <v>313</v>
      </c>
      <c r="E202" s="191" t="s">
        <v>3114</v>
      </c>
      <c r="F202" s="192" t="s">
        <v>3115</v>
      </c>
      <c r="G202" s="193" t="s">
        <v>3100</v>
      </c>
      <c r="H202" s="194">
        <v>1</v>
      </c>
      <c r="I202" s="195"/>
      <c r="J202" s="196">
        <f t="shared" si="60"/>
        <v>0</v>
      </c>
      <c r="K202" s="192" t="s">
        <v>21</v>
      </c>
      <c r="L202" s="40"/>
      <c r="M202" s="197" t="s">
        <v>21</v>
      </c>
      <c r="N202" s="198" t="s">
        <v>47</v>
      </c>
      <c r="O202" s="65"/>
      <c r="P202" s="199">
        <f t="shared" si="61"/>
        <v>0</v>
      </c>
      <c r="Q202" s="199">
        <v>0</v>
      </c>
      <c r="R202" s="199">
        <f t="shared" si="62"/>
        <v>0</v>
      </c>
      <c r="S202" s="199">
        <v>0</v>
      </c>
      <c r="T202" s="200">
        <f t="shared" si="63"/>
        <v>0</v>
      </c>
      <c r="U202" s="35"/>
      <c r="V202" s="35"/>
      <c r="W202" s="35"/>
      <c r="X202" s="35"/>
      <c r="Y202" s="35"/>
      <c r="Z202" s="35"/>
      <c r="AA202" s="35"/>
      <c r="AB202" s="35"/>
      <c r="AC202" s="35"/>
      <c r="AD202" s="35"/>
      <c r="AE202" s="35"/>
      <c r="AR202" s="201" t="s">
        <v>318</v>
      </c>
      <c r="AT202" s="201" t="s">
        <v>313</v>
      </c>
      <c r="AU202" s="201" t="s">
        <v>86</v>
      </c>
      <c r="AY202" s="18" t="s">
        <v>311</v>
      </c>
      <c r="BE202" s="202">
        <f t="shared" si="64"/>
        <v>0</v>
      </c>
      <c r="BF202" s="202">
        <f t="shared" si="65"/>
        <v>0</v>
      </c>
      <c r="BG202" s="202">
        <f t="shared" si="66"/>
        <v>0</v>
      </c>
      <c r="BH202" s="202">
        <f t="shared" si="67"/>
        <v>0</v>
      </c>
      <c r="BI202" s="202">
        <f t="shared" si="68"/>
        <v>0</v>
      </c>
      <c r="BJ202" s="18" t="s">
        <v>84</v>
      </c>
      <c r="BK202" s="202">
        <f t="shared" si="69"/>
        <v>0</v>
      </c>
      <c r="BL202" s="18" t="s">
        <v>318</v>
      </c>
      <c r="BM202" s="201" t="s">
        <v>3116</v>
      </c>
    </row>
    <row r="203" spans="1:65" s="2" customFormat="1" ht="16.5" customHeight="1" x14ac:dyDescent="0.2">
      <c r="A203" s="35"/>
      <c r="B203" s="36"/>
      <c r="C203" s="190" t="s">
        <v>943</v>
      </c>
      <c r="D203" s="190" t="s">
        <v>313</v>
      </c>
      <c r="E203" s="191" t="s">
        <v>3117</v>
      </c>
      <c r="F203" s="192" t="s">
        <v>3118</v>
      </c>
      <c r="G203" s="193" t="s">
        <v>3100</v>
      </c>
      <c r="H203" s="194">
        <v>1</v>
      </c>
      <c r="I203" s="195"/>
      <c r="J203" s="196">
        <f t="shared" si="60"/>
        <v>0</v>
      </c>
      <c r="K203" s="192" t="s">
        <v>21</v>
      </c>
      <c r="L203" s="40"/>
      <c r="M203" s="197" t="s">
        <v>21</v>
      </c>
      <c r="N203" s="198" t="s">
        <v>47</v>
      </c>
      <c r="O203" s="65"/>
      <c r="P203" s="199">
        <f t="shared" si="61"/>
        <v>0</v>
      </c>
      <c r="Q203" s="199">
        <v>0</v>
      </c>
      <c r="R203" s="199">
        <f t="shared" si="62"/>
        <v>0</v>
      </c>
      <c r="S203" s="199">
        <v>0</v>
      </c>
      <c r="T203" s="200">
        <f t="shared" si="63"/>
        <v>0</v>
      </c>
      <c r="U203" s="35"/>
      <c r="V203" s="35"/>
      <c r="W203" s="35"/>
      <c r="X203" s="35"/>
      <c r="Y203" s="35"/>
      <c r="Z203" s="35"/>
      <c r="AA203" s="35"/>
      <c r="AB203" s="35"/>
      <c r="AC203" s="35"/>
      <c r="AD203" s="35"/>
      <c r="AE203" s="35"/>
      <c r="AR203" s="201" t="s">
        <v>318</v>
      </c>
      <c r="AT203" s="201" t="s">
        <v>313</v>
      </c>
      <c r="AU203" s="201" t="s">
        <v>86</v>
      </c>
      <c r="AY203" s="18" t="s">
        <v>311</v>
      </c>
      <c r="BE203" s="202">
        <f t="shared" si="64"/>
        <v>0</v>
      </c>
      <c r="BF203" s="202">
        <f t="shared" si="65"/>
        <v>0</v>
      </c>
      <c r="BG203" s="202">
        <f t="shared" si="66"/>
        <v>0</v>
      </c>
      <c r="BH203" s="202">
        <f t="shared" si="67"/>
        <v>0</v>
      </c>
      <c r="BI203" s="202">
        <f t="shared" si="68"/>
        <v>0</v>
      </c>
      <c r="BJ203" s="18" t="s">
        <v>84</v>
      </c>
      <c r="BK203" s="202">
        <f t="shared" si="69"/>
        <v>0</v>
      </c>
      <c r="BL203" s="18" t="s">
        <v>318</v>
      </c>
      <c r="BM203" s="201" t="s">
        <v>3119</v>
      </c>
    </row>
    <row r="204" spans="1:65" s="2" customFormat="1" ht="16.5" customHeight="1" x14ac:dyDescent="0.2">
      <c r="A204" s="35"/>
      <c r="B204" s="36"/>
      <c r="C204" s="190" t="s">
        <v>957</v>
      </c>
      <c r="D204" s="190" t="s">
        <v>313</v>
      </c>
      <c r="E204" s="191" t="s">
        <v>3120</v>
      </c>
      <c r="F204" s="192" t="s">
        <v>3121</v>
      </c>
      <c r="G204" s="193" t="s">
        <v>3100</v>
      </c>
      <c r="H204" s="194">
        <v>1</v>
      </c>
      <c r="I204" s="195"/>
      <c r="J204" s="196">
        <f t="shared" si="60"/>
        <v>0</v>
      </c>
      <c r="K204" s="192" t="s">
        <v>21</v>
      </c>
      <c r="L204" s="40"/>
      <c r="M204" s="197" t="s">
        <v>21</v>
      </c>
      <c r="N204" s="198" t="s">
        <v>47</v>
      </c>
      <c r="O204" s="65"/>
      <c r="P204" s="199">
        <f t="shared" si="61"/>
        <v>0</v>
      </c>
      <c r="Q204" s="199">
        <v>0</v>
      </c>
      <c r="R204" s="199">
        <f t="shared" si="62"/>
        <v>0</v>
      </c>
      <c r="S204" s="199">
        <v>0</v>
      </c>
      <c r="T204" s="200">
        <f t="shared" si="63"/>
        <v>0</v>
      </c>
      <c r="U204" s="35"/>
      <c r="V204" s="35"/>
      <c r="W204" s="35"/>
      <c r="X204" s="35"/>
      <c r="Y204" s="35"/>
      <c r="Z204" s="35"/>
      <c r="AA204" s="35"/>
      <c r="AB204" s="35"/>
      <c r="AC204" s="35"/>
      <c r="AD204" s="35"/>
      <c r="AE204" s="35"/>
      <c r="AR204" s="201" t="s">
        <v>318</v>
      </c>
      <c r="AT204" s="201" t="s">
        <v>313</v>
      </c>
      <c r="AU204" s="201" t="s">
        <v>86</v>
      </c>
      <c r="AY204" s="18" t="s">
        <v>311</v>
      </c>
      <c r="BE204" s="202">
        <f t="shared" si="64"/>
        <v>0</v>
      </c>
      <c r="BF204" s="202">
        <f t="shared" si="65"/>
        <v>0</v>
      </c>
      <c r="BG204" s="202">
        <f t="shared" si="66"/>
        <v>0</v>
      </c>
      <c r="BH204" s="202">
        <f t="shared" si="67"/>
        <v>0</v>
      </c>
      <c r="BI204" s="202">
        <f t="shared" si="68"/>
        <v>0</v>
      </c>
      <c r="BJ204" s="18" t="s">
        <v>84</v>
      </c>
      <c r="BK204" s="202">
        <f t="shared" si="69"/>
        <v>0</v>
      </c>
      <c r="BL204" s="18" t="s">
        <v>318</v>
      </c>
      <c r="BM204" s="201" t="s">
        <v>3122</v>
      </c>
    </row>
    <row r="205" spans="1:65" s="2" customFormat="1" ht="16.5" customHeight="1" x14ac:dyDescent="0.2">
      <c r="A205" s="35"/>
      <c r="B205" s="36"/>
      <c r="C205" s="190" t="s">
        <v>959</v>
      </c>
      <c r="D205" s="190" t="s">
        <v>313</v>
      </c>
      <c r="E205" s="191" t="s">
        <v>3123</v>
      </c>
      <c r="F205" s="192" t="s">
        <v>3124</v>
      </c>
      <c r="G205" s="193" t="s">
        <v>3100</v>
      </c>
      <c r="H205" s="194">
        <v>1</v>
      </c>
      <c r="I205" s="195"/>
      <c r="J205" s="196">
        <f t="shared" si="60"/>
        <v>0</v>
      </c>
      <c r="K205" s="192" t="s">
        <v>21</v>
      </c>
      <c r="L205" s="40"/>
      <c r="M205" s="197" t="s">
        <v>21</v>
      </c>
      <c r="N205" s="198" t="s">
        <v>47</v>
      </c>
      <c r="O205" s="65"/>
      <c r="P205" s="199">
        <f t="shared" si="61"/>
        <v>0</v>
      </c>
      <c r="Q205" s="199">
        <v>0</v>
      </c>
      <c r="R205" s="199">
        <f t="shared" si="62"/>
        <v>0</v>
      </c>
      <c r="S205" s="199">
        <v>0</v>
      </c>
      <c r="T205" s="200">
        <f t="shared" si="63"/>
        <v>0</v>
      </c>
      <c r="U205" s="35"/>
      <c r="V205" s="35"/>
      <c r="W205" s="35"/>
      <c r="X205" s="35"/>
      <c r="Y205" s="35"/>
      <c r="Z205" s="35"/>
      <c r="AA205" s="35"/>
      <c r="AB205" s="35"/>
      <c r="AC205" s="35"/>
      <c r="AD205" s="35"/>
      <c r="AE205" s="35"/>
      <c r="AR205" s="201" t="s">
        <v>318</v>
      </c>
      <c r="AT205" s="201" t="s">
        <v>313</v>
      </c>
      <c r="AU205" s="201" t="s">
        <v>86</v>
      </c>
      <c r="AY205" s="18" t="s">
        <v>311</v>
      </c>
      <c r="BE205" s="202">
        <f t="shared" si="64"/>
        <v>0</v>
      </c>
      <c r="BF205" s="202">
        <f t="shared" si="65"/>
        <v>0</v>
      </c>
      <c r="BG205" s="202">
        <f t="shared" si="66"/>
        <v>0</v>
      </c>
      <c r="BH205" s="202">
        <f t="shared" si="67"/>
        <v>0</v>
      </c>
      <c r="BI205" s="202">
        <f t="shared" si="68"/>
        <v>0</v>
      </c>
      <c r="BJ205" s="18" t="s">
        <v>84</v>
      </c>
      <c r="BK205" s="202">
        <f t="shared" si="69"/>
        <v>0</v>
      </c>
      <c r="BL205" s="18" t="s">
        <v>318</v>
      </c>
      <c r="BM205" s="201" t="s">
        <v>3125</v>
      </c>
    </row>
    <row r="206" spans="1:65" s="2" customFormat="1" ht="16.5" customHeight="1" x14ac:dyDescent="0.2">
      <c r="A206" s="35"/>
      <c r="B206" s="36"/>
      <c r="C206" s="190" t="s">
        <v>963</v>
      </c>
      <c r="D206" s="190" t="s">
        <v>313</v>
      </c>
      <c r="E206" s="191" t="s">
        <v>3126</v>
      </c>
      <c r="F206" s="192" t="s">
        <v>3127</v>
      </c>
      <c r="G206" s="193" t="s">
        <v>1692</v>
      </c>
      <c r="H206" s="194">
        <v>8</v>
      </c>
      <c r="I206" s="195"/>
      <c r="J206" s="196">
        <f t="shared" si="60"/>
        <v>0</v>
      </c>
      <c r="K206" s="192" t="s">
        <v>21</v>
      </c>
      <c r="L206" s="40"/>
      <c r="M206" s="197" t="s">
        <v>21</v>
      </c>
      <c r="N206" s="198" t="s">
        <v>47</v>
      </c>
      <c r="O206" s="65"/>
      <c r="P206" s="199">
        <f t="shared" si="61"/>
        <v>0</v>
      </c>
      <c r="Q206" s="199">
        <v>0</v>
      </c>
      <c r="R206" s="199">
        <f t="shared" si="62"/>
        <v>0</v>
      </c>
      <c r="S206" s="199">
        <v>0</v>
      </c>
      <c r="T206" s="200">
        <f t="shared" si="63"/>
        <v>0</v>
      </c>
      <c r="U206" s="35"/>
      <c r="V206" s="35"/>
      <c r="W206" s="35"/>
      <c r="X206" s="35"/>
      <c r="Y206" s="35"/>
      <c r="Z206" s="35"/>
      <c r="AA206" s="35"/>
      <c r="AB206" s="35"/>
      <c r="AC206" s="35"/>
      <c r="AD206" s="35"/>
      <c r="AE206" s="35"/>
      <c r="AR206" s="201" t="s">
        <v>318</v>
      </c>
      <c r="AT206" s="201" t="s">
        <v>313</v>
      </c>
      <c r="AU206" s="201" t="s">
        <v>86</v>
      </c>
      <c r="AY206" s="18" t="s">
        <v>311</v>
      </c>
      <c r="BE206" s="202">
        <f t="shared" si="64"/>
        <v>0</v>
      </c>
      <c r="BF206" s="202">
        <f t="shared" si="65"/>
        <v>0</v>
      </c>
      <c r="BG206" s="202">
        <f t="shared" si="66"/>
        <v>0</v>
      </c>
      <c r="BH206" s="202">
        <f t="shared" si="67"/>
        <v>0</v>
      </c>
      <c r="BI206" s="202">
        <f t="shared" si="68"/>
        <v>0</v>
      </c>
      <c r="BJ206" s="18" t="s">
        <v>84</v>
      </c>
      <c r="BK206" s="202">
        <f t="shared" si="69"/>
        <v>0</v>
      </c>
      <c r="BL206" s="18" t="s">
        <v>318</v>
      </c>
      <c r="BM206" s="201" t="s">
        <v>3128</v>
      </c>
    </row>
    <row r="207" spans="1:65" s="2" customFormat="1" ht="24" customHeight="1" x14ac:dyDescent="0.2">
      <c r="A207" s="35"/>
      <c r="B207" s="36"/>
      <c r="C207" s="190" t="s">
        <v>969</v>
      </c>
      <c r="D207" s="190" t="s">
        <v>313</v>
      </c>
      <c r="E207" s="191" t="s">
        <v>3129</v>
      </c>
      <c r="F207" s="192" t="s">
        <v>3130</v>
      </c>
      <c r="G207" s="193" t="s">
        <v>1692</v>
      </c>
      <c r="H207" s="194">
        <v>20</v>
      </c>
      <c r="I207" s="195"/>
      <c r="J207" s="196">
        <f t="shared" si="60"/>
        <v>0</v>
      </c>
      <c r="K207" s="192" t="s">
        <v>21</v>
      </c>
      <c r="L207" s="40"/>
      <c r="M207" s="197" t="s">
        <v>21</v>
      </c>
      <c r="N207" s="198" t="s">
        <v>47</v>
      </c>
      <c r="O207" s="65"/>
      <c r="P207" s="199">
        <f t="shared" si="61"/>
        <v>0</v>
      </c>
      <c r="Q207" s="199">
        <v>0</v>
      </c>
      <c r="R207" s="199">
        <f t="shared" si="62"/>
        <v>0</v>
      </c>
      <c r="S207" s="199">
        <v>0</v>
      </c>
      <c r="T207" s="200">
        <f t="shared" si="63"/>
        <v>0</v>
      </c>
      <c r="U207" s="35"/>
      <c r="V207" s="35"/>
      <c r="W207" s="35"/>
      <c r="X207" s="35"/>
      <c r="Y207" s="35"/>
      <c r="Z207" s="35"/>
      <c r="AA207" s="35"/>
      <c r="AB207" s="35"/>
      <c r="AC207" s="35"/>
      <c r="AD207" s="35"/>
      <c r="AE207" s="35"/>
      <c r="AR207" s="201" t="s">
        <v>318</v>
      </c>
      <c r="AT207" s="201" t="s">
        <v>313</v>
      </c>
      <c r="AU207" s="201" t="s">
        <v>86</v>
      </c>
      <c r="AY207" s="18" t="s">
        <v>311</v>
      </c>
      <c r="BE207" s="202">
        <f t="shared" si="64"/>
        <v>0</v>
      </c>
      <c r="BF207" s="202">
        <f t="shared" si="65"/>
        <v>0</v>
      </c>
      <c r="BG207" s="202">
        <f t="shared" si="66"/>
        <v>0</v>
      </c>
      <c r="BH207" s="202">
        <f t="shared" si="67"/>
        <v>0</v>
      </c>
      <c r="BI207" s="202">
        <f t="shared" si="68"/>
        <v>0</v>
      </c>
      <c r="BJ207" s="18" t="s">
        <v>84</v>
      </c>
      <c r="BK207" s="202">
        <f t="shared" si="69"/>
        <v>0</v>
      </c>
      <c r="BL207" s="18" t="s">
        <v>318</v>
      </c>
      <c r="BM207" s="201" t="s">
        <v>3131</v>
      </c>
    </row>
    <row r="208" spans="1:65" s="2" customFormat="1" ht="16.5" customHeight="1" x14ac:dyDescent="0.2">
      <c r="A208" s="35"/>
      <c r="B208" s="36"/>
      <c r="C208" s="190" t="s">
        <v>973</v>
      </c>
      <c r="D208" s="190" t="s">
        <v>313</v>
      </c>
      <c r="E208" s="191" t="s">
        <v>3132</v>
      </c>
      <c r="F208" s="192" t="s">
        <v>3133</v>
      </c>
      <c r="G208" s="193" t="s">
        <v>1692</v>
      </c>
      <c r="H208" s="194">
        <v>1</v>
      </c>
      <c r="I208" s="195"/>
      <c r="J208" s="196">
        <f t="shared" si="60"/>
        <v>0</v>
      </c>
      <c r="K208" s="192" t="s">
        <v>21</v>
      </c>
      <c r="L208" s="40"/>
      <c r="M208" s="197" t="s">
        <v>21</v>
      </c>
      <c r="N208" s="198" t="s">
        <v>47</v>
      </c>
      <c r="O208" s="65"/>
      <c r="P208" s="199">
        <f t="shared" si="61"/>
        <v>0</v>
      </c>
      <c r="Q208" s="199">
        <v>0</v>
      </c>
      <c r="R208" s="199">
        <f t="shared" si="62"/>
        <v>0</v>
      </c>
      <c r="S208" s="199">
        <v>0</v>
      </c>
      <c r="T208" s="200">
        <f t="shared" si="63"/>
        <v>0</v>
      </c>
      <c r="U208" s="35"/>
      <c r="V208" s="35"/>
      <c r="W208" s="35"/>
      <c r="X208" s="35"/>
      <c r="Y208" s="35"/>
      <c r="Z208" s="35"/>
      <c r="AA208" s="35"/>
      <c r="AB208" s="35"/>
      <c r="AC208" s="35"/>
      <c r="AD208" s="35"/>
      <c r="AE208" s="35"/>
      <c r="AR208" s="201" t="s">
        <v>318</v>
      </c>
      <c r="AT208" s="201" t="s">
        <v>313</v>
      </c>
      <c r="AU208" s="201" t="s">
        <v>86</v>
      </c>
      <c r="AY208" s="18" t="s">
        <v>311</v>
      </c>
      <c r="BE208" s="202">
        <f t="shared" si="64"/>
        <v>0</v>
      </c>
      <c r="BF208" s="202">
        <f t="shared" si="65"/>
        <v>0</v>
      </c>
      <c r="BG208" s="202">
        <f t="shared" si="66"/>
        <v>0</v>
      </c>
      <c r="BH208" s="202">
        <f t="shared" si="67"/>
        <v>0</v>
      </c>
      <c r="BI208" s="202">
        <f t="shared" si="68"/>
        <v>0</v>
      </c>
      <c r="BJ208" s="18" t="s">
        <v>84</v>
      </c>
      <c r="BK208" s="202">
        <f t="shared" si="69"/>
        <v>0</v>
      </c>
      <c r="BL208" s="18" t="s">
        <v>318</v>
      </c>
      <c r="BM208" s="201" t="s">
        <v>3134</v>
      </c>
    </row>
    <row r="209" spans="1:65" s="12" customFormat="1" ht="22.9" customHeight="1" x14ac:dyDescent="0.2">
      <c r="B209" s="174"/>
      <c r="C209" s="175"/>
      <c r="D209" s="176" t="s">
        <v>75</v>
      </c>
      <c r="E209" s="188" t="s">
        <v>3135</v>
      </c>
      <c r="F209" s="188" t="s">
        <v>2236</v>
      </c>
      <c r="G209" s="175"/>
      <c r="H209" s="175"/>
      <c r="I209" s="178"/>
      <c r="J209" s="189">
        <f>BK209</f>
        <v>0</v>
      </c>
      <c r="K209" s="175"/>
      <c r="L209" s="180"/>
      <c r="M209" s="181"/>
      <c r="N209" s="182"/>
      <c r="O209" s="182"/>
      <c r="P209" s="183">
        <f>SUM(P210:P218)</f>
        <v>0</v>
      </c>
      <c r="Q209" s="182"/>
      <c r="R209" s="183">
        <f>SUM(R210:R218)</f>
        <v>0</v>
      </c>
      <c r="S209" s="182"/>
      <c r="T209" s="184">
        <f>SUM(T210:T218)</f>
        <v>0</v>
      </c>
      <c r="AR209" s="185" t="s">
        <v>84</v>
      </c>
      <c r="AT209" s="186" t="s">
        <v>75</v>
      </c>
      <c r="AU209" s="186" t="s">
        <v>84</v>
      </c>
      <c r="AY209" s="185" t="s">
        <v>311</v>
      </c>
      <c r="BK209" s="187">
        <f>SUM(BK210:BK218)</f>
        <v>0</v>
      </c>
    </row>
    <row r="210" spans="1:65" s="2" customFormat="1" ht="16.5" customHeight="1" x14ac:dyDescent="0.2">
      <c r="A210" s="35"/>
      <c r="B210" s="36"/>
      <c r="C210" s="190" t="s">
        <v>977</v>
      </c>
      <c r="D210" s="190" t="s">
        <v>313</v>
      </c>
      <c r="E210" s="191" t="s">
        <v>3136</v>
      </c>
      <c r="F210" s="192" t="s">
        <v>3137</v>
      </c>
      <c r="G210" s="193" t="s">
        <v>123</v>
      </c>
      <c r="H210" s="194">
        <v>2</v>
      </c>
      <c r="I210" s="195"/>
      <c r="J210" s="196">
        <f t="shared" ref="J210:J218" si="70">ROUND(I210*H210,2)</f>
        <v>0</v>
      </c>
      <c r="K210" s="192" t="s">
        <v>21</v>
      </c>
      <c r="L210" s="40"/>
      <c r="M210" s="197" t="s">
        <v>21</v>
      </c>
      <c r="N210" s="198" t="s">
        <v>47</v>
      </c>
      <c r="O210" s="65"/>
      <c r="P210" s="199">
        <f t="shared" ref="P210:P218" si="71">O210*H210</f>
        <v>0</v>
      </c>
      <c r="Q210" s="199">
        <v>0</v>
      </c>
      <c r="R210" s="199">
        <f t="shared" ref="R210:R218" si="72">Q210*H210</f>
        <v>0</v>
      </c>
      <c r="S210" s="199">
        <v>0</v>
      </c>
      <c r="T210" s="200">
        <f t="shared" ref="T210:T218" si="73">S210*H210</f>
        <v>0</v>
      </c>
      <c r="U210" s="35"/>
      <c r="V210" s="35"/>
      <c r="W210" s="35"/>
      <c r="X210" s="35"/>
      <c r="Y210" s="35"/>
      <c r="Z210" s="35"/>
      <c r="AA210" s="35"/>
      <c r="AB210" s="35"/>
      <c r="AC210" s="35"/>
      <c r="AD210" s="35"/>
      <c r="AE210" s="35"/>
      <c r="AR210" s="201" t="s">
        <v>318</v>
      </c>
      <c r="AT210" s="201" t="s">
        <v>313</v>
      </c>
      <c r="AU210" s="201" t="s">
        <v>86</v>
      </c>
      <c r="AY210" s="18" t="s">
        <v>311</v>
      </c>
      <c r="BE210" s="202">
        <f t="shared" ref="BE210:BE218" si="74">IF(N210="základní",J210,0)</f>
        <v>0</v>
      </c>
      <c r="BF210" s="202">
        <f t="shared" ref="BF210:BF218" si="75">IF(N210="snížená",J210,0)</f>
        <v>0</v>
      </c>
      <c r="BG210" s="202">
        <f t="shared" ref="BG210:BG218" si="76">IF(N210="zákl. přenesená",J210,0)</f>
        <v>0</v>
      </c>
      <c r="BH210" s="202">
        <f t="shared" ref="BH210:BH218" si="77">IF(N210="sníž. přenesená",J210,0)</f>
        <v>0</v>
      </c>
      <c r="BI210" s="202">
        <f t="shared" ref="BI210:BI218" si="78">IF(N210="nulová",J210,0)</f>
        <v>0</v>
      </c>
      <c r="BJ210" s="18" t="s">
        <v>84</v>
      </c>
      <c r="BK210" s="202">
        <f t="shared" ref="BK210:BK218" si="79">ROUND(I210*H210,2)</f>
        <v>0</v>
      </c>
      <c r="BL210" s="18" t="s">
        <v>318</v>
      </c>
      <c r="BM210" s="201" t="s">
        <v>3138</v>
      </c>
    </row>
    <row r="211" spans="1:65" s="2" customFormat="1" ht="16.5" customHeight="1" x14ac:dyDescent="0.2">
      <c r="A211" s="35"/>
      <c r="B211" s="36"/>
      <c r="C211" s="190" t="s">
        <v>979</v>
      </c>
      <c r="D211" s="190" t="s">
        <v>313</v>
      </c>
      <c r="E211" s="191" t="s">
        <v>3139</v>
      </c>
      <c r="F211" s="192" t="s">
        <v>3140</v>
      </c>
      <c r="G211" s="193" t="s">
        <v>1692</v>
      </c>
      <c r="H211" s="194">
        <v>80</v>
      </c>
      <c r="I211" s="195"/>
      <c r="J211" s="196">
        <f t="shared" si="70"/>
        <v>0</v>
      </c>
      <c r="K211" s="192" t="s">
        <v>21</v>
      </c>
      <c r="L211" s="40"/>
      <c r="M211" s="197" t="s">
        <v>21</v>
      </c>
      <c r="N211" s="198" t="s">
        <v>47</v>
      </c>
      <c r="O211" s="65"/>
      <c r="P211" s="199">
        <f t="shared" si="71"/>
        <v>0</v>
      </c>
      <c r="Q211" s="199">
        <v>0</v>
      </c>
      <c r="R211" s="199">
        <f t="shared" si="72"/>
        <v>0</v>
      </c>
      <c r="S211" s="199">
        <v>0</v>
      </c>
      <c r="T211" s="200">
        <f t="shared" si="73"/>
        <v>0</v>
      </c>
      <c r="U211" s="35"/>
      <c r="V211" s="35"/>
      <c r="W211" s="35"/>
      <c r="X211" s="35"/>
      <c r="Y211" s="35"/>
      <c r="Z211" s="35"/>
      <c r="AA211" s="35"/>
      <c r="AB211" s="35"/>
      <c r="AC211" s="35"/>
      <c r="AD211" s="35"/>
      <c r="AE211" s="35"/>
      <c r="AR211" s="201" t="s">
        <v>318</v>
      </c>
      <c r="AT211" s="201" t="s">
        <v>313</v>
      </c>
      <c r="AU211" s="201" t="s">
        <v>86</v>
      </c>
      <c r="AY211" s="18" t="s">
        <v>311</v>
      </c>
      <c r="BE211" s="202">
        <f t="shared" si="74"/>
        <v>0</v>
      </c>
      <c r="BF211" s="202">
        <f t="shared" si="75"/>
        <v>0</v>
      </c>
      <c r="BG211" s="202">
        <f t="shared" si="76"/>
        <v>0</v>
      </c>
      <c r="BH211" s="202">
        <f t="shared" si="77"/>
        <v>0</v>
      </c>
      <c r="BI211" s="202">
        <f t="shared" si="78"/>
        <v>0</v>
      </c>
      <c r="BJ211" s="18" t="s">
        <v>84</v>
      </c>
      <c r="BK211" s="202">
        <f t="shared" si="79"/>
        <v>0</v>
      </c>
      <c r="BL211" s="18" t="s">
        <v>318</v>
      </c>
      <c r="BM211" s="201" t="s">
        <v>3141</v>
      </c>
    </row>
    <row r="212" spans="1:65" s="2" customFormat="1" ht="16.5" customHeight="1" x14ac:dyDescent="0.2">
      <c r="A212" s="35"/>
      <c r="B212" s="36"/>
      <c r="C212" s="190" t="s">
        <v>981</v>
      </c>
      <c r="D212" s="190" t="s">
        <v>313</v>
      </c>
      <c r="E212" s="191" t="s">
        <v>3142</v>
      </c>
      <c r="F212" s="192" t="s">
        <v>3143</v>
      </c>
      <c r="G212" s="193" t="s">
        <v>1692</v>
      </c>
      <c r="H212" s="194">
        <v>4</v>
      </c>
      <c r="I212" s="195"/>
      <c r="J212" s="196">
        <f t="shared" si="70"/>
        <v>0</v>
      </c>
      <c r="K212" s="192" t="s">
        <v>21</v>
      </c>
      <c r="L212" s="40"/>
      <c r="M212" s="197" t="s">
        <v>21</v>
      </c>
      <c r="N212" s="198" t="s">
        <v>47</v>
      </c>
      <c r="O212" s="65"/>
      <c r="P212" s="199">
        <f t="shared" si="71"/>
        <v>0</v>
      </c>
      <c r="Q212" s="199">
        <v>0</v>
      </c>
      <c r="R212" s="199">
        <f t="shared" si="72"/>
        <v>0</v>
      </c>
      <c r="S212" s="199">
        <v>0</v>
      </c>
      <c r="T212" s="200">
        <f t="shared" si="73"/>
        <v>0</v>
      </c>
      <c r="U212" s="35"/>
      <c r="V212" s="35"/>
      <c r="W212" s="35"/>
      <c r="X212" s="35"/>
      <c r="Y212" s="35"/>
      <c r="Z212" s="35"/>
      <c r="AA212" s="35"/>
      <c r="AB212" s="35"/>
      <c r="AC212" s="35"/>
      <c r="AD212" s="35"/>
      <c r="AE212" s="35"/>
      <c r="AR212" s="201" t="s">
        <v>318</v>
      </c>
      <c r="AT212" s="201" t="s">
        <v>313</v>
      </c>
      <c r="AU212" s="201" t="s">
        <v>86</v>
      </c>
      <c r="AY212" s="18" t="s">
        <v>311</v>
      </c>
      <c r="BE212" s="202">
        <f t="shared" si="74"/>
        <v>0</v>
      </c>
      <c r="BF212" s="202">
        <f t="shared" si="75"/>
        <v>0</v>
      </c>
      <c r="BG212" s="202">
        <f t="shared" si="76"/>
        <v>0</v>
      </c>
      <c r="BH212" s="202">
        <f t="shared" si="77"/>
        <v>0</v>
      </c>
      <c r="BI212" s="202">
        <f t="shared" si="78"/>
        <v>0</v>
      </c>
      <c r="BJ212" s="18" t="s">
        <v>84</v>
      </c>
      <c r="BK212" s="202">
        <f t="shared" si="79"/>
        <v>0</v>
      </c>
      <c r="BL212" s="18" t="s">
        <v>318</v>
      </c>
      <c r="BM212" s="201" t="s">
        <v>3144</v>
      </c>
    </row>
    <row r="213" spans="1:65" s="2" customFormat="1" ht="24" customHeight="1" x14ac:dyDescent="0.2">
      <c r="A213" s="35"/>
      <c r="B213" s="36"/>
      <c r="C213" s="190" t="s">
        <v>984</v>
      </c>
      <c r="D213" s="190" t="s">
        <v>313</v>
      </c>
      <c r="E213" s="191" t="s">
        <v>3145</v>
      </c>
      <c r="F213" s="192" t="s">
        <v>3146</v>
      </c>
      <c r="G213" s="193" t="s">
        <v>1692</v>
      </c>
      <c r="H213" s="194">
        <v>4</v>
      </c>
      <c r="I213" s="195"/>
      <c r="J213" s="196">
        <f t="shared" si="70"/>
        <v>0</v>
      </c>
      <c r="K213" s="192" t="s">
        <v>21</v>
      </c>
      <c r="L213" s="40"/>
      <c r="M213" s="197" t="s">
        <v>21</v>
      </c>
      <c r="N213" s="198" t="s">
        <v>47</v>
      </c>
      <c r="O213" s="65"/>
      <c r="P213" s="199">
        <f t="shared" si="71"/>
        <v>0</v>
      </c>
      <c r="Q213" s="199">
        <v>0</v>
      </c>
      <c r="R213" s="199">
        <f t="shared" si="72"/>
        <v>0</v>
      </c>
      <c r="S213" s="199">
        <v>0</v>
      </c>
      <c r="T213" s="200">
        <f t="shared" si="73"/>
        <v>0</v>
      </c>
      <c r="U213" s="35"/>
      <c r="V213" s="35"/>
      <c r="W213" s="35"/>
      <c r="X213" s="35"/>
      <c r="Y213" s="35"/>
      <c r="Z213" s="35"/>
      <c r="AA213" s="35"/>
      <c r="AB213" s="35"/>
      <c r="AC213" s="35"/>
      <c r="AD213" s="35"/>
      <c r="AE213" s="35"/>
      <c r="AR213" s="201" t="s">
        <v>318</v>
      </c>
      <c r="AT213" s="201" t="s">
        <v>313</v>
      </c>
      <c r="AU213" s="201" t="s">
        <v>86</v>
      </c>
      <c r="AY213" s="18" t="s">
        <v>311</v>
      </c>
      <c r="BE213" s="202">
        <f t="shared" si="74"/>
        <v>0</v>
      </c>
      <c r="BF213" s="202">
        <f t="shared" si="75"/>
        <v>0</v>
      </c>
      <c r="BG213" s="202">
        <f t="shared" si="76"/>
        <v>0</v>
      </c>
      <c r="BH213" s="202">
        <f t="shared" si="77"/>
        <v>0</v>
      </c>
      <c r="BI213" s="202">
        <f t="shared" si="78"/>
        <v>0</v>
      </c>
      <c r="BJ213" s="18" t="s">
        <v>84</v>
      </c>
      <c r="BK213" s="202">
        <f t="shared" si="79"/>
        <v>0</v>
      </c>
      <c r="BL213" s="18" t="s">
        <v>318</v>
      </c>
      <c r="BM213" s="201" t="s">
        <v>3147</v>
      </c>
    </row>
    <row r="214" spans="1:65" s="2" customFormat="1" ht="24" customHeight="1" x14ac:dyDescent="0.2">
      <c r="A214" s="35"/>
      <c r="B214" s="36"/>
      <c r="C214" s="190" t="s">
        <v>990</v>
      </c>
      <c r="D214" s="190" t="s">
        <v>313</v>
      </c>
      <c r="E214" s="191" t="s">
        <v>3148</v>
      </c>
      <c r="F214" s="192" t="s">
        <v>3149</v>
      </c>
      <c r="G214" s="193" t="s">
        <v>1692</v>
      </c>
      <c r="H214" s="194">
        <v>2</v>
      </c>
      <c r="I214" s="195"/>
      <c r="J214" s="196">
        <f t="shared" si="70"/>
        <v>0</v>
      </c>
      <c r="K214" s="192" t="s">
        <v>21</v>
      </c>
      <c r="L214" s="40"/>
      <c r="M214" s="197" t="s">
        <v>21</v>
      </c>
      <c r="N214" s="198" t="s">
        <v>47</v>
      </c>
      <c r="O214" s="65"/>
      <c r="P214" s="199">
        <f t="shared" si="71"/>
        <v>0</v>
      </c>
      <c r="Q214" s="199">
        <v>0</v>
      </c>
      <c r="R214" s="199">
        <f t="shared" si="72"/>
        <v>0</v>
      </c>
      <c r="S214" s="199">
        <v>0</v>
      </c>
      <c r="T214" s="200">
        <f t="shared" si="73"/>
        <v>0</v>
      </c>
      <c r="U214" s="35"/>
      <c r="V214" s="35"/>
      <c r="W214" s="35"/>
      <c r="X214" s="35"/>
      <c r="Y214" s="35"/>
      <c r="Z214" s="35"/>
      <c r="AA214" s="35"/>
      <c r="AB214" s="35"/>
      <c r="AC214" s="35"/>
      <c r="AD214" s="35"/>
      <c r="AE214" s="35"/>
      <c r="AR214" s="201" t="s">
        <v>318</v>
      </c>
      <c r="AT214" s="201" t="s">
        <v>313</v>
      </c>
      <c r="AU214" s="201" t="s">
        <v>86</v>
      </c>
      <c r="AY214" s="18" t="s">
        <v>311</v>
      </c>
      <c r="BE214" s="202">
        <f t="shared" si="74"/>
        <v>0</v>
      </c>
      <c r="BF214" s="202">
        <f t="shared" si="75"/>
        <v>0</v>
      </c>
      <c r="BG214" s="202">
        <f t="shared" si="76"/>
        <v>0</v>
      </c>
      <c r="BH214" s="202">
        <f t="shared" si="77"/>
        <v>0</v>
      </c>
      <c r="BI214" s="202">
        <f t="shared" si="78"/>
        <v>0</v>
      </c>
      <c r="BJ214" s="18" t="s">
        <v>84</v>
      </c>
      <c r="BK214" s="202">
        <f t="shared" si="79"/>
        <v>0</v>
      </c>
      <c r="BL214" s="18" t="s">
        <v>318</v>
      </c>
      <c r="BM214" s="201" t="s">
        <v>3150</v>
      </c>
    </row>
    <row r="215" spans="1:65" s="2" customFormat="1" ht="16.5" customHeight="1" x14ac:dyDescent="0.2">
      <c r="A215" s="35"/>
      <c r="B215" s="36"/>
      <c r="C215" s="190" t="s">
        <v>992</v>
      </c>
      <c r="D215" s="190" t="s">
        <v>313</v>
      </c>
      <c r="E215" s="191" t="s">
        <v>3151</v>
      </c>
      <c r="F215" s="192" t="s">
        <v>3152</v>
      </c>
      <c r="G215" s="193" t="s">
        <v>329</v>
      </c>
      <c r="H215" s="194">
        <v>120</v>
      </c>
      <c r="I215" s="195"/>
      <c r="J215" s="196">
        <f t="shared" si="70"/>
        <v>0</v>
      </c>
      <c r="K215" s="192" t="s">
        <v>21</v>
      </c>
      <c r="L215" s="40"/>
      <c r="M215" s="197" t="s">
        <v>21</v>
      </c>
      <c r="N215" s="198" t="s">
        <v>47</v>
      </c>
      <c r="O215" s="65"/>
      <c r="P215" s="199">
        <f t="shared" si="71"/>
        <v>0</v>
      </c>
      <c r="Q215" s="199">
        <v>0</v>
      </c>
      <c r="R215" s="199">
        <f t="shared" si="72"/>
        <v>0</v>
      </c>
      <c r="S215" s="199">
        <v>0</v>
      </c>
      <c r="T215" s="200">
        <f t="shared" si="73"/>
        <v>0</v>
      </c>
      <c r="U215" s="35"/>
      <c r="V215" s="35"/>
      <c r="W215" s="35"/>
      <c r="X215" s="35"/>
      <c r="Y215" s="35"/>
      <c r="Z215" s="35"/>
      <c r="AA215" s="35"/>
      <c r="AB215" s="35"/>
      <c r="AC215" s="35"/>
      <c r="AD215" s="35"/>
      <c r="AE215" s="35"/>
      <c r="AR215" s="201" t="s">
        <v>318</v>
      </c>
      <c r="AT215" s="201" t="s">
        <v>313</v>
      </c>
      <c r="AU215" s="201" t="s">
        <v>86</v>
      </c>
      <c r="AY215" s="18" t="s">
        <v>311</v>
      </c>
      <c r="BE215" s="202">
        <f t="shared" si="74"/>
        <v>0</v>
      </c>
      <c r="BF215" s="202">
        <f t="shared" si="75"/>
        <v>0</v>
      </c>
      <c r="BG215" s="202">
        <f t="shared" si="76"/>
        <v>0</v>
      </c>
      <c r="BH215" s="202">
        <f t="shared" si="77"/>
        <v>0</v>
      </c>
      <c r="BI215" s="202">
        <f t="shared" si="78"/>
        <v>0</v>
      </c>
      <c r="BJ215" s="18" t="s">
        <v>84</v>
      </c>
      <c r="BK215" s="202">
        <f t="shared" si="79"/>
        <v>0</v>
      </c>
      <c r="BL215" s="18" t="s">
        <v>318</v>
      </c>
      <c r="BM215" s="201" t="s">
        <v>3153</v>
      </c>
    </row>
    <row r="216" spans="1:65" s="2" customFormat="1" ht="16.5" customHeight="1" x14ac:dyDescent="0.2">
      <c r="A216" s="35"/>
      <c r="B216" s="36"/>
      <c r="C216" s="190" t="s">
        <v>994</v>
      </c>
      <c r="D216" s="190" t="s">
        <v>313</v>
      </c>
      <c r="E216" s="191" t="s">
        <v>3154</v>
      </c>
      <c r="F216" s="192" t="s">
        <v>3155</v>
      </c>
      <c r="G216" s="193" t="s">
        <v>1692</v>
      </c>
      <c r="H216" s="194">
        <v>3</v>
      </c>
      <c r="I216" s="195"/>
      <c r="J216" s="196">
        <f t="shared" si="70"/>
        <v>0</v>
      </c>
      <c r="K216" s="192" t="s">
        <v>21</v>
      </c>
      <c r="L216" s="40"/>
      <c r="M216" s="197" t="s">
        <v>21</v>
      </c>
      <c r="N216" s="198" t="s">
        <v>47</v>
      </c>
      <c r="O216" s="65"/>
      <c r="P216" s="199">
        <f t="shared" si="71"/>
        <v>0</v>
      </c>
      <c r="Q216" s="199">
        <v>0</v>
      </c>
      <c r="R216" s="199">
        <f t="shared" si="72"/>
        <v>0</v>
      </c>
      <c r="S216" s="199">
        <v>0</v>
      </c>
      <c r="T216" s="200">
        <f t="shared" si="73"/>
        <v>0</v>
      </c>
      <c r="U216" s="35"/>
      <c r="V216" s="35"/>
      <c r="W216" s="35"/>
      <c r="X216" s="35"/>
      <c r="Y216" s="35"/>
      <c r="Z216" s="35"/>
      <c r="AA216" s="35"/>
      <c r="AB216" s="35"/>
      <c r="AC216" s="35"/>
      <c r="AD216" s="35"/>
      <c r="AE216" s="35"/>
      <c r="AR216" s="201" t="s">
        <v>318</v>
      </c>
      <c r="AT216" s="201" t="s">
        <v>313</v>
      </c>
      <c r="AU216" s="201" t="s">
        <v>86</v>
      </c>
      <c r="AY216" s="18" t="s">
        <v>311</v>
      </c>
      <c r="BE216" s="202">
        <f t="shared" si="74"/>
        <v>0</v>
      </c>
      <c r="BF216" s="202">
        <f t="shared" si="75"/>
        <v>0</v>
      </c>
      <c r="BG216" s="202">
        <f t="shared" si="76"/>
        <v>0</v>
      </c>
      <c r="BH216" s="202">
        <f t="shared" si="77"/>
        <v>0</v>
      </c>
      <c r="BI216" s="202">
        <f t="shared" si="78"/>
        <v>0</v>
      </c>
      <c r="BJ216" s="18" t="s">
        <v>84</v>
      </c>
      <c r="BK216" s="202">
        <f t="shared" si="79"/>
        <v>0</v>
      </c>
      <c r="BL216" s="18" t="s">
        <v>318</v>
      </c>
      <c r="BM216" s="201" t="s">
        <v>3156</v>
      </c>
    </row>
    <row r="217" spans="1:65" s="2" customFormat="1" ht="16.5" customHeight="1" x14ac:dyDescent="0.2">
      <c r="A217" s="35"/>
      <c r="B217" s="36"/>
      <c r="C217" s="190" t="s">
        <v>997</v>
      </c>
      <c r="D217" s="190" t="s">
        <v>313</v>
      </c>
      <c r="E217" s="191" t="s">
        <v>3157</v>
      </c>
      <c r="F217" s="192" t="s">
        <v>2831</v>
      </c>
      <c r="G217" s="193" t="s">
        <v>2003</v>
      </c>
      <c r="H217" s="194">
        <v>1</v>
      </c>
      <c r="I217" s="195"/>
      <c r="J217" s="196">
        <f t="shared" si="70"/>
        <v>0</v>
      </c>
      <c r="K217" s="192" t="s">
        <v>21</v>
      </c>
      <c r="L217" s="40"/>
      <c r="M217" s="197" t="s">
        <v>21</v>
      </c>
      <c r="N217" s="198" t="s">
        <v>47</v>
      </c>
      <c r="O217" s="65"/>
      <c r="P217" s="199">
        <f t="shared" si="71"/>
        <v>0</v>
      </c>
      <c r="Q217" s="199">
        <v>0</v>
      </c>
      <c r="R217" s="199">
        <f t="shared" si="72"/>
        <v>0</v>
      </c>
      <c r="S217" s="199">
        <v>0</v>
      </c>
      <c r="T217" s="200">
        <f t="shared" si="73"/>
        <v>0</v>
      </c>
      <c r="U217" s="35"/>
      <c r="V217" s="35"/>
      <c r="W217" s="35"/>
      <c r="X217" s="35"/>
      <c r="Y217" s="35"/>
      <c r="Z217" s="35"/>
      <c r="AA217" s="35"/>
      <c r="AB217" s="35"/>
      <c r="AC217" s="35"/>
      <c r="AD217" s="35"/>
      <c r="AE217" s="35"/>
      <c r="AR217" s="201" t="s">
        <v>318</v>
      </c>
      <c r="AT217" s="201" t="s">
        <v>313</v>
      </c>
      <c r="AU217" s="201" t="s">
        <v>86</v>
      </c>
      <c r="AY217" s="18" t="s">
        <v>311</v>
      </c>
      <c r="BE217" s="202">
        <f t="shared" si="74"/>
        <v>0</v>
      </c>
      <c r="BF217" s="202">
        <f t="shared" si="75"/>
        <v>0</v>
      </c>
      <c r="BG217" s="202">
        <f t="shared" si="76"/>
        <v>0</v>
      </c>
      <c r="BH217" s="202">
        <f t="shared" si="77"/>
        <v>0</v>
      </c>
      <c r="BI217" s="202">
        <f t="shared" si="78"/>
        <v>0</v>
      </c>
      <c r="BJ217" s="18" t="s">
        <v>84</v>
      </c>
      <c r="BK217" s="202">
        <f t="shared" si="79"/>
        <v>0</v>
      </c>
      <c r="BL217" s="18" t="s">
        <v>318</v>
      </c>
      <c r="BM217" s="201" t="s">
        <v>3158</v>
      </c>
    </row>
    <row r="218" spans="1:65" s="2" customFormat="1" ht="16.5" customHeight="1" x14ac:dyDescent="0.2">
      <c r="A218" s="35"/>
      <c r="B218" s="36"/>
      <c r="C218" s="190" t="s">
        <v>1000</v>
      </c>
      <c r="D218" s="190" t="s">
        <v>313</v>
      </c>
      <c r="E218" s="191" t="s">
        <v>3159</v>
      </c>
      <c r="F218" s="192" t="s">
        <v>2834</v>
      </c>
      <c r="G218" s="193" t="s">
        <v>2003</v>
      </c>
      <c r="H218" s="194">
        <v>1</v>
      </c>
      <c r="I218" s="195"/>
      <c r="J218" s="196">
        <f t="shared" si="70"/>
        <v>0</v>
      </c>
      <c r="K218" s="192" t="s">
        <v>21</v>
      </c>
      <c r="L218" s="40"/>
      <c r="M218" s="197" t="s">
        <v>21</v>
      </c>
      <c r="N218" s="198" t="s">
        <v>47</v>
      </c>
      <c r="O218" s="65"/>
      <c r="P218" s="199">
        <f t="shared" si="71"/>
        <v>0</v>
      </c>
      <c r="Q218" s="199">
        <v>0</v>
      </c>
      <c r="R218" s="199">
        <f t="shared" si="72"/>
        <v>0</v>
      </c>
      <c r="S218" s="199">
        <v>0</v>
      </c>
      <c r="T218" s="200">
        <f t="shared" si="73"/>
        <v>0</v>
      </c>
      <c r="U218" s="35"/>
      <c r="V218" s="35"/>
      <c r="W218" s="35"/>
      <c r="X218" s="35"/>
      <c r="Y218" s="35"/>
      <c r="Z218" s="35"/>
      <c r="AA218" s="35"/>
      <c r="AB218" s="35"/>
      <c r="AC218" s="35"/>
      <c r="AD218" s="35"/>
      <c r="AE218" s="35"/>
      <c r="AR218" s="201" t="s">
        <v>318</v>
      </c>
      <c r="AT218" s="201" t="s">
        <v>313</v>
      </c>
      <c r="AU218" s="201" t="s">
        <v>86</v>
      </c>
      <c r="AY218" s="18" t="s">
        <v>311</v>
      </c>
      <c r="BE218" s="202">
        <f t="shared" si="74"/>
        <v>0</v>
      </c>
      <c r="BF218" s="202">
        <f t="shared" si="75"/>
        <v>0</v>
      </c>
      <c r="BG218" s="202">
        <f t="shared" si="76"/>
        <v>0</v>
      </c>
      <c r="BH218" s="202">
        <f t="shared" si="77"/>
        <v>0</v>
      </c>
      <c r="BI218" s="202">
        <f t="shared" si="78"/>
        <v>0</v>
      </c>
      <c r="BJ218" s="18" t="s">
        <v>84</v>
      </c>
      <c r="BK218" s="202">
        <f t="shared" si="79"/>
        <v>0</v>
      </c>
      <c r="BL218" s="18" t="s">
        <v>318</v>
      </c>
      <c r="BM218" s="201" t="s">
        <v>3160</v>
      </c>
    </row>
    <row r="219" spans="1:65" s="12" customFormat="1" ht="22.9" customHeight="1" x14ac:dyDescent="0.2">
      <c r="B219" s="174"/>
      <c r="C219" s="175"/>
      <c r="D219" s="176" t="s">
        <v>75</v>
      </c>
      <c r="E219" s="188" t="s">
        <v>3161</v>
      </c>
      <c r="F219" s="188" t="s">
        <v>3162</v>
      </c>
      <c r="G219" s="175"/>
      <c r="H219" s="175"/>
      <c r="I219" s="178"/>
      <c r="J219" s="189">
        <f>BK219</f>
        <v>0</v>
      </c>
      <c r="K219" s="175"/>
      <c r="L219" s="180"/>
      <c r="M219" s="181"/>
      <c r="N219" s="182"/>
      <c r="O219" s="182"/>
      <c r="P219" s="183">
        <f>SUM(P220:P226)</f>
        <v>0</v>
      </c>
      <c r="Q219" s="182"/>
      <c r="R219" s="183">
        <f>SUM(R220:R226)</f>
        <v>0</v>
      </c>
      <c r="S219" s="182"/>
      <c r="T219" s="184">
        <f>SUM(T220:T226)</f>
        <v>0</v>
      </c>
      <c r="AR219" s="185" t="s">
        <v>84</v>
      </c>
      <c r="AT219" s="186" t="s">
        <v>75</v>
      </c>
      <c r="AU219" s="186" t="s">
        <v>84</v>
      </c>
      <c r="AY219" s="185" t="s">
        <v>311</v>
      </c>
      <c r="BK219" s="187">
        <f>SUM(BK220:BK226)</f>
        <v>0</v>
      </c>
    </row>
    <row r="220" spans="1:65" s="2" customFormat="1" ht="16.5" customHeight="1" x14ac:dyDescent="0.2">
      <c r="A220" s="35"/>
      <c r="B220" s="36"/>
      <c r="C220" s="190" t="s">
        <v>1002</v>
      </c>
      <c r="D220" s="190" t="s">
        <v>313</v>
      </c>
      <c r="E220" s="191" t="s">
        <v>3163</v>
      </c>
      <c r="F220" s="192" t="s">
        <v>3164</v>
      </c>
      <c r="G220" s="193" t="s">
        <v>329</v>
      </c>
      <c r="H220" s="194">
        <v>60</v>
      </c>
      <c r="I220" s="195"/>
      <c r="J220" s="196">
        <f t="shared" ref="J220:J226" si="80">ROUND(I220*H220,2)</f>
        <v>0</v>
      </c>
      <c r="K220" s="192" t="s">
        <v>21</v>
      </c>
      <c r="L220" s="40"/>
      <c r="M220" s="197" t="s">
        <v>21</v>
      </c>
      <c r="N220" s="198" t="s">
        <v>47</v>
      </c>
      <c r="O220" s="65"/>
      <c r="P220" s="199">
        <f t="shared" ref="P220:P226" si="81">O220*H220</f>
        <v>0</v>
      </c>
      <c r="Q220" s="199">
        <v>0</v>
      </c>
      <c r="R220" s="199">
        <f t="shared" ref="R220:R226" si="82">Q220*H220</f>
        <v>0</v>
      </c>
      <c r="S220" s="199">
        <v>0</v>
      </c>
      <c r="T220" s="200">
        <f t="shared" ref="T220:T226" si="83">S220*H220</f>
        <v>0</v>
      </c>
      <c r="U220" s="35"/>
      <c r="V220" s="35"/>
      <c r="W220" s="35"/>
      <c r="X220" s="35"/>
      <c r="Y220" s="35"/>
      <c r="Z220" s="35"/>
      <c r="AA220" s="35"/>
      <c r="AB220" s="35"/>
      <c r="AC220" s="35"/>
      <c r="AD220" s="35"/>
      <c r="AE220" s="35"/>
      <c r="AR220" s="201" t="s">
        <v>318</v>
      </c>
      <c r="AT220" s="201" t="s">
        <v>313</v>
      </c>
      <c r="AU220" s="201" t="s">
        <v>86</v>
      </c>
      <c r="AY220" s="18" t="s">
        <v>311</v>
      </c>
      <c r="BE220" s="202">
        <f t="shared" ref="BE220:BE226" si="84">IF(N220="základní",J220,0)</f>
        <v>0</v>
      </c>
      <c r="BF220" s="202">
        <f t="shared" ref="BF220:BF226" si="85">IF(N220="snížená",J220,0)</f>
        <v>0</v>
      </c>
      <c r="BG220" s="202">
        <f t="shared" ref="BG220:BG226" si="86">IF(N220="zákl. přenesená",J220,0)</f>
        <v>0</v>
      </c>
      <c r="BH220" s="202">
        <f t="shared" ref="BH220:BH226" si="87">IF(N220="sníž. přenesená",J220,0)</f>
        <v>0</v>
      </c>
      <c r="BI220" s="202">
        <f t="shared" ref="BI220:BI226" si="88">IF(N220="nulová",J220,0)</f>
        <v>0</v>
      </c>
      <c r="BJ220" s="18" t="s">
        <v>84</v>
      </c>
      <c r="BK220" s="202">
        <f t="shared" ref="BK220:BK226" si="89">ROUND(I220*H220,2)</f>
        <v>0</v>
      </c>
      <c r="BL220" s="18" t="s">
        <v>318</v>
      </c>
      <c r="BM220" s="201" t="s">
        <v>3165</v>
      </c>
    </row>
    <row r="221" spans="1:65" s="2" customFormat="1" ht="16.5" customHeight="1" x14ac:dyDescent="0.2">
      <c r="A221" s="35"/>
      <c r="B221" s="36"/>
      <c r="C221" s="190" t="s">
        <v>1004</v>
      </c>
      <c r="D221" s="190" t="s">
        <v>313</v>
      </c>
      <c r="E221" s="191" t="s">
        <v>3166</v>
      </c>
      <c r="F221" s="192" t="s">
        <v>3167</v>
      </c>
      <c r="G221" s="193" t="s">
        <v>329</v>
      </c>
      <c r="H221" s="194">
        <v>80</v>
      </c>
      <c r="I221" s="195"/>
      <c r="J221" s="196">
        <f t="shared" si="80"/>
        <v>0</v>
      </c>
      <c r="K221" s="192" t="s">
        <v>21</v>
      </c>
      <c r="L221" s="40"/>
      <c r="M221" s="197" t="s">
        <v>21</v>
      </c>
      <c r="N221" s="198" t="s">
        <v>47</v>
      </c>
      <c r="O221" s="65"/>
      <c r="P221" s="199">
        <f t="shared" si="81"/>
        <v>0</v>
      </c>
      <c r="Q221" s="199">
        <v>0</v>
      </c>
      <c r="R221" s="199">
        <f t="shared" si="82"/>
        <v>0</v>
      </c>
      <c r="S221" s="199">
        <v>0</v>
      </c>
      <c r="T221" s="200">
        <f t="shared" si="83"/>
        <v>0</v>
      </c>
      <c r="U221" s="35"/>
      <c r="V221" s="35"/>
      <c r="W221" s="35"/>
      <c r="X221" s="35"/>
      <c r="Y221" s="35"/>
      <c r="Z221" s="35"/>
      <c r="AA221" s="35"/>
      <c r="AB221" s="35"/>
      <c r="AC221" s="35"/>
      <c r="AD221" s="35"/>
      <c r="AE221" s="35"/>
      <c r="AR221" s="201" t="s">
        <v>318</v>
      </c>
      <c r="AT221" s="201" t="s">
        <v>313</v>
      </c>
      <c r="AU221" s="201" t="s">
        <v>86</v>
      </c>
      <c r="AY221" s="18" t="s">
        <v>311</v>
      </c>
      <c r="BE221" s="202">
        <f t="shared" si="84"/>
        <v>0</v>
      </c>
      <c r="BF221" s="202">
        <f t="shared" si="85"/>
        <v>0</v>
      </c>
      <c r="BG221" s="202">
        <f t="shared" si="86"/>
        <v>0</v>
      </c>
      <c r="BH221" s="202">
        <f t="shared" si="87"/>
        <v>0</v>
      </c>
      <c r="BI221" s="202">
        <f t="shared" si="88"/>
        <v>0</v>
      </c>
      <c r="BJ221" s="18" t="s">
        <v>84</v>
      </c>
      <c r="BK221" s="202">
        <f t="shared" si="89"/>
        <v>0</v>
      </c>
      <c r="BL221" s="18" t="s">
        <v>318</v>
      </c>
      <c r="BM221" s="201" t="s">
        <v>3168</v>
      </c>
    </row>
    <row r="222" spans="1:65" s="2" customFormat="1" ht="16.5" customHeight="1" x14ac:dyDescent="0.2">
      <c r="A222" s="35"/>
      <c r="B222" s="36"/>
      <c r="C222" s="190" t="s">
        <v>1010</v>
      </c>
      <c r="D222" s="190" t="s">
        <v>313</v>
      </c>
      <c r="E222" s="191" t="s">
        <v>3169</v>
      </c>
      <c r="F222" s="192" t="s">
        <v>3170</v>
      </c>
      <c r="G222" s="193" t="s">
        <v>1692</v>
      </c>
      <c r="H222" s="194">
        <v>10</v>
      </c>
      <c r="I222" s="195"/>
      <c r="J222" s="196">
        <f t="shared" si="80"/>
        <v>0</v>
      </c>
      <c r="K222" s="192" t="s">
        <v>21</v>
      </c>
      <c r="L222" s="40"/>
      <c r="M222" s="197" t="s">
        <v>21</v>
      </c>
      <c r="N222" s="198" t="s">
        <v>47</v>
      </c>
      <c r="O222" s="65"/>
      <c r="P222" s="199">
        <f t="shared" si="81"/>
        <v>0</v>
      </c>
      <c r="Q222" s="199">
        <v>0</v>
      </c>
      <c r="R222" s="199">
        <f t="shared" si="82"/>
        <v>0</v>
      </c>
      <c r="S222" s="199">
        <v>0</v>
      </c>
      <c r="T222" s="200">
        <f t="shared" si="83"/>
        <v>0</v>
      </c>
      <c r="U222" s="35"/>
      <c r="V222" s="35"/>
      <c r="W222" s="35"/>
      <c r="X222" s="35"/>
      <c r="Y222" s="35"/>
      <c r="Z222" s="35"/>
      <c r="AA222" s="35"/>
      <c r="AB222" s="35"/>
      <c r="AC222" s="35"/>
      <c r="AD222" s="35"/>
      <c r="AE222" s="35"/>
      <c r="AR222" s="201" t="s">
        <v>318</v>
      </c>
      <c r="AT222" s="201" t="s">
        <v>313</v>
      </c>
      <c r="AU222" s="201" t="s">
        <v>86</v>
      </c>
      <c r="AY222" s="18" t="s">
        <v>311</v>
      </c>
      <c r="BE222" s="202">
        <f t="shared" si="84"/>
        <v>0</v>
      </c>
      <c r="BF222" s="202">
        <f t="shared" si="85"/>
        <v>0</v>
      </c>
      <c r="BG222" s="202">
        <f t="shared" si="86"/>
        <v>0</v>
      </c>
      <c r="BH222" s="202">
        <f t="shared" si="87"/>
        <v>0</v>
      </c>
      <c r="BI222" s="202">
        <f t="shared" si="88"/>
        <v>0</v>
      </c>
      <c r="BJ222" s="18" t="s">
        <v>84</v>
      </c>
      <c r="BK222" s="202">
        <f t="shared" si="89"/>
        <v>0</v>
      </c>
      <c r="BL222" s="18" t="s">
        <v>318</v>
      </c>
      <c r="BM222" s="201" t="s">
        <v>3171</v>
      </c>
    </row>
    <row r="223" spans="1:65" s="2" customFormat="1" ht="16.5" customHeight="1" x14ac:dyDescent="0.2">
      <c r="A223" s="35"/>
      <c r="B223" s="36"/>
      <c r="C223" s="190" t="s">
        <v>1014</v>
      </c>
      <c r="D223" s="190" t="s">
        <v>313</v>
      </c>
      <c r="E223" s="191" t="s">
        <v>3172</v>
      </c>
      <c r="F223" s="192" t="s">
        <v>3173</v>
      </c>
      <c r="G223" s="193" t="s">
        <v>1692</v>
      </c>
      <c r="H223" s="194">
        <v>20</v>
      </c>
      <c r="I223" s="195"/>
      <c r="J223" s="196">
        <f t="shared" si="80"/>
        <v>0</v>
      </c>
      <c r="K223" s="192" t="s">
        <v>21</v>
      </c>
      <c r="L223" s="40"/>
      <c r="M223" s="197" t="s">
        <v>21</v>
      </c>
      <c r="N223" s="198" t="s">
        <v>47</v>
      </c>
      <c r="O223" s="65"/>
      <c r="P223" s="199">
        <f t="shared" si="81"/>
        <v>0</v>
      </c>
      <c r="Q223" s="199">
        <v>0</v>
      </c>
      <c r="R223" s="199">
        <f t="shared" si="82"/>
        <v>0</v>
      </c>
      <c r="S223" s="199">
        <v>0</v>
      </c>
      <c r="T223" s="200">
        <f t="shared" si="83"/>
        <v>0</v>
      </c>
      <c r="U223" s="35"/>
      <c r="V223" s="35"/>
      <c r="W223" s="35"/>
      <c r="X223" s="35"/>
      <c r="Y223" s="35"/>
      <c r="Z223" s="35"/>
      <c r="AA223" s="35"/>
      <c r="AB223" s="35"/>
      <c r="AC223" s="35"/>
      <c r="AD223" s="35"/>
      <c r="AE223" s="35"/>
      <c r="AR223" s="201" t="s">
        <v>318</v>
      </c>
      <c r="AT223" s="201" t="s">
        <v>313</v>
      </c>
      <c r="AU223" s="201" t="s">
        <v>86</v>
      </c>
      <c r="AY223" s="18" t="s">
        <v>311</v>
      </c>
      <c r="BE223" s="202">
        <f t="shared" si="84"/>
        <v>0</v>
      </c>
      <c r="BF223" s="202">
        <f t="shared" si="85"/>
        <v>0</v>
      </c>
      <c r="BG223" s="202">
        <f t="shared" si="86"/>
        <v>0</v>
      </c>
      <c r="BH223" s="202">
        <f t="shared" si="87"/>
        <v>0</v>
      </c>
      <c r="BI223" s="202">
        <f t="shared" si="88"/>
        <v>0</v>
      </c>
      <c r="BJ223" s="18" t="s">
        <v>84</v>
      </c>
      <c r="BK223" s="202">
        <f t="shared" si="89"/>
        <v>0</v>
      </c>
      <c r="BL223" s="18" t="s">
        <v>318</v>
      </c>
      <c r="BM223" s="201" t="s">
        <v>3174</v>
      </c>
    </row>
    <row r="224" spans="1:65" s="2" customFormat="1" ht="16.5" customHeight="1" x14ac:dyDescent="0.2">
      <c r="A224" s="35"/>
      <c r="B224" s="36"/>
      <c r="C224" s="190" t="s">
        <v>1018</v>
      </c>
      <c r="D224" s="190" t="s">
        <v>313</v>
      </c>
      <c r="E224" s="191" t="s">
        <v>3175</v>
      </c>
      <c r="F224" s="192" t="s">
        <v>3176</v>
      </c>
      <c r="G224" s="193" t="s">
        <v>1692</v>
      </c>
      <c r="H224" s="194">
        <v>20</v>
      </c>
      <c r="I224" s="195"/>
      <c r="J224" s="196">
        <f t="shared" si="80"/>
        <v>0</v>
      </c>
      <c r="K224" s="192" t="s">
        <v>21</v>
      </c>
      <c r="L224" s="40"/>
      <c r="M224" s="197" t="s">
        <v>21</v>
      </c>
      <c r="N224" s="198" t="s">
        <v>47</v>
      </c>
      <c r="O224" s="65"/>
      <c r="P224" s="199">
        <f t="shared" si="81"/>
        <v>0</v>
      </c>
      <c r="Q224" s="199">
        <v>0</v>
      </c>
      <c r="R224" s="199">
        <f t="shared" si="82"/>
        <v>0</v>
      </c>
      <c r="S224" s="199">
        <v>0</v>
      </c>
      <c r="T224" s="200">
        <f t="shared" si="83"/>
        <v>0</v>
      </c>
      <c r="U224" s="35"/>
      <c r="V224" s="35"/>
      <c r="W224" s="35"/>
      <c r="X224" s="35"/>
      <c r="Y224" s="35"/>
      <c r="Z224" s="35"/>
      <c r="AA224" s="35"/>
      <c r="AB224" s="35"/>
      <c r="AC224" s="35"/>
      <c r="AD224" s="35"/>
      <c r="AE224" s="35"/>
      <c r="AR224" s="201" t="s">
        <v>318</v>
      </c>
      <c r="AT224" s="201" t="s">
        <v>313</v>
      </c>
      <c r="AU224" s="201" t="s">
        <v>86</v>
      </c>
      <c r="AY224" s="18" t="s">
        <v>311</v>
      </c>
      <c r="BE224" s="202">
        <f t="shared" si="84"/>
        <v>0</v>
      </c>
      <c r="BF224" s="202">
        <f t="shared" si="85"/>
        <v>0</v>
      </c>
      <c r="BG224" s="202">
        <f t="shared" si="86"/>
        <v>0</v>
      </c>
      <c r="BH224" s="202">
        <f t="shared" si="87"/>
        <v>0</v>
      </c>
      <c r="BI224" s="202">
        <f t="shared" si="88"/>
        <v>0</v>
      </c>
      <c r="BJ224" s="18" t="s">
        <v>84</v>
      </c>
      <c r="BK224" s="202">
        <f t="shared" si="89"/>
        <v>0</v>
      </c>
      <c r="BL224" s="18" t="s">
        <v>318</v>
      </c>
      <c r="BM224" s="201" t="s">
        <v>3177</v>
      </c>
    </row>
    <row r="225" spans="1:65" s="2" customFormat="1" ht="16.5" customHeight="1" x14ac:dyDescent="0.2">
      <c r="A225" s="35"/>
      <c r="B225" s="36"/>
      <c r="C225" s="190" t="s">
        <v>1024</v>
      </c>
      <c r="D225" s="190" t="s">
        <v>313</v>
      </c>
      <c r="E225" s="191" t="s">
        <v>3178</v>
      </c>
      <c r="F225" s="192" t="s">
        <v>2831</v>
      </c>
      <c r="G225" s="193" t="s">
        <v>2003</v>
      </c>
      <c r="H225" s="194">
        <v>1</v>
      </c>
      <c r="I225" s="195"/>
      <c r="J225" s="196">
        <f t="shared" si="80"/>
        <v>0</v>
      </c>
      <c r="K225" s="192" t="s">
        <v>21</v>
      </c>
      <c r="L225" s="40"/>
      <c r="M225" s="197" t="s">
        <v>21</v>
      </c>
      <c r="N225" s="198" t="s">
        <v>47</v>
      </c>
      <c r="O225" s="65"/>
      <c r="P225" s="199">
        <f t="shared" si="81"/>
        <v>0</v>
      </c>
      <c r="Q225" s="199">
        <v>0</v>
      </c>
      <c r="R225" s="199">
        <f t="shared" si="82"/>
        <v>0</v>
      </c>
      <c r="S225" s="199">
        <v>0</v>
      </c>
      <c r="T225" s="200">
        <f t="shared" si="83"/>
        <v>0</v>
      </c>
      <c r="U225" s="35"/>
      <c r="V225" s="35"/>
      <c r="W225" s="35"/>
      <c r="X225" s="35"/>
      <c r="Y225" s="35"/>
      <c r="Z225" s="35"/>
      <c r="AA225" s="35"/>
      <c r="AB225" s="35"/>
      <c r="AC225" s="35"/>
      <c r="AD225" s="35"/>
      <c r="AE225" s="35"/>
      <c r="AR225" s="201" t="s">
        <v>318</v>
      </c>
      <c r="AT225" s="201" t="s">
        <v>313</v>
      </c>
      <c r="AU225" s="201" t="s">
        <v>86</v>
      </c>
      <c r="AY225" s="18" t="s">
        <v>311</v>
      </c>
      <c r="BE225" s="202">
        <f t="shared" si="84"/>
        <v>0</v>
      </c>
      <c r="BF225" s="202">
        <f t="shared" si="85"/>
        <v>0</v>
      </c>
      <c r="BG225" s="202">
        <f t="shared" si="86"/>
        <v>0</v>
      </c>
      <c r="BH225" s="202">
        <f t="shared" si="87"/>
        <v>0</v>
      </c>
      <c r="BI225" s="202">
        <f t="shared" si="88"/>
        <v>0</v>
      </c>
      <c r="BJ225" s="18" t="s">
        <v>84</v>
      </c>
      <c r="BK225" s="202">
        <f t="shared" si="89"/>
        <v>0</v>
      </c>
      <c r="BL225" s="18" t="s">
        <v>318</v>
      </c>
      <c r="BM225" s="201" t="s">
        <v>3179</v>
      </c>
    </row>
    <row r="226" spans="1:65" s="2" customFormat="1" ht="16.5" customHeight="1" x14ac:dyDescent="0.2">
      <c r="A226" s="35"/>
      <c r="B226" s="36"/>
      <c r="C226" s="190" t="s">
        <v>1029</v>
      </c>
      <c r="D226" s="190" t="s">
        <v>313</v>
      </c>
      <c r="E226" s="191" t="s">
        <v>3180</v>
      </c>
      <c r="F226" s="192" t="s">
        <v>2834</v>
      </c>
      <c r="G226" s="193" t="s">
        <v>2003</v>
      </c>
      <c r="H226" s="194">
        <v>1</v>
      </c>
      <c r="I226" s="195"/>
      <c r="J226" s="196">
        <f t="shared" si="80"/>
        <v>0</v>
      </c>
      <c r="K226" s="192" t="s">
        <v>21</v>
      </c>
      <c r="L226" s="40"/>
      <c r="M226" s="197" t="s">
        <v>21</v>
      </c>
      <c r="N226" s="198" t="s">
        <v>47</v>
      </c>
      <c r="O226" s="65"/>
      <c r="P226" s="199">
        <f t="shared" si="81"/>
        <v>0</v>
      </c>
      <c r="Q226" s="199">
        <v>0</v>
      </c>
      <c r="R226" s="199">
        <f t="shared" si="82"/>
        <v>0</v>
      </c>
      <c r="S226" s="199">
        <v>0</v>
      </c>
      <c r="T226" s="200">
        <f t="shared" si="83"/>
        <v>0</v>
      </c>
      <c r="U226" s="35"/>
      <c r="V226" s="35"/>
      <c r="W226" s="35"/>
      <c r="X226" s="35"/>
      <c r="Y226" s="35"/>
      <c r="Z226" s="35"/>
      <c r="AA226" s="35"/>
      <c r="AB226" s="35"/>
      <c r="AC226" s="35"/>
      <c r="AD226" s="35"/>
      <c r="AE226" s="35"/>
      <c r="AR226" s="201" t="s">
        <v>318</v>
      </c>
      <c r="AT226" s="201" t="s">
        <v>313</v>
      </c>
      <c r="AU226" s="201" t="s">
        <v>86</v>
      </c>
      <c r="AY226" s="18" t="s">
        <v>311</v>
      </c>
      <c r="BE226" s="202">
        <f t="shared" si="84"/>
        <v>0</v>
      </c>
      <c r="BF226" s="202">
        <f t="shared" si="85"/>
        <v>0</v>
      </c>
      <c r="BG226" s="202">
        <f t="shared" si="86"/>
        <v>0</v>
      </c>
      <c r="BH226" s="202">
        <f t="shared" si="87"/>
        <v>0</v>
      </c>
      <c r="BI226" s="202">
        <f t="shared" si="88"/>
        <v>0</v>
      </c>
      <c r="BJ226" s="18" t="s">
        <v>84</v>
      </c>
      <c r="BK226" s="202">
        <f t="shared" si="89"/>
        <v>0</v>
      </c>
      <c r="BL226" s="18" t="s">
        <v>318</v>
      </c>
      <c r="BM226" s="201" t="s">
        <v>3181</v>
      </c>
    </row>
    <row r="227" spans="1:65" s="12" customFormat="1" ht="22.9" customHeight="1" x14ac:dyDescent="0.2">
      <c r="B227" s="174"/>
      <c r="C227" s="175"/>
      <c r="D227" s="176" t="s">
        <v>75</v>
      </c>
      <c r="E227" s="188" t="s">
        <v>3182</v>
      </c>
      <c r="F227" s="188" t="s">
        <v>3183</v>
      </c>
      <c r="G227" s="175"/>
      <c r="H227" s="175"/>
      <c r="I227" s="178"/>
      <c r="J227" s="189">
        <f>BK227</f>
        <v>0</v>
      </c>
      <c r="K227" s="175"/>
      <c r="L227" s="180"/>
      <c r="M227" s="181"/>
      <c r="N227" s="182"/>
      <c r="O227" s="182"/>
      <c r="P227" s="183">
        <f>SUM(P228:P254)</f>
        <v>0</v>
      </c>
      <c r="Q227" s="182"/>
      <c r="R227" s="183">
        <f>SUM(R228:R254)</f>
        <v>0</v>
      </c>
      <c r="S227" s="182"/>
      <c r="T227" s="184">
        <f>SUM(T228:T254)</f>
        <v>0</v>
      </c>
      <c r="AR227" s="185" t="s">
        <v>84</v>
      </c>
      <c r="AT227" s="186" t="s">
        <v>75</v>
      </c>
      <c r="AU227" s="186" t="s">
        <v>84</v>
      </c>
      <c r="AY227" s="185" t="s">
        <v>311</v>
      </c>
      <c r="BK227" s="187">
        <f>SUM(BK228:BK254)</f>
        <v>0</v>
      </c>
    </row>
    <row r="228" spans="1:65" s="2" customFormat="1" ht="16.5" customHeight="1" x14ac:dyDescent="0.2">
      <c r="A228" s="35"/>
      <c r="B228" s="36"/>
      <c r="C228" s="190" t="s">
        <v>1034</v>
      </c>
      <c r="D228" s="190" t="s">
        <v>313</v>
      </c>
      <c r="E228" s="191" t="s">
        <v>3184</v>
      </c>
      <c r="F228" s="192" t="s">
        <v>3185</v>
      </c>
      <c r="G228" s="193" t="s">
        <v>2003</v>
      </c>
      <c r="H228" s="194">
        <v>1</v>
      </c>
      <c r="I228" s="195"/>
      <c r="J228" s="196">
        <f t="shared" ref="J228:J254" si="90">ROUND(I228*H228,2)</f>
        <v>0</v>
      </c>
      <c r="K228" s="192" t="s">
        <v>21</v>
      </c>
      <c r="L228" s="40"/>
      <c r="M228" s="197" t="s">
        <v>21</v>
      </c>
      <c r="N228" s="198" t="s">
        <v>47</v>
      </c>
      <c r="O228" s="65"/>
      <c r="P228" s="199">
        <f t="shared" ref="P228:P254" si="91">O228*H228</f>
        <v>0</v>
      </c>
      <c r="Q228" s="199">
        <v>0</v>
      </c>
      <c r="R228" s="199">
        <f t="shared" ref="R228:R254" si="92">Q228*H228</f>
        <v>0</v>
      </c>
      <c r="S228" s="199">
        <v>0</v>
      </c>
      <c r="T228" s="200">
        <f t="shared" ref="T228:T254" si="93">S228*H228</f>
        <v>0</v>
      </c>
      <c r="U228" s="35"/>
      <c r="V228" s="35"/>
      <c r="W228" s="35"/>
      <c r="X228" s="35"/>
      <c r="Y228" s="35"/>
      <c r="Z228" s="35"/>
      <c r="AA228" s="35"/>
      <c r="AB228" s="35"/>
      <c r="AC228" s="35"/>
      <c r="AD228" s="35"/>
      <c r="AE228" s="35"/>
      <c r="AR228" s="201" t="s">
        <v>318</v>
      </c>
      <c r="AT228" s="201" t="s">
        <v>313</v>
      </c>
      <c r="AU228" s="201" t="s">
        <v>86</v>
      </c>
      <c r="AY228" s="18" t="s">
        <v>311</v>
      </c>
      <c r="BE228" s="202">
        <f t="shared" ref="BE228:BE254" si="94">IF(N228="základní",J228,0)</f>
        <v>0</v>
      </c>
      <c r="BF228" s="202">
        <f t="shared" ref="BF228:BF254" si="95">IF(N228="snížená",J228,0)</f>
        <v>0</v>
      </c>
      <c r="BG228" s="202">
        <f t="shared" ref="BG228:BG254" si="96">IF(N228="zákl. přenesená",J228,0)</f>
        <v>0</v>
      </c>
      <c r="BH228" s="202">
        <f t="shared" ref="BH228:BH254" si="97">IF(N228="sníž. přenesená",J228,0)</f>
        <v>0</v>
      </c>
      <c r="BI228" s="202">
        <f t="shared" ref="BI228:BI254" si="98">IF(N228="nulová",J228,0)</f>
        <v>0</v>
      </c>
      <c r="BJ228" s="18" t="s">
        <v>84</v>
      </c>
      <c r="BK228" s="202">
        <f t="shared" ref="BK228:BK254" si="99">ROUND(I228*H228,2)</f>
        <v>0</v>
      </c>
      <c r="BL228" s="18" t="s">
        <v>318</v>
      </c>
      <c r="BM228" s="201" t="s">
        <v>3186</v>
      </c>
    </row>
    <row r="229" spans="1:65" s="2" customFormat="1" ht="16.5" customHeight="1" x14ac:dyDescent="0.2">
      <c r="A229" s="35"/>
      <c r="B229" s="36"/>
      <c r="C229" s="190" t="s">
        <v>1039</v>
      </c>
      <c r="D229" s="190" t="s">
        <v>313</v>
      </c>
      <c r="E229" s="191" t="s">
        <v>3187</v>
      </c>
      <c r="F229" s="192" t="s">
        <v>3188</v>
      </c>
      <c r="G229" s="193" t="s">
        <v>2003</v>
      </c>
      <c r="H229" s="194">
        <v>1</v>
      </c>
      <c r="I229" s="195"/>
      <c r="J229" s="196">
        <f t="shared" si="90"/>
        <v>0</v>
      </c>
      <c r="K229" s="192" t="s">
        <v>21</v>
      </c>
      <c r="L229" s="40"/>
      <c r="M229" s="197" t="s">
        <v>21</v>
      </c>
      <c r="N229" s="198" t="s">
        <v>47</v>
      </c>
      <c r="O229" s="65"/>
      <c r="P229" s="199">
        <f t="shared" si="91"/>
        <v>0</v>
      </c>
      <c r="Q229" s="199">
        <v>0</v>
      </c>
      <c r="R229" s="199">
        <f t="shared" si="92"/>
        <v>0</v>
      </c>
      <c r="S229" s="199">
        <v>0</v>
      </c>
      <c r="T229" s="200">
        <f t="shared" si="93"/>
        <v>0</v>
      </c>
      <c r="U229" s="35"/>
      <c r="V229" s="35"/>
      <c r="W229" s="35"/>
      <c r="X229" s="35"/>
      <c r="Y229" s="35"/>
      <c r="Z229" s="35"/>
      <c r="AA229" s="35"/>
      <c r="AB229" s="35"/>
      <c r="AC229" s="35"/>
      <c r="AD229" s="35"/>
      <c r="AE229" s="35"/>
      <c r="AR229" s="201" t="s">
        <v>318</v>
      </c>
      <c r="AT229" s="201" t="s">
        <v>313</v>
      </c>
      <c r="AU229" s="201" t="s">
        <v>86</v>
      </c>
      <c r="AY229" s="18" t="s">
        <v>311</v>
      </c>
      <c r="BE229" s="202">
        <f t="shared" si="94"/>
        <v>0</v>
      </c>
      <c r="BF229" s="202">
        <f t="shared" si="95"/>
        <v>0</v>
      </c>
      <c r="BG229" s="202">
        <f t="shared" si="96"/>
        <v>0</v>
      </c>
      <c r="BH229" s="202">
        <f t="shared" si="97"/>
        <v>0</v>
      </c>
      <c r="BI229" s="202">
        <f t="shared" si="98"/>
        <v>0</v>
      </c>
      <c r="BJ229" s="18" t="s">
        <v>84</v>
      </c>
      <c r="BK229" s="202">
        <f t="shared" si="99"/>
        <v>0</v>
      </c>
      <c r="BL229" s="18" t="s">
        <v>318</v>
      </c>
      <c r="BM229" s="201" t="s">
        <v>3189</v>
      </c>
    </row>
    <row r="230" spans="1:65" s="2" customFormat="1" ht="16.5" customHeight="1" x14ac:dyDescent="0.2">
      <c r="A230" s="35"/>
      <c r="B230" s="36"/>
      <c r="C230" s="190" t="s">
        <v>1045</v>
      </c>
      <c r="D230" s="190" t="s">
        <v>313</v>
      </c>
      <c r="E230" s="191" t="s">
        <v>3190</v>
      </c>
      <c r="F230" s="192" t="s">
        <v>3191</v>
      </c>
      <c r="G230" s="193" t="s">
        <v>2003</v>
      </c>
      <c r="H230" s="194">
        <v>1</v>
      </c>
      <c r="I230" s="195"/>
      <c r="J230" s="196">
        <f t="shared" si="90"/>
        <v>0</v>
      </c>
      <c r="K230" s="192" t="s">
        <v>21</v>
      </c>
      <c r="L230" s="40"/>
      <c r="M230" s="197" t="s">
        <v>21</v>
      </c>
      <c r="N230" s="198" t="s">
        <v>47</v>
      </c>
      <c r="O230" s="65"/>
      <c r="P230" s="199">
        <f t="shared" si="91"/>
        <v>0</v>
      </c>
      <c r="Q230" s="199">
        <v>0</v>
      </c>
      <c r="R230" s="199">
        <f t="shared" si="92"/>
        <v>0</v>
      </c>
      <c r="S230" s="199">
        <v>0</v>
      </c>
      <c r="T230" s="200">
        <f t="shared" si="93"/>
        <v>0</v>
      </c>
      <c r="U230" s="35"/>
      <c r="V230" s="35"/>
      <c r="W230" s="35"/>
      <c r="X230" s="35"/>
      <c r="Y230" s="35"/>
      <c r="Z230" s="35"/>
      <c r="AA230" s="35"/>
      <c r="AB230" s="35"/>
      <c r="AC230" s="35"/>
      <c r="AD230" s="35"/>
      <c r="AE230" s="35"/>
      <c r="AR230" s="201" t="s">
        <v>318</v>
      </c>
      <c r="AT230" s="201" t="s">
        <v>313</v>
      </c>
      <c r="AU230" s="201" t="s">
        <v>86</v>
      </c>
      <c r="AY230" s="18" t="s">
        <v>311</v>
      </c>
      <c r="BE230" s="202">
        <f t="shared" si="94"/>
        <v>0</v>
      </c>
      <c r="BF230" s="202">
        <f t="shared" si="95"/>
        <v>0</v>
      </c>
      <c r="BG230" s="202">
        <f t="shared" si="96"/>
        <v>0</v>
      </c>
      <c r="BH230" s="202">
        <f t="shared" si="97"/>
        <v>0</v>
      </c>
      <c r="BI230" s="202">
        <f t="shared" si="98"/>
        <v>0</v>
      </c>
      <c r="BJ230" s="18" t="s">
        <v>84</v>
      </c>
      <c r="BK230" s="202">
        <f t="shared" si="99"/>
        <v>0</v>
      </c>
      <c r="BL230" s="18" t="s">
        <v>318</v>
      </c>
      <c r="BM230" s="201" t="s">
        <v>3192</v>
      </c>
    </row>
    <row r="231" spans="1:65" s="2" customFormat="1" ht="16.5" customHeight="1" x14ac:dyDescent="0.2">
      <c r="A231" s="35"/>
      <c r="B231" s="36"/>
      <c r="C231" s="190" t="s">
        <v>1047</v>
      </c>
      <c r="D231" s="190" t="s">
        <v>313</v>
      </c>
      <c r="E231" s="191" t="s">
        <v>3193</v>
      </c>
      <c r="F231" s="192" t="s">
        <v>3194</v>
      </c>
      <c r="G231" s="193" t="s">
        <v>2003</v>
      </c>
      <c r="H231" s="194">
        <v>1</v>
      </c>
      <c r="I231" s="195"/>
      <c r="J231" s="196">
        <f t="shared" si="90"/>
        <v>0</v>
      </c>
      <c r="K231" s="192" t="s">
        <v>21</v>
      </c>
      <c r="L231" s="40"/>
      <c r="M231" s="197" t="s">
        <v>21</v>
      </c>
      <c r="N231" s="198" t="s">
        <v>47</v>
      </c>
      <c r="O231" s="65"/>
      <c r="P231" s="199">
        <f t="shared" si="91"/>
        <v>0</v>
      </c>
      <c r="Q231" s="199">
        <v>0</v>
      </c>
      <c r="R231" s="199">
        <f t="shared" si="92"/>
        <v>0</v>
      </c>
      <c r="S231" s="199">
        <v>0</v>
      </c>
      <c r="T231" s="200">
        <f t="shared" si="93"/>
        <v>0</v>
      </c>
      <c r="U231" s="35"/>
      <c r="V231" s="35"/>
      <c r="W231" s="35"/>
      <c r="X231" s="35"/>
      <c r="Y231" s="35"/>
      <c r="Z231" s="35"/>
      <c r="AA231" s="35"/>
      <c r="AB231" s="35"/>
      <c r="AC231" s="35"/>
      <c r="AD231" s="35"/>
      <c r="AE231" s="35"/>
      <c r="AR231" s="201" t="s">
        <v>318</v>
      </c>
      <c r="AT231" s="201" t="s">
        <v>313</v>
      </c>
      <c r="AU231" s="201" t="s">
        <v>86</v>
      </c>
      <c r="AY231" s="18" t="s">
        <v>311</v>
      </c>
      <c r="BE231" s="202">
        <f t="shared" si="94"/>
        <v>0</v>
      </c>
      <c r="BF231" s="202">
        <f t="shared" si="95"/>
        <v>0</v>
      </c>
      <c r="BG231" s="202">
        <f t="shared" si="96"/>
        <v>0</v>
      </c>
      <c r="BH231" s="202">
        <f t="shared" si="97"/>
        <v>0</v>
      </c>
      <c r="BI231" s="202">
        <f t="shared" si="98"/>
        <v>0</v>
      </c>
      <c r="BJ231" s="18" t="s">
        <v>84</v>
      </c>
      <c r="BK231" s="202">
        <f t="shared" si="99"/>
        <v>0</v>
      </c>
      <c r="BL231" s="18" t="s">
        <v>318</v>
      </c>
      <c r="BM231" s="201" t="s">
        <v>3195</v>
      </c>
    </row>
    <row r="232" spans="1:65" s="2" customFormat="1" ht="24" customHeight="1" x14ac:dyDescent="0.2">
      <c r="A232" s="35"/>
      <c r="B232" s="36"/>
      <c r="C232" s="190" t="s">
        <v>1050</v>
      </c>
      <c r="D232" s="190" t="s">
        <v>313</v>
      </c>
      <c r="E232" s="191" t="s">
        <v>3196</v>
      </c>
      <c r="F232" s="192" t="s">
        <v>3197</v>
      </c>
      <c r="G232" s="193" t="s">
        <v>2003</v>
      </c>
      <c r="H232" s="194">
        <v>1</v>
      </c>
      <c r="I232" s="195"/>
      <c r="J232" s="196">
        <f t="shared" si="90"/>
        <v>0</v>
      </c>
      <c r="K232" s="192" t="s">
        <v>21</v>
      </c>
      <c r="L232" s="40"/>
      <c r="M232" s="197" t="s">
        <v>21</v>
      </c>
      <c r="N232" s="198" t="s">
        <v>47</v>
      </c>
      <c r="O232" s="65"/>
      <c r="P232" s="199">
        <f t="shared" si="91"/>
        <v>0</v>
      </c>
      <c r="Q232" s="199">
        <v>0</v>
      </c>
      <c r="R232" s="199">
        <f t="shared" si="92"/>
        <v>0</v>
      </c>
      <c r="S232" s="199">
        <v>0</v>
      </c>
      <c r="T232" s="200">
        <f t="shared" si="93"/>
        <v>0</v>
      </c>
      <c r="U232" s="35"/>
      <c r="V232" s="35"/>
      <c r="W232" s="35"/>
      <c r="X232" s="35"/>
      <c r="Y232" s="35"/>
      <c r="Z232" s="35"/>
      <c r="AA232" s="35"/>
      <c r="AB232" s="35"/>
      <c r="AC232" s="35"/>
      <c r="AD232" s="35"/>
      <c r="AE232" s="35"/>
      <c r="AR232" s="201" t="s">
        <v>318</v>
      </c>
      <c r="AT232" s="201" t="s">
        <v>313</v>
      </c>
      <c r="AU232" s="201" t="s">
        <v>86</v>
      </c>
      <c r="AY232" s="18" t="s">
        <v>311</v>
      </c>
      <c r="BE232" s="202">
        <f t="shared" si="94"/>
        <v>0</v>
      </c>
      <c r="BF232" s="202">
        <f t="shared" si="95"/>
        <v>0</v>
      </c>
      <c r="BG232" s="202">
        <f t="shared" si="96"/>
        <v>0</v>
      </c>
      <c r="BH232" s="202">
        <f t="shared" si="97"/>
        <v>0</v>
      </c>
      <c r="BI232" s="202">
        <f t="shared" si="98"/>
        <v>0</v>
      </c>
      <c r="BJ232" s="18" t="s">
        <v>84</v>
      </c>
      <c r="BK232" s="202">
        <f t="shared" si="99"/>
        <v>0</v>
      </c>
      <c r="BL232" s="18" t="s">
        <v>318</v>
      </c>
      <c r="BM232" s="201" t="s">
        <v>3198</v>
      </c>
    </row>
    <row r="233" spans="1:65" s="2" customFormat="1" ht="24" customHeight="1" x14ac:dyDescent="0.2">
      <c r="A233" s="35"/>
      <c r="B233" s="36"/>
      <c r="C233" s="190" t="s">
        <v>1052</v>
      </c>
      <c r="D233" s="190" t="s">
        <v>313</v>
      </c>
      <c r="E233" s="191" t="s">
        <v>3199</v>
      </c>
      <c r="F233" s="192" t="s">
        <v>3200</v>
      </c>
      <c r="G233" s="193" t="s">
        <v>2003</v>
      </c>
      <c r="H233" s="194">
        <v>1</v>
      </c>
      <c r="I233" s="195"/>
      <c r="J233" s="196">
        <f t="shared" si="90"/>
        <v>0</v>
      </c>
      <c r="K233" s="192" t="s">
        <v>21</v>
      </c>
      <c r="L233" s="40"/>
      <c r="M233" s="197" t="s">
        <v>21</v>
      </c>
      <c r="N233" s="198" t="s">
        <v>47</v>
      </c>
      <c r="O233" s="65"/>
      <c r="P233" s="199">
        <f t="shared" si="91"/>
        <v>0</v>
      </c>
      <c r="Q233" s="199">
        <v>0</v>
      </c>
      <c r="R233" s="199">
        <f t="shared" si="92"/>
        <v>0</v>
      </c>
      <c r="S233" s="199">
        <v>0</v>
      </c>
      <c r="T233" s="200">
        <f t="shared" si="93"/>
        <v>0</v>
      </c>
      <c r="U233" s="35"/>
      <c r="V233" s="35"/>
      <c r="W233" s="35"/>
      <c r="X233" s="35"/>
      <c r="Y233" s="35"/>
      <c r="Z233" s="35"/>
      <c r="AA233" s="35"/>
      <c r="AB233" s="35"/>
      <c r="AC233" s="35"/>
      <c r="AD233" s="35"/>
      <c r="AE233" s="35"/>
      <c r="AR233" s="201" t="s">
        <v>318</v>
      </c>
      <c r="AT233" s="201" t="s">
        <v>313</v>
      </c>
      <c r="AU233" s="201" t="s">
        <v>86</v>
      </c>
      <c r="AY233" s="18" t="s">
        <v>311</v>
      </c>
      <c r="BE233" s="202">
        <f t="shared" si="94"/>
        <v>0</v>
      </c>
      <c r="BF233" s="202">
        <f t="shared" si="95"/>
        <v>0</v>
      </c>
      <c r="BG233" s="202">
        <f t="shared" si="96"/>
        <v>0</v>
      </c>
      <c r="BH233" s="202">
        <f t="shared" si="97"/>
        <v>0</v>
      </c>
      <c r="BI233" s="202">
        <f t="shared" si="98"/>
        <v>0</v>
      </c>
      <c r="BJ233" s="18" t="s">
        <v>84</v>
      </c>
      <c r="BK233" s="202">
        <f t="shared" si="99"/>
        <v>0</v>
      </c>
      <c r="BL233" s="18" t="s">
        <v>318</v>
      </c>
      <c r="BM233" s="201" t="s">
        <v>3201</v>
      </c>
    </row>
    <row r="234" spans="1:65" s="2" customFormat="1" ht="24" customHeight="1" x14ac:dyDescent="0.2">
      <c r="A234" s="35"/>
      <c r="B234" s="36"/>
      <c r="C234" s="190" t="s">
        <v>1054</v>
      </c>
      <c r="D234" s="190" t="s">
        <v>313</v>
      </c>
      <c r="E234" s="191" t="s">
        <v>3202</v>
      </c>
      <c r="F234" s="192" t="s">
        <v>3203</v>
      </c>
      <c r="G234" s="193" t="s">
        <v>2003</v>
      </c>
      <c r="H234" s="194">
        <v>1</v>
      </c>
      <c r="I234" s="195"/>
      <c r="J234" s="196">
        <f t="shared" si="90"/>
        <v>0</v>
      </c>
      <c r="K234" s="192" t="s">
        <v>21</v>
      </c>
      <c r="L234" s="40"/>
      <c r="M234" s="197" t="s">
        <v>21</v>
      </c>
      <c r="N234" s="198" t="s">
        <v>47</v>
      </c>
      <c r="O234" s="65"/>
      <c r="P234" s="199">
        <f t="shared" si="91"/>
        <v>0</v>
      </c>
      <c r="Q234" s="199">
        <v>0</v>
      </c>
      <c r="R234" s="199">
        <f t="shared" si="92"/>
        <v>0</v>
      </c>
      <c r="S234" s="199">
        <v>0</v>
      </c>
      <c r="T234" s="200">
        <f t="shared" si="93"/>
        <v>0</v>
      </c>
      <c r="U234" s="35"/>
      <c r="V234" s="35"/>
      <c r="W234" s="35"/>
      <c r="X234" s="35"/>
      <c r="Y234" s="35"/>
      <c r="Z234" s="35"/>
      <c r="AA234" s="35"/>
      <c r="AB234" s="35"/>
      <c r="AC234" s="35"/>
      <c r="AD234" s="35"/>
      <c r="AE234" s="35"/>
      <c r="AR234" s="201" t="s">
        <v>318</v>
      </c>
      <c r="AT234" s="201" t="s">
        <v>313</v>
      </c>
      <c r="AU234" s="201" t="s">
        <v>86</v>
      </c>
      <c r="AY234" s="18" t="s">
        <v>311</v>
      </c>
      <c r="BE234" s="202">
        <f t="shared" si="94"/>
        <v>0</v>
      </c>
      <c r="BF234" s="202">
        <f t="shared" si="95"/>
        <v>0</v>
      </c>
      <c r="BG234" s="202">
        <f t="shared" si="96"/>
        <v>0</v>
      </c>
      <c r="BH234" s="202">
        <f t="shared" si="97"/>
        <v>0</v>
      </c>
      <c r="BI234" s="202">
        <f t="shared" si="98"/>
        <v>0</v>
      </c>
      <c r="BJ234" s="18" t="s">
        <v>84</v>
      </c>
      <c r="BK234" s="202">
        <f t="shared" si="99"/>
        <v>0</v>
      </c>
      <c r="BL234" s="18" t="s">
        <v>318</v>
      </c>
      <c r="BM234" s="201" t="s">
        <v>3204</v>
      </c>
    </row>
    <row r="235" spans="1:65" s="2" customFormat="1" ht="16.5" customHeight="1" x14ac:dyDescent="0.2">
      <c r="A235" s="35"/>
      <c r="B235" s="36"/>
      <c r="C235" s="190" t="s">
        <v>1060</v>
      </c>
      <c r="D235" s="190" t="s">
        <v>313</v>
      </c>
      <c r="E235" s="191" t="s">
        <v>3205</v>
      </c>
      <c r="F235" s="192" t="s">
        <v>3206</v>
      </c>
      <c r="G235" s="193" t="s">
        <v>2003</v>
      </c>
      <c r="H235" s="194">
        <v>1</v>
      </c>
      <c r="I235" s="195"/>
      <c r="J235" s="196">
        <f t="shared" si="90"/>
        <v>0</v>
      </c>
      <c r="K235" s="192" t="s">
        <v>21</v>
      </c>
      <c r="L235" s="40"/>
      <c r="M235" s="197" t="s">
        <v>21</v>
      </c>
      <c r="N235" s="198" t="s">
        <v>47</v>
      </c>
      <c r="O235" s="65"/>
      <c r="P235" s="199">
        <f t="shared" si="91"/>
        <v>0</v>
      </c>
      <c r="Q235" s="199">
        <v>0</v>
      </c>
      <c r="R235" s="199">
        <f t="shared" si="92"/>
        <v>0</v>
      </c>
      <c r="S235" s="199">
        <v>0</v>
      </c>
      <c r="T235" s="200">
        <f t="shared" si="93"/>
        <v>0</v>
      </c>
      <c r="U235" s="35"/>
      <c r="V235" s="35"/>
      <c r="W235" s="35"/>
      <c r="X235" s="35"/>
      <c r="Y235" s="35"/>
      <c r="Z235" s="35"/>
      <c r="AA235" s="35"/>
      <c r="AB235" s="35"/>
      <c r="AC235" s="35"/>
      <c r="AD235" s="35"/>
      <c r="AE235" s="35"/>
      <c r="AR235" s="201" t="s">
        <v>318</v>
      </c>
      <c r="AT235" s="201" t="s">
        <v>313</v>
      </c>
      <c r="AU235" s="201" t="s">
        <v>86</v>
      </c>
      <c r="AY235" s="18" t="s">
        <v>311</v>
      </c>
      <c r="BE235" s="202">
        <f t="shared" si="94"/>
        <v>0</v>
      </c>
      <c r="BF235" s="202">
        <f t="shared" si="95"/>
        <v>0</v>
      </c>
      <c r="BG235" s="202">
        <f t="shared" si="96"/>
        <v>0</v>
      </c>
      <c r="BH235" s="202">
        <f t="shared" si="97"/>
        <v>0</v>
      </c>
      <c r="BI235" s="202">
        <f t="shared" si="98"/>
        <v>0</v>
      </c>
      <c r="BJ235" s="18" t="s">
        <v>84</v>
      </c>
      <c r="BK235" s="202">
        <f t="shared" si="99"/>
        <v>0</v>
      </c>
      <c r="BL235" s="18" t="s">
        <v>318</v>
      </c>
      <c r="BM235" s="201" t="s">
        <v>3207</v>
      </c>
    </row>
    <row r="236" spans="1:65" s="2" customFormat="1" ht="16.5" customHeight="1" x14ac:dyDescent="0.2">
      <c r="A236" s="35"/>
      <c r="B236" s="36"/>
      <c r="C236" s="190" t="s">
        <v>1065</v>
      </c>
      <c r="D236" s="190" t="s">
        <v>313</v>
      </c>
      <c r="E236" s="191" t="s">
        <v>3208</v>
      </c>
      <c r="F236" s="192" t="s">
        <v>3209</v>
      </c>
      <c r="G236" s="193" t="s">
        <v>2003</v>
      </c>
      <c r="H236" s="194">
        <v>1</v>
      </c>
      <c r="I236" s="195"/>
      <c r="J236" s="196">
        <f t="shared" si="90"/>
        <v>0</v>
      </c>
      <c r="K236" s="192" t="s">
        <v>21</v>
      </c>
      <c r="L236" s="40"/>
      <c r="M236" s="197" t="s">
        <v>21</v>
      </c>
      <c r="N236" s="198" t="s">
        <v>47</v>
      </c>
      <c r="O236" s="65"/>
      <c r="P236" s="199">
        <f t="shared" si="91"/>
        <v>0</v>
      </c>
      <c r="Q236" s="199">
        <v>0</v>
      </c>
      <c r="R236" s="199">
        <f t="shared" si="92"/>
        <v>0</v>
      </c>
      <c r="S236" s="199">
        <v>0</v>
      </c>
      <c r="T236" s="200">
        <f t="shared" si="93"/>
        <v>0</v>
      </c>
      <c r="U236" s="35"/>
      <c r="V236" s="35"/>
      <c r="W236" s="35"/>
      <c r="X236" s="35"/>
      <c r="Y236" s="35"/>
      <c r="Z236" s="35"/>
      <c r="AA236" s="35"/>
      <c r="AB236" s="35"/>
      <c r="AC236" s="35"/>
      <c r="AD236" s="35"/>
      <c r="AE236" s="35"/>
      <c r="AR236" s="201" t="s">
        <v>318</v>
      </c>
      <c r="AT236" s="201" t="s">
        <v>313</v>
      </c>
      <c r="AU236" s="201" t="s">
        <v>86</v>
      </c>
      <c r="AY236" s="18" t="s">
        <v>311</v>
      </c>
      <c r="BE236" s="202">
        <f t="shared" si="94"/>
        <v>0</v>
      </c>
      <c r="BF236" s="202">
        <f t="shared" si="95"/>
        <v>0</v>
      </c>
      <c r="BG236" s="202">
        <f t="shared" si="96"/>
        <v>0</v>
      </c>
      <c r="BH236" s="202">
        <f t="shared" si="97"/>
        <v>0</v>
      </c>
      <c r="BI236" s="202">
        <f t="shared" si="98"/>
        <v>0</v>
      </c>
      <c r="BJ236" s="18" t="s">
        <v>84</v>
      </c>
      <c r="BK236" s="202">
        <f t="shared" si="99"/>
        <v>0</v>
      </c>
      <c r="BL236" s="18" t="s">
        <v>318</v>
      </c>
      <c r="BM236" s="201" t="s">
        <v>3210</v>
      </c>
    </row>
    <row r="237" spans="1:65" s="2" customFormat="1" ht="24" customHeight="1" x14ac:dyDescent="0.2">
      <c r="A237" s="35"/>
      <c r="B237" s="36"/>
      <c r="C237" s="190" t="s">
        <v>1069</v>
      </c>
      <c r="D237" s="190" t="s">
        <v>313</v>
      </c>
      <c r="E237" s="191" t="s">
        <v>3211</v>
      </c>
      <c r="F237" s="192" t="s">
        <v>3212</v>
      </c>
      <c r="G237" s="193" t="s">
        <v>2003</v>
      </c>
      <c r="H237" s="194">
        <v>1</v>
      </c>
      <c r="I237" s="195"/>
      <c r="J237" s="196">
        <f t="shared" si="90"/>
        <v>0</v>
      </c>
      <c r="K237" s="192" t="s">
        <v>21</v>
      </c>
      <c r="L237" s="40"/>
      <c r="M237" s="197" t="s">
        <v>21</v>
      </c>
      <c r="N237" s="198" t="s">
        <v>47</v>
      </c>
      <c r="O237" s="65"/>
      <c r="P237" s="199">
        <f t="shared" si="91"/>
        <v>0</v>
      </c>
      <c r="Q237" s="199">
        <v>0</v>
      </c>
      <c r="R237" s="199">
        <f t="shared" si="92"/>
        <v>0</v>
      </c>
      <c r="S237" s="199">
        <v>0</v>
      </c>
      <c r="T237" s="200">
        <f t="shared" si="93"/>
        <v>0</v>
      </c>
      <c r="U237" s="35"/>
      <c r="V237" s="35"/>
      <c r="W237" s="35"/>
      <c r="X237" s="35"/>
      <c r="Y237" s="35"/>
      <c r="Z237" s="35"/>
      <c r="AA237" s="35"/>
      <c r="AB237" s="35"/>
      <c r="AC237" s="35"/>
      <c r="AD237" s="35"/>
      <c r="AE237" s="35"/>
      <c r="AR237" s="201" t="s">
        <v>318</v>
      </c>
      <c r="AT237" s="201" t="s">
        <v>313</v>
      </c>
      <c r="AU237" s="201" t="s">
        <v>86</v>
      </c>
      <c r="AY237" s="18" t="s">
        <v>311</v>
      </c>
      <c r="BE237" s="202">
        <f t="shared" si="94"/>
        <v>0</v>
      </c>
      <c r="BF237" s="202">
        <f t="shared" si="95"/>
        <v>0</v>
      </c>
      <c r="BG237" s="202">
        <f t="shared" si="96"/>
        <v>0</v>
      </c>
      <c r="BH237" s="202">
        <f t="shared" si="97"/>
        <v>0</v>
      </c>
      <c r="BI237" s="202">
        <f t="shared" si="98"/>
        <v>0</v>
      </c>
      <c r="BJ237" s="18" t="s">
        <v>84</v>
      </c>
      <c r="BK237" s="202">
        <f t="shared" si="99"/>
        <v>0</v>
      </c>
      <c r="BL237" s="18" t="s">
        <v>318</v>
      </c>
      <c r="BM237" s="201" t="s">
        <v>3213</v>
      </c>
    </row>
    <row r="238" spans="1:65" s="2" customFormat="1" ht="24" customHeight="1" x14ac:dyDescent="0.2">
      <c r="A238" s="35"/>
      <c r="B238" s="36"/>
      <c r="C238" s="190" t="s">
        <v>1076</v>
      </c>
      <c r="D238" s="190" t="s">
        <v>313</v>
      </c>
      <c r="E238" s="191" t="s">
        <v>3214</v>
      </c>
      <c r="F238" s="192" t="s">
        <v>3215</v>
      </c>
      <c r="G238" s="193" t="s">
        <v>2003</v>
      </c>
      <c r="H238" s="194">
        <v>1</v>
      </c>
      <c r="I238" s="195"/>
      <c r="J238" s="196">
        <f t="shared" si="90"/>
        <v>0</v>
      </c>
      <c r="K238" s="192" t="s">
        <v>21</v>
      </c>
      <c r="L238" s="40"/>
      <c r="M238" s="197" t="s">
        <v>21</v>
      </c>
      <c r="N238" s="198" t="s">
        <v>47</v>
      </c>
      <c r="O238" s="65"/>
      <c r="P238" s="199">
        <f t="shared" si="91"/>
        <v>0</v>
      </c>
      <c r="Q238" s="199">
        <v>0</v>
      </c>
      <c r="R238" s="199">
        <f t="shared" si="92"/>
        <v>0</v>
      </c>
      <c r="S238" s="199">
        <v>0</v>
      </c>
      <c r="T238" s="200">
        <f t="shared" si="93"/>
        <v>0</v>
      </c>
      <c r="U238" s="35"/>
      <c r="V238" s="35"/>
      <c r="W238" s="35"/>
      <c r="X238" s="35"/>
      <c r="Y238" s="35"/>
      <c r="Z238" s="35"/>
      <c r="AA238" s="35"/>
      <c r="AB238" s="35"/>
      <c r="AC238" s="35"/>
      <c r="AD238" s="35"/>
      <c r="AE238" s="35"/>
      <c r="AR238" s="201" t="s">
        <v>318</v>
      </c>
      <c r="AT238" s="201" t="s">
        <v>313</v>
      </c>
      <c r="AU238" s="201" t="s">
        <v>86</v>
      </c>
      <c r="AY238" s="18" t="s">
        <v>311</v>
      </c>
      <c r="BE238" s="202">
        <f t="shared" si="94"/>
        <v>0</v>
      </c>
      <c r="BF238" s="202">
        <f t="shared" si="95"/>
        <v>0</v>
      </c>
      <c r="BG238" s="202">
        <f t="shared" si="96"/>
        <v>0</v>
      </c>
      <c r="BH238" s="202">
        <f t="shared" si="97"/>
        <v>0</v>
      </c>
      <c r="BI238" s="202">
        <f t="shared" si="98"/>
        <v>0</v>
      </c>
      <c r="BJ238" s="18" t="s">
        <v>84</v>
      </c>
      <c r="BK238" s="202">
        <f t="shared" si="99"/>
        <v>0</v>
      </c>
      <c r="BL238" s="18" t="s">
        <v>318</v>
      </c>
      <c r="BM238" s="201" t="s">
        <v>3216</v>
      </c>
    </row>
    <row r="239" spans="1:65" s="2" customFormat="1" ht="16.5" customHeight="1" x14ac:dyDescent="0.2">
      <c r="A239" s="35"/>
      <c r="B239" s="36"/>
      <c r="C239" s="190" t="s">
        <v>1081</v>
      </c>
      <c r="D239" s="190" t="s">
        <v>313</v>
      </c>
      <c r="E239" s="191" t="s">
        <v>3217</v>
      </c>
      <c r="F239" s="192" t="s">
        <v>3218</v>
      </c>
      <c r="G239" s="193" t="s">
        <v>2003</v>
      </c>
      <c r="H239" s="194">
        <v>1</v>
      </c>
      <c r="I239" s="195"/>
      <c r="J239" s="196">
        <f t="shared" si="90"/>
        <v>0</v>
      </c>
      <c r="K239" s="192" t="s">
        <v>21</v>
      </c>
      <c r="L239" s="40"/>
      <c r="M239" s="197" t="s">
        <v>21</v>
      </c>
      <c r="N239" s="198" t="s">
        <v>47</v>
      </c>
      <c r="O239" s="65"/>
      <c r="P239" s="199">
        <f t="shared" si="91"/>
        <v>0</v>
      </c>
      <c r="Q239" s="199">
        <v>0</v>
      </c>
      <c r="R239" s="199">
        <f t="shared" si="92"/>
        <v>0</v>
      </c>
      <c r="S239" s="199">
        <v>0</v>
      </c>
      <c r="T239" s="200">
        <f t="shared" si="93"/>
        <v>0</v>
      </c>
      <c r="U239" s="35"/>
      <c r="V239" s="35"/>
      <c r="W239" s="35"/>
      <c r="X239" s="35"/>
      <c r="Y239" s="35"/>
      <c r="Z239" s="35"/>
      <c r="AA239" s="35"/>
      <c r="AB239" s="35"/>
      <c r="AC239" s="35"/>
      <c r="AD239" s="35"/>
      <c r="AE239" s="35"/>
      <c r="AR239" s="201" t="s">
        <v>318</v>
      </c>
      <c r="AT239" s="201" t="s">
        <v>313</v>
      </c>
      <c r="AU239" s="201" t="s">
        <v>86</v>
      </c>
      <c r="AY239" s="18" t="s">
        <v>311</v>
      </c>
      <c r="BE239" s="202">
        <f t="shared" si="94"/>
        <v>0</v>
      </c>
      <c r="BF239" s="202">
        <f t="shared" si="95"/>
        <v>0</v>
      </c>
      <c r="BG239" s="202">
        <f t="shared" si="96"/>
        <v>0</v>
      </c>
      <c r="BH239" s="202">
        <f t="shared" si="97"/>
        <v>0</v>
      </c>
      <c r="BI239" s="202">
        <f t="shared" si="98"/>
        <v>0</v>
      </c>
      <c r="BJ239" s="18" t="s">
        <v>84</v>
      </c>
      <c r="BK239" s="202">
        <f t="shared" si="99"/>
        <v>0</v>
      </c>
      <c r="BL239" s="18" t="s">
        <v>318</v>
      </c>
      <c r="BM239" s="201" t="s">
        <v>3219</v>
      </c>
    </row>
    <row r="240" spans="1:65" s="2" customFormat="1" ht="16.5" customHeight="1" x14ac:dyDescent="0.2">
      <c r="A240" s="35"/>
      <c r="B240" s="36"/>
      <c r="C240" s="190" t="s">
        <v>1087</v>
      </c>
      <c r="D240" s="190" t="s">
        <v>313</v>
      </c>
      <c r="E240" s="191" t="s">
        <v>3220</v>
      </c>
      <c r="F240" s="192" t="s">
        <v>3221</v>
      </c>
      <c r="G240" s="193" t="s">
        <v>2003</v>
      </c>
      <c r="H240" s="194">
        <v>1</v>
      </c>
      <c r="I240" s="195"/>
      <c r="J240" s="196">
        <f t="shared" si="90"/>
        <v>0</v>
      </c>
      <c r="K240" s="192" t="s">
        <v>21</v>
      </c>
      <c r="L240" s="40"/>
      <c r="M240" s="197" t="s">
        <v>21</v>
      </c>
      <c r="N240" s="198" t="s">
        <v>47</v>
      </c>
      <c r="O240" s="65"/>
      <c r="P240" s="199">
        <f t="shared" si="91"/>
        <v>0</v>
      </c>
      <c r="Q240" s="199">
        <v>0</v>
      </c>
      <c r="R240" s="199">
        <f t="shared" si="92"/>
        <v>0</v>
      </c>
      <c r="S240" s="199">
        <v>0</v>
      </c>
      <c r="T240" s="200">
        <f t="shared" si="93"/>
        <v>0</v>
      </c>
      <c r="U240" s="35"/>
      <c r="V240" s="35"/>
      <c r="W240" s="35"/>
      <c r="X240" s="35"/>
      <c r="Y240" s="35"/>
      <c r="Z240" s="35"/>
      <c r="AA240" s="35"/>
      <c r="AB240" s="35"/>
      <c r="AC240" s="35"/>
      <c r="AD240" s="35"/>
      <c r="AE240" s="35"/>
      <c r="AR240" s="201" t="s">
        <v>318</v>
      </c>
      <c r="AT240" s="201" t="s">
        <v>313</v>
      </c>
      <c r="AU240" s="201" t="s">
        <v>86</v>
      </c>
      <c r="AY240" s="18" t="s">
        <v>311</v>
      </c>
      <c r="BE240" s="202">
        <f t="shared" si="94"/>
        <v>0</v>
      </c>
      <c r="BF240" s="202">
        <f t="shared" si="95"/>
        <v>0</v>
      </c>
      <c r="BG240" s="202">
        <f t="shared" si="96"/>
        <v>0</v>
      </c>
      <c r="BH240" s="202">
        <f t="shared" si="97"/>
        <v>0</v>
      </c>
      <c r="BI240" s="202">
        <f t="shared" si="98"/>
        <v>0</v>
      </c>
      <c r="BJ240" s="18" t="s">
        <v>84</v>
      </c>
      <c r="BK240" s="202">
        <f t="shared" si="99"/>
        <v>0</v>
      </c>
      <c r="BL240" s="18" t="s">
        <v>318</v>
      </c>
      <c r="BM240" s="201" t="s">
        <v>3222</v>
      </c>
    </row>
    <row r="241" spans="1:65" s="2" customFormat="1" ht="16.5" customHeight="1" x14ac:dyDescent="0.2">
      <c r="A241" s="35"/>
      <c r="B241" s="36"/>
      <c r="C241" s="190" t="s">
        <v>1089</v>
      </c>
      <c r="D241" s="190" t="s">
        <v>313</v>
      </c>
      <c r="E241" s="191" t="s">
        <v>3223</v>
      </c>
      <c r="F241" s="192" t="s">
        <v>3224</v>
      </c>
      <c r="G241" s="193" t="s">
        <v>2003</v>
      </c>
      <c r="H241" s="194">
        <v>1</v>
      </c>
      <c r="I241" s="195"/>
      <c r="J241" s="196">
        <f t="shared" si="90"/>
        <v>0</v>
      </c>
      <c r="K241" s="192" t="s">
        <v>21</v>
      </c>
      <c r="L241" s="40"/>
      <c r="M241" s="197" t="s">
        <v>21</v>
      </c>
      <c r="N241" s="198" t="s">
        <v>47</v>
      </c>
      <c r="O241" s="65"/>
      <c r="P241" s="199">
        <f t="shared" si="91"/>
        <v>0</v>
      </c>
      <c r="Q241" s="199">
        <v>0</v>
      </c>
      <c r="R241" s="199">
        <f t="shared" si="92"/>
        <v>0</v>
      </c>
      <c r="S241" s="199">
        <v>0</v>
      </c>
      <c r="T241" s="200">
        <f t="shared" si="93"/>
        <v>0</v>
      </c>
      <c r="U241" s="35"/>
      <c r="V241" s="35"/>
      <c r="W241" s="35"/>
      <c r="X241" s="35"/>
      <c r="Y241" s="35"/>
      <c r="Z241" s="35"/>
      <c r="AA241" s="35"/>
      <c r="AB241" s="35"/>
      <c r="AC241" s="35"/>
      <c r="AD241" s="35"/>
      <c r="AE241" s="35"/>
      <c r="AR241" s="201" t="s">
        <v>318</v>
      </c>
      <c r="AT241" s="201" t="s">
        <v>313</v>
      </c>
      <c r="AU241" s="201" t="s">
        <v>86</v>
      </c>
      <c r="AY241" s="18" t="s">
        <v>311</v>
      </c>
      <c r="BE241" s="202">
        <f t="shared" si="94"/>
        <v>0</v>
      </c>
      <c r="BF241" s="202">
        <f t="shared" si="95"/>
        <v>0</v>
      </c>
      <c r="BG241" s="202">
        <f t="shared" si="96"/>
        <v>0</v>
      </c>
      <c r="BH241" s="202">
        <f t="shared" si="97"/>
        <v>0</v>
      </c>
      <c r="BI241" s="202">
        <f t="shared" si="98"/>
        <v>0</v>
      </c>
      <c r="BJ241" s="18" t="s">
        <v>84</v>
      </c>
      <c r="BK241" s="202">
        <f t="shared" si="99"/>
        <v>0</v>
      </c>
      <c r="BL241" s="18" t="s">
        <v>318</v>
      </c>
      <c r="BM241" s="201" t="s">
        <v>3225</v>
      </c>
    </row>
    <row r="242" spans="1:65" s="2" customFormat="1" ht="16.5" customHeight="1" x14ac:dyDescent="0.2">
      <c r="A242" s="35"/>
      <c r="B242" s="36"/>
      <c r="C242" s="190" t="s">
        <v>1093</v>
      </c>
      <c r="D242" s="190" t="s">
        <v>313</v>
      </c>
      <c r="E242" s="191" t="s">
        <v>3226</v>
      </c>
      <c r="F242" s="192" t="s">
        <v>3227</v>
      </c>
      <c r="G242" s="193" t="s">
        <v>2003</v>
      </c>
      <c r="H242" s="194">
        <v>1</v>
      </c>
      <c r="I242" s="195"/>
      <c r="J242" s="196">
        <f t="shared" si="90"/>
        <v>0</v>
      </c>
      <c r="K242" s="192" t="s">
        <v>21</v>
      </c>
      <c r="L242" s="40"/>
      <c r="M242" s="197" t="s">
        <v>21</v>
      </c>
      <c r="N242" s="198" t="s">
        <v>47</v>
      </c>
      <c r="O242" s="65"/>
      <c r="P242" s="199">
        <f t="shared" si="91"/>
        <v>0</v>
      </c>
      <c r="Q242" s="199">
        <v>0</v>
      </c>
      <c r="R242" s="199">
        <f t="shared" si="92"/>
        <v>0</v>
      </c>
      <c r="S242" s="199">
        <v>0</v>
      </c>
      <c r="T242" s="200">
        <f t="shared" si="93"/>
        <v>0</v>
      </c>
      <c r="U242" s="35"/>
      <c r="V242" s="35"/>
      <c r="W242" s="35"/>
      <c r="X242" s="35"/>
      <c r="Y242" s="35"/>
      <c r="Z242" s="35"/>
      <c r="AA242" s="35"/>
      <c r="AB242" s="35"/>
      <c r="AC242" s="35"/>
      <c r="AD242" s="35"/>
      <c r="AE242" s="35"/>
      <c r="AR242" s="201" t="s">
        <v>318</v>
      </c>
      <c r="AT242" s="201" t="s">
        <v>313</v>
      </c>
      <c r="AU242" s="201" t="s">
        <v>86</v>
      </c>
      <c r="AY242" s="18" t="s">
        <v>311</v>
      </c>
      <c r="BE242" s="202">
        <f t="shared" si="94"/>
        <v>0</v>
      </c>
      <c r="BF242" s="202">
        <f t="shared" si="95"/>
        <v>0</v>
      </c>
      <c r="BG242" s="202">
        <f t="shared" si="96"/>
        <v>0</v>
      </c>
      <c r="BH242" s="202">
        <f t="shared" si="97"/>
        <v>0</v>
      </c>
      <c r="BI242" s="202">
        <f t="shared" si="98"/>
        <v>0</v>
      </c>
      <c r="BJ242" s="18" t="s">
        <v>84</v>
      </c>
      <c r="BK242" s="202">
        <f t="shared" si="99"/>
        <v>0</v>
      </c>
      <c r="BL242" s="18" t="s">
        <v>318</v>
      </c>
      <c r="BM242" s="201" t="s">
        <v>3228</v>
      </c>
    </row>
    <row r="243" spans="1:65" s="2" customFormat="1" ht="48" customHeight="1" x14ac:dyDescent="0.2">
      <c r="A243" s="35"/>
      <c r="B243" s="36"/>
      <c r="C243" s="190" t="s">
        <v>1097</v>
      </c>
      <c r="D243" s="190" t="s">
        <v>313</v>
      </c>
      <c r="E243" s="191" t="s">
        <v>3229</v>
      </c>
      <c r="F243" s="192" t="s">
        <v>3230</v>
      </c>
      <c r="G243" s="193" t="s">
        <v>2003</v>
      </c>
      <c r="H243" s="194">
        <v>1</v>
      </c>
      <c r="I243" s="195"/>
      <c r="J243" s="196">
        <f t="shared" si="90"/>
        <v>0</v>
      </c>
      <c r="K243" s="192" t="s">
        <v>21</v>
      </c>
      <c r="L243" s="40"/>
      <c r="M243" s="197" t="s">
        <v>21</v>
      </c>
      <c r="N243" s="198" t="s">
        <v>47</v>
      </c>
      <c r="O243" s="65"/>
      <c r="P243" s="199">
        <f t="shared" si="91"/>
        <v>0</v>
      </c>
      <c r="Q243" s="199">
        <v>0</v>
      </c>
      <c r="R243" s="199">
        <f t="shared" si="92"/>
        <v>0</v>
      </c>
      <c r="S243" s="199">
        <v>0</v>
      </c>
      <c r="T243" s="200">
        <f t="shared" si="93"/>
        <v>0</v>
      </c>
      <c r="U243" s="35"/>
      <c r="V243" s="35"/>
      <c r="W243" s="35"/>
      <c r="X243" s="35"/>
      <c r="Y243" s="35"/>
      <c r="Z243" s="35"/>
      <c r="AA243" s="35"/>
      <c r="AB243" s="35"/>
      <c r="AC243" s="35"/>
      <c r="AD243" s="35"/>
      <c r="AE243" s="35"/>
      <c r="AR243" s="201" t="s">
        <v>318</v>
      </c>
      <c r="AT243" s="201" t="s">
        <v>313</v>
      </c>
      <c r="AU243" s="201" t="s">
        <v>86</v>
      </c>
      <c r="AY243" s="18" t="s">
        <v>311</v>
      </c>
      <c r="BE243" s="202">
        <f t="shared" si="94"/>
        <v>0</v>
      </c>
      <c r="BF243" s="202">
        <f t="shared" si="95"/>
        <v>0</v>
      </c>
      <c r="BG243" s="202">
        <f t="shared" si="96"/>
        <v>0</v>
      </c>
      <c r="BH243" s="202">
        <f t="shared" si="97"/>
        <v>0</v>
      </c>
      <c r="BI243" s="202">
        <f t="shared" si="98"/>
        <v>0</v>
      </c>
      <c r="BJ243" s="18" t="s">
        <v>84</v>
      </c>
      <c r="BK243" s="202">
        <f t="shared" si="99"/>
        <v>0</v>
      </c>
      <c r="BL243" s="18" t="s">
        <v>318</v>
      </c>
      <c r="BM243" s="201" t="s">
        <v>3231</v>
      </c>
    </row>
    <row r="244" spans="1:65" s="2" customFormat="1" ht="16.5" customHeight="1" x14ac:dyDescent="0.2">
      <c r="A244" s="35"/>
      <c r="B244" s="36"/>
      <c r="C244" s="190" t="s">
        <v>1100</v>
      </c>
      <c r="D244" s="190" t="s">
        <v>313</v>
      </c>
      <c r="E244" s="191" t="s">
        <v>3232</v>
      </c>
      <c r="F244" s="192" t="s">
        <v>3233</v>
      </c>
      <c r="G244" s="193" t="s">
        <v>2003</v>
      </c>
      <c r="H244" s="194">
        <v>1</v>
      </c>
      <c r="I244" s="195"/>
      <c r="J244" s="196">
        <f t="shared" si="90"/>
        <v>0</v>
      </c>
      <c r="K244" s="192" t="s">
        <v>21</v>
      </c>
      <c r="L244" s="40"/>
      <c r="M244" s="197" t="s">
        <v>21</v>
      </c>
      <c r="N244" s="198" t="s">
        <v>47</v>
      </c>
      <c r="O244" s="65"/>
      <c r="P244" s="199">
        <f t="shared" si="91"/>
        <v>0</v>
      </c>
      <c r="Q244" s="199">
        <v>0</v>
      </c>
      <c r="R244" s="199">
        <f t="shared" si="92"/>
        <v>0</v>
      </c>
      <c r="S244" s="199">
        <v>0</v>
      </c>
      <c r="T244" s="200">
        <f t="shared" si="93"/>
        <v>0</v>
      </c>
      <c r="U244" s="35"/>
      <c r="V244" s="35"/>
      <c r="W244" s="35"/>
      <c r="X244" s="35"/>
      <c r="Y244" s="35"/>
      <c r="Z244" s="35"/>
      <c r="AA244" s="35"/>
      <c r="AB244" s="35"/>
      <c r="AC244" s="35"/>
      <c r="AD244" s="35"/>
      <c r="AE244" s="35"/>
      <c r="AR244" s="201" t="s">
        <v>318</v>
      </c>
      <c r="AT244" s="201" t="s">
        <v>313</v>
      </c>
      <c r="AU244" s="201" t="s">
        <v>86</v>
      </c>
      <c r="AY244" s="18" t="s">
        <v>311</v>
      </c>
      <c r="BE244" s="202">
        <f t="shared" si="94"/>
        <v>0</v>
      </c>
      <c r="BF244" s="202">
        <f t="shared" si="95"/>
        <v>0</v>
      </c>
      <c r="BG244" s="202">
        <f t="shared" si="96"/>
        <v>0</v>
      </c>
      <c r="BH244" s="202">
        <f t="shared" si="97"/>
        <v>0</v>
      </c>
      <c r="BI244" s="202">
        <f t="shared" si="98"/>
        <v>0</v>
      </c>
      <c r="BJ244" s="18" t="s">
        <v>84</v>
      </c>
      <c r="BK244" s="202">
        <f t="shared" si="99"/>
        <v>0</v>
      </c>
      <c r="BL244" s="18" t="s">
        <v>318</v>
      </c>
      <c r="BM244" s="201" t="s">
        <v>3234</v>
      </c>
    </row>
    <row r="245" spans="1:65" s="2" customFormat="1" ht="16.5" customHeight="1" x14ac:dyDescent="0.2">
      <c r="A245" s="35"/>
      <c r="B245" s="36"/>
      <c r="C245" s="190" t="s">
        <v>1102</v>
      </c>
      <c r="D245" s="190" t="s">
        <v>313</v>
      </c>
      <c r="E245" s="191" t="s">
        <v>3235</v>
      </c>
      <c r="F245" s="192" t="s">
        <v>3236</v>
      </c>
      <c r="G245" s="193" t="s">
        <v>2003</v>
      </c>
      <c r="H245" s="194">
        <v>1</v>
      </c>
      <c r="I245" s="195"/>
      <c r="J245" s="196">
        <f t="shared" si="90"/>
        <v>0</v>
      </c>
      <c r="K245" s="192" t="s">
        <v>21</v>
      </c>
      <c r="L245" s="40"/>
      <c r="M245" s="197" t="s">
        <v>21</v>
      </c>
      <c r="N245" s="198" t="s">
        <v>47</v>
      </c>
      <c r="O245" s="65"/>
      <c r="P245" s="199">
        <f t="shared" si="91"/>
        <v>0</v>
      </c>
      <c r="Q245" s="199">
        <v>0</v>
      </c>
      <c r="R245" s="199">
        <f t="shared" si="92"/>
        <v>0</v>
      </c>
      <c r="S245" s="199">
        <v>0</v>
      </c>
      <c r="T245" s="200">
        <f t="shared" si="93"/>
        <v>0</v>
      </c>
      <c r="U245" s="35"/>
      <c r="V245" s="35"/>
      <c r="W245" s="35"/>
      <c r="X245" s="35"/>
      <c r="Y245" s="35"/>
      <c r="Z245" s="35"/>
      <c r="AA245" s="35"/>
      <c r="AB245" s="35"/>
      <c r="AC245" s="35"/>
      <c r="AD245" s="35"/>
      <c r="AE245" s="35"/>
      <c r="AR245" s="201" t="s">
        <v>318</v>
      </c>
      <c r="AT245" s="201" t="s">
        <v>313</v>
      </c>
      <c r="AU245" s="201" t="s">
        <v>86</v>
      </c>
      <c r="AY245" s="18" t="s">
        <v>311</v>
      </c>
      <c r="BE245" s="202">
        <f t="shared" si="94"/>
        <v>0</v>
      </c>
      <c r="BF245" s="202">
        <f t="shared" si="95"/>
        <v>0</v>
      </c>
      <c r="BG245" s="202">
        <f t="shared" si="96"/>
        <v>0</v>
      </c>
      <c r="BH245" s="202">
        <f t="shared" si="97"/>
        <v>0</v>
      </c>
      <c r="BI245" s="202">
        <f t="shared" si="98"/>
        <v>0</v>
      </c>
      <c r="BJ245" s="18" t="s">
        <v>84</v>
      </c>
      <c r="BK245" s="202">
        <f t="shared" si="99"/>
        <v>0</v>
      </c>
      <c r="BL245" s="18" t="s">
        <v>318</v>
      </c>
      <c r="BM245" s="201" t="s">
        <v>3237</v>
      </c>
    </row>
    <row r="246" spans="1:65" s="2" customFormat="1" ht="24" customHeight="1" x14ac:dyDescent="0.2">
      <c r="A246" s="35"/>
      <c r="B246" s="36"/>
      <c r="C246" s="190" t="s">
        <v>1104</v>
      </c>
      <c r="D246" s="190" t="s">
        <v>313</v>
      </c>
      <c r="E246" s="191" t="s">
        <v>3238</v>
      </c>
      <c r="F246" s="192" t="s">
        <v>3239</v>
      </c>
      <c r="G246" s="193" t="s">
        <v>2003</v>
      </c>
      <c r="H246" s="194">
        <v>1</v>
      </c>
      <c r="I246" s="195"/>
      <c r="J246" s="196">
        <f t="shared" si="90"/>
        <v>0</v>
      </c>
      <c r="K246" s="192" t="s">
        <v>21</v>
      </c>
      <c r="L246" s="40"/>
      <c r="M246" s="197" t="s">
        <v>21</v>
      </c>
      <c r="N246" s="198" t="s">
        <v>47</v>
      </c>
      <c r="O246" s="65"/>
      <c r="P246" s="199">
        <f t="shared" si="91"/>
        <v>0</v>
      </c>
      <c r="Q246" s="199">
        <v>0</v>
      </c>
      <c r="R246" s="199">
        <f t="shared" si="92"/>
        <v>0</v>
      </c>
      <c r="S246" s="199">
        <v>0</v>
      </c>
      <c r="T246" s="200">
        <f t="shared" si="93"/>
        <v>0</v>
      </c>
      <c r="U246" s="35"/>
      <c r="V246" s="35"/>
      <c r="W246" s="35"/>
      <c r="X246" s="35"/>
      <c r="Y246" s="35"/>
      <c r="Z246" s="35"/>
      <c r="AA246" s="35"/>
      <c r="AB246" s="35"/>
      <c r="AC246" s="35"/>
      <c r="AD246" s="35"/>
      <c r="AE246" s="35"/>
      <c r="AR246" s="201" t="s">
        <v>318</v>
      </c>
      <c r="AT246" s="201" t="s">
        <v>313</v>
      </c>
      <c r="AU246" s="201" t="s">
        <v>86</v>
      </c>
      <c r="AY246" s="18" t="s">
        <v>311</v>
      </c>
      <c r="BE246" s="202">
        <f t="shared" si="94"/>
        <v>0</v>
      </c>
      <c r="BF246" s="202">
        <f t="shared" si="95"/>
        <v>0</v>
      </c>
      <c r="BG246" s="202">
        <f t="shared" si="96"/>
        <v>0</v>
      </c>
      <c r="BH246" s="202">
        <f t="shared" si="97"/>
        <v>0</v>
      </c>
      <c r="BI246" s="202">
        <f t="shared" si="98"/>
        <v>0</v>
      </c>
      <c r="BJ246" s="18" t="s">
        <v>84</v>
      </c>
      <c r="BK246" s="202">
        <f t="shared" si="99"/>
        <v>0</v>
      </c>
      <c r="BL246" s="18" t="s">
        <v>318</v>
      </c>
      <c r="BM246" s="201" t="s">
        <v>3240</v>
      </c>
    </row>
    <row r="247" spans="1:65" s="2" customFormat="1" ht="24" customHeight="1" x14ac:dyDescent="0.2">
      <c r="A247" s="35"/>
      <c r="B247" s="36"/>
      <c r="C247" s="190" t="s">
        <v>1107</v>
      </c>
      <c r="D247" s="190" t="s">
        <v>313</v>
      </c>
      <c r="E247" s="191" t="s">
        <v>3241</v>
      </c>
      <c r="F247" s="192" t="s">
        <v>3242</v>
      </c>
      <c r="G247" s="193" t="s">
        <v>2003</v>
      </c>
      <c r="H247" s="194">
        <v>1</v>
      </c>
      <c r="I247" s="195"/>
      <c r="J247" s="196">
        <f t="shared" si="90"/>
        <v>0</v>
      </c>
      <c r="K247" s="192" t="s">
        <v>21</v>
      </c>
      <c r="L247" s="40"/>
      <c r="M247" s="197" t="s">
        <v>21</v>
      </c>
      <c r="N247" s="198" t="s">
        <v>47</v>
      </c>
      <c r="O247" s="65"/>
      <c r="P247" s="199">
        <f t="shared" si="91"/>
        <v>0</v>
      </c>
      <c r="Q247" s="199">
        <v>0</v>
      </c>
      <c r="R247" s="199">
        <f t="shared" si="92"/>
        <v>0</v>
      </c>
      <c r="S247" s="199">
        <v>0</v>
      </c>
      <c r="T247" s="200">
        <f t="shared" si="93"/>
        <v>0</v>
      </c>
      <c r="U247" s="35"/>
      <c r="V247" s="35"/>
      <c r="W247" s="35"/>
      <c r="X247" s="35"/>
      <c r="Y247" s="35"/>
      <c r="Z247" s="35"/>
      <c r="AA247" s="35"/>
      <c r="AB247" s="35"/>
      <c r="AC247" s="35"/>
      <c r="AD247" s="35"/>
      <c r="AE247" s="35"/>
      <c r="AR247" s="201" t="s">
        <v>318</v>
      </c>
      <c r="AT247" s="201" t="s">
        <v>313</v>
      </c>
      <c r="AU247" s="201" t="s">
        <v>86</v>
      </c>
      <c r="AY247" s="18" t="s">
        <v>311</v>
      </c>
      <c r="BE247" s="202">
        <f t="shared" si="94"/>
        <v>0</v>
      </c>
      <c r="BF247" s="202">
        <f t="shared" si="95"/>
        <v>0</v>
      </c>
      <c r="BG247" s="202">
        <f t="shared" si="96"/>
        <v>0</v>
      </c>
      <c r="BH247" s="202">
        <f t="shared" si="97"/>
        <v>0</v>
      </c>
      <c r="BI247" s="202">
        <f t="shared" si="98"/>
        <v>0</v>
      </c>
      <c r="BJ247" s="18" t="s">
        <v>84</v>
      </c>
      <c r="BK247" s="202">
        <f t="shared" si="99"/>
        <v>0</v>
      </c>
      <c r="BL247" s="18" t="s">
        <v>318</v>
      </c>
      <c r="BM247" s="201" t="s">
        <v>3243</v>
      </c>
    </row>
    <row r="248" spans="1:65" s="2" customFormat="1" ht="16.5" customHeight="1" x14ac:dyDescent="0.2">
      <c r="A248" s="35"/>
      <c r="B248" s="36"/>
      <c r="C248" s="190" t="s">
        <v>1109</v>
      </c>
      <c r="D248" s="190" t="s">
        <v>313</v>
      </c>
      <c r="E248" s="191" t="s">
        <v>3244</v>
      </c>
      <c r="F248" s="192" t="s">
        <v>3245</v>
      </c>
      <c r="G248" s="193" t="s">
        <v>2003</v>
      </c>
      <c r="H248" s="194">
        <v>1</v>
      </c>
      <c r="I248" s="195"/>
      <c r="J248" s="196">
        <f t="shared" si="90"/>
        <v>0</v>
      </c>
      <c r="K248" s="192" t="s">
        <v>21</v>
      </c>
      <c r="L248" s="40"/>
      <c r="M248" s="197" t="s">
        <v>21</v>
      </c>
      <c r="N248" s="198" t="s">
        <v>47</v>
      </c>
      <c r="O248" s="65"/>
      <c r="P248" s="199">
        <f t="shared" si="91"/>
        <v>0</v>
      </c>
      <c r="Q248" s="199">
        <v>0</v>
      </c>
      <c r="R248" s="199">
        <f t="shared" si="92"/>
        <v>0</v>
      </c>
      <c r="S248" s="199">
        <v>0</v>
      </c>
      <c r="T248" s="200">
        <f t="shared" si="93"/>
        <v>0</v>
      </c>
      <c r="U248" s="35"/>
      <c r="V248" s="35"/>
      <c r="W248" s="35"/>
      <c r="X248" s="35"/>
      <c r="Y248" s="35"/>
      <c r="Z248" s="35"/>
      <c r="AA248" s="35"/>
      <c r="AB248" s="35"/>
      <c r="AC248" s="35"/>
      <c r="AD248" s="35"/>
      <c r="AE248" s="35"/>
      <c r="AR248" s="201" t="s">
        <v>318</v>
      </c>
      <c r="AT248" s="201" t="s">
        <v>313</v>
      </c>
      <c r="AU248" s="201" t="s">
        <v>86</v>
      </c>
      <c r="AY248" s="18" t="s">
        <v>311</v>
      </c>
      <c r="BE248" s="202">
        <f t="shared" si="94"/>
        <v>0</v>
      </c>
      <c r="BF248" s="202">
        <f t="shared" si="95"/>
        <v>0</v>
      </c>
      <c r="BG248" s="202">
        <f t="shared" si="96"/>
        <v>0</v>
      </c>
      <c r="BH248" s="202">
        <f t="shared" si="97"/>
        <v>0</v>
      </c>
      <c r="BI248" s="202">
        <f t="shared" si="98"/>
        <v>0</v>
      </c>
      <c r="BJ248" s="18" t="s">
        <v>84</v>
      </c>
      <c r="BK248" s="202">
        <f t="shared" si="99"/>
        <v>0</v>
      </c>
      <c r="BL248" s="18" t="s">
        <v>318</v>
      </c>
      <c r="BM248" s="201" t="s">
        <v>3246</v>
      </c>
    </row>
    <row r="249" spans="1:65" s="2" customFormat="1" ht="16.5" customHeight="1" x14ac:dyDescent="0.2">
      <c r="A249" s="35"/>
      <c r="B249" s="36"/>
      <c r="C249" s="190" t="s">
        <v>1112</v>
      </c>
      <c r="D249" s="190" t="s">
        <v>313</v>
      </c>
      <c r="E249" s="191" t="s">
        <v>3247</v>
      </c>
      <c r="F249" s="192" t="s">
        <v>3248</v>
      </c>
      <c r="G249" s="193" t="s">
        <v>2003</v>
      </c>
      <c r="H249" s="194">
        <v>1</v>
      </c>
      <c r="I249" s="195"/>
      <c r="J249" s="196">
        <f t="shared" si="90"/>
        <v>0</v>
      </c>
      <c r="K249" s="192" t="s">
        <v>21</v>
      </c>
      <c r="L249" s="40"/>
      <c r="M249" s="197" t="s">
        <v>21</v>
      </c>
      <c r="N249" s="198" t="s">
        <v>47</v>
      </c>
      <c r="O249" s="65"/>
      <c r="P249" s="199">
        <f t="shared" si="91"/>
        <v>0</v>
      </c>
      <c r="Q249" s="199">
        <v>0</v>
      </c>
      <c r="R249" s="199">
        <f t="shared" si="92"/>
        <v>0</v>
      </c>
      <c r="S249" s="199">
        <v>0</v>
      </c>
      <c r="T249" s="200">
        <f t="shared" si="93"/>
        <v>0</v>
      </c>
      <c r="U249" s="35"/>
      <c r="V249" s="35"/>
      <c r="W249" s="35"/>
      <c r="X249" s="35"/>
      <c r="Y249" s="35"/>
      <c r="Z249" s="35"/>
      <c r="AA249" s="35"/>
      <c r="AB249" s="35"/>
      <c r="AC249" s="35"/>
      <c r="AD249" s="35"/>
      <c r="AE249" s="35"/>
      <c r="AR249" s="201" t="s">
        <v>318</v>
      </c>
      <c r="AT249" s="201" t="s">
        <v>313</v>
      </c>
      <c r="AU249" s="201" t="s">
        <v>86</v>
      </c>
      <c r="AY249" s="18" t="s">
        <v>311</v>
      </c>
      <c r="BE249" s="202">
        <f t="shared" si="94"/>
        <v>0</v>
      </c>
      <c r="BF249" s="202">
        <f t="shared" si="95"/>
        <v>0</v>
      </c>
      <c r="BG249" s="202">
        <f t="shared" si="96"/>
        <v>0</v>
      </c>
      <c r="BH249" s="202">
        <f t="shared" si="97"/>
        <v>0</v>
      </c>
      <c r="BI249" s="202">
        <f t="shared" si="98"/>
        <v>0</v>
      </c>
      <c r="BJ249" s="18" t="s">
        <v>84</v>
      </c>
      <c r="BK249" s="202">
        <f t="shared" si="99"/>
        <v>0</v>
      </c>
      <c r="BL249" s="18" t="s">
        <v>318</v>
      </c>
      <c r="BM249" s="201" t="s">
        <v>3249</v>
      </c>
    </row>
    <row r="250" spans="1:65" s="2" customFormat="1" ht="16.5" customHeight="1" x14ac:dyDescent="0.2">
      <c r="A250" s="35"/>
      <c r="B250" s="36"/>
      <c r="C250" s="190" t="s">
        <v>1114</v>
      </c>
      <c r="D250" s="190" t="s">
        <v>313</v>
      </c>
      <c r="E250" s="191" t="s">
        <v>3250</v>
      </c>
      <c r="F250" s="192" t="s">
        <v>3251</v>
      </c>
      <c r="G250" s="193" t="s">
        <v>2003</v>
      </c>
      <c r="H250" s="194">
        <v>1</v>
      </c>
      <c r="I250" s="195"/>
      <c r="J250" s="196">
        <f t="shared" si="90"/>
        <v>0</v>
      </c>
      <c r="K250" s="192" t="s">
        <v>21</v>
      </c>
      <c r="L250" s="40"/>
      <c r="M250" s="197" t="s">
        <v>21</v>
      </c>
      <c r="N250" s="198" t="s">
        <v>47</v>
      </c>
      <c r="O250" s="65"/>
      <c r="P250" s="199">
        <f t="shared" si="91"/>
        <v>0</v>
      </c>
      <c r="Q250" s="199">
        <v>0</v>
      </c>
      <c r="R250" s="199">
        <f t="shared" si="92"/>
        <v>0</v>
      </c>
      <c r="S250" s="199">
        <v>0</v>
      </c>
      <c r="T250" s="200">
        <f t="shared" si="93"/>
        <v>0</v>
      </c>
      <c r="U250" s="35"/>
      <c r="V250" s="35"/>
      <c r="W250" s="35"/>
      <c r="X250" s="35"/>
      <c r="Y250" s="35"/>
      <c r="Z250" s="35"/>
      <c r="AA250" s="35"/>
      <c r="AB250" s="35"/>
      <c r="AC250" s="35"/>
      <c r="AD250" s="35"/>
      <c r="AE250" s="35"/>
      <c r="AR250" s="201" t="s">
        <v>318</v>
      </c>
      <c r="AT250" s="201" t="s">
        <v>313</v>
      </c>
      <c r="AU250" s="201" t="s">
        <v>86</v>
      </c>
      <c r="AY250" s="18" t="s">
        <v>311</v>
      </c>
      <c r="BE250" s="202">
        <f t="shared" si="94"/>
        <v>0</v>
      </c>
      <c r="BF250" s="202">
        <f t="shared" si="95"/>
        <v>0</v>
      </c>
      <c r="BG250" s="202">
        <f t="shared" si="96"/>
        <v>0</v>
      </c>
      <c r="BH250" s="202">
        <f t="shared" si="97"/>
        <v>0</v>
      </c>
      <c r="BI250" s="202">
        <f t="shared" si="98"/>
        <v>0</v>
      </c>
      <c r="BJ250" s="18" t="s">
        <v>84</v>
      </c>
      <c r="BK250" s="202">
        <f t="shared" si="99"/>
        <v>0</v>
      </c>
      <c r="BL250" s="18" t="s">
        <v>318</v>
      </c>
      <c r="BM250" s="201" t="s">
        <v>3252</v>
      </c>
    </row>
    <row r="251" spans="1:65" s="2" customFormat="1" ht="24" customHeight="1" x14ac:dyDescent="0.2">
      <c r="A251" s="35"/>
      <c r="B251" s="36"/>
      <c r="C251" s="190" t="s">
        <v>1118</v>
      </c>
      <c r="D251" s="190" t="s">
        <v>313</v>
      </c>
      <c r="E251" s="191" t="s">
        <v>3253</v>
      </c>
      <c r="F251" s="192" t="s">
        <v>3254</v>
      </c>
      <c r="G251" s="193" t="s">
        <v>2003</v>
      </c>
      <c r="H251" s="194">
        <v>1</v>
      </c>
      <c r="I251" s="195"/>
      <c r="J251" s="196">
        <f t="shared" si="90"/>
        <v>0</v>
      </c>
      <c r="K251" s="192" t="s">
        <v>21</v>
      </c>
      <c r="L251" s="40"/>
      <c r="M251" s="197" t="s">
        <v>21</v>
      </c>
      <c r="N251" s="198" t="s">
        <v>47</v>
      </c>
      <c r="O251" s="65"/>
      <c r="P251" s="199">
        <f t="shared" si="91"/>
        <v>0</v>
      </c>
      <c r="Q251" s="199">
        <v>0</v>
      </c>
      <c r="R251" s="199">
        <f t="shared" si="92"/>
        <v>0</v>
      </c>
      <c r="S251" s="199">
        <v>0</v>
      </c>
      <c r="T251" s="200">
        <f t="shared" si="93"/>
        <v>0</v>
      </c>
      <c r="U251" s="35"/>
      <c r="V251" s="35"/>
      <c r="W251" s="35"/>
      <c r="X251" s="35"/>
      <c r="Y251" s="35"/>
      <c r="Z251" s="35"/>
      <c r="AA251" s="35"/>
      <c r="AB251" s="35"/>
      <c r="AC251" s="35"/>
      <c r="AD251" s="35"/>
      <c r="AE251" s="35"/>
      <c r="AR251" s="201" t="s">
        <v>318</v>
      </c>
      <c r="AT251" s="201" t="s">
        <v>313</v>
      </c>
      <c r="AU251" s="201" t="s">
        <v>86</v>
      </c>
      <c r="AY251" s="18" t="s">
        <v>311</v>
      </c>
      <c r="BE251" s="202">
        <f t="shared" si="94"/>
        <v>0</v>
      </c>
      <c r="BF251" s="202">
        <f t="shared" si="95"/>
        <v>0</v>
      </c>
      <c r="BG251" s="202">
        <f t="shared" si="96"/>
        <v>0</v>
      </c>
      <c r="BH251" s="202">
        <f t="shared" si="97"/>
        <v>0</v>
      </c>
      <c r="BI251" s="202">
        <f t="shared" si="98"/>
        <v>0</v>
      </c>
      <c r="BJ251" s="18" t="s">
        <v>84</v>
      </c>
      <c r="BK251" s="202">
        <f t="shared" si="99"/>
        <v>0</v>
      </c>
      <c r="BL251" s="18" t="s">
        <v>318</v>
      </c>
      <c r="BM251" s="201" t="s">
        <v>3255</v>
      </c>
    </row>
    <row r="252" spans="1:65" s="2" customFormat="1" ht="16.5" customHeight="1" x14ac:dyDescent="0.2">
      <c r="A252" s="35"/>
      <c r="B252" s="36"/>
      <c r="C252" s="190" t="s">
        <v>1123</v>
      </c>
      <c r="D252" s="190" t="s">
        <v>313</v>
      </c>
      <c r="E252" s="191" t="s">
        <v>3256</v>
      </c>
      <c r="F252" s="192" t="s">
        <v>3257</v>
      </c>
      <c r="G252" s="193" t="s">
        <v>2003</v>
      </c>
      <c r="H252" s="194">
        <v>1</v>
      </c>
      <c r="I252" s="195"/>
      <c r="J252" s="196">
        <f t="shared" si="90"/>
        <v>0</v>
      </c>
      <c r="K252" s="192" t="s">
        <v>21</v>
      </c>
      <c r="L252" s="40"/>
      <c r="M252" s="197" t="s">
        <v>21</v>
      </c>
      <c r="N252" s="198" t="s">
        <v>47</v>
      </c>
      <c r="O252" s="65"/>
      <c r="P252" s="199">
        <f t="shared" si="91"/>
        <v>0</v>
      </c>
      <c r="Q252" s="199">
        <v>0</v>
      </c>
      <c r="R252" s="199">
        <f t="shared" si="92"/>
        <v>0</v>
      </c>
      <c r="S252" s="199">
        <v>0</v>
      </c>
      <c r="T252" s="200">
        <f t="shared" si="93"/>
        <v>0</v>
      </c>
      <c r="U252" s="35"/>
      <c r="V252" s="35"/>
      <c r="W252" s="35"/>
      <c r="X252" s="35"/>
      <c r="Y252" s="35"/>
      <c r="Z252" s="35"/>
      <c r="AA252" s="35"/>
      <c r="AB252" s="35"/>
      <c r="AC252" s="35"/>
      <c r="AD252" s="35"/>
      <c r="AE252" s="35"/>
      <c r="AR252" s="201" t="s">
        <v>318</v>
      </c>
      <c r="AT252" s="201" t="s">
        <v>313</v>
      </c>
      <c r="AU252" s="201" t="s">
        <v>86</v>
      </c>
      <c r="AY252" s="18" t="s">
        <v>311</v>
      </c>
      <c r="BE252" s="202">
        <f t="shared" si="94"/>
        <v>0</v>
      </c>
      <c r="BF252" s="202">
        <f t="shared" si="95"/>
        <v>0</v>
      </c>
      <c r="BG252" s="202">
        <f t="shared" si="96"/>
        <v>0</v>
      </c>
      <c r="BH252" s="202">
        <f t="shared" si="97"/>
        <v>0</v>
      </c>
      <c r="BI252" s="202">
        <f t="shared" si="98"/>
        <v>0</v>
      </c>
      <c r="BJ252" s="18" t="s">
        <v>84</v>
      </c>
      <c r="BK252" s="202">
        <f t="shared" si="99"/>
        <v>0</v>
      </c>
      <c r="BL252" s="18" t="s">
        <v>318</v>
      </c>
      <c r="BM252" s="201" t="s">
        <v>3258</v>
      </c>
    </row>
    <row r="253" spans="1:65" s="2" customFormat="1" ht="16.5" customHeight="1" x14ac:dyDescent="0.2">
      <c r="A253" s="35"/>
      <c r="B253" s="36"/>
      <c r="C253" s="190" t="s">
        <v>1125</v>
      </c>
      <c r="D253" s="190" t="s">
        <v>313</v>
      </c>
      <c r="E253" s="191" t="s">
        <v>3259</v>
      </c>
      <c r="F253" s="192" t="s">
        <v>3260</v>
      </c>
      <c r="G253" s="193" t="s">
        <v>2003</v>
      </c>
      <c r="H253" s="194">
        <v>1</v>
      </c>
      <c r="I253" s="195"/>
      <c r="J253" s="196">
        <f t="shared" si="90"/>
        <v>0</v>
      </c>
      <c r="K253" s="192" t="s">
        <v>21</v>
      </c>
      <c r="L253" s="40"/>
      <c r="M253" s="197" t="s">
        <v>21</v>
      </c>
      <c r="N253" s="198" t="s">
        <v>47</v>
      </c>
      <c r="O253" s="65"/>
      <c r="P253" s="199">
        <f t="shared" si="91"/>
        <v>0</v>
      </c>
      <c r="Q253" s="199">
        <v>0</v>
      </c>
      <c r="R253" s="199">
        <f t="shared" si="92"/>
        <v>0</v>
      </c>
      <c r="S253" s="199">
        <v>0</v>
      </c>
      <c r="T253" s="200">
        <f t="shared" si="93"/>
        <v>0</v>
      </c>
      <c r="U253" s="35"/>
      <c r="V253" s="35"/>
      <c r="W253" s="35"/>
      <c r="X253" s="35"/>
      <c r="Y253" s="35"/>
      <c r="Z253" s="35"/>
      <c r="AA253" s="35"/>
      <c r="AB253" s="35"/>
      <c r="AC253" s="35"/>
      <c r="AD253" s="35"/>
      <c r="AE253" s="35"/>
      <c r="AR253" s="201" t="s">
        <v>318</v>
      </c>
      <c r="AT253" s="201" t="s">
        <v>313</v>
      </c>
      <c r="AU253" s="201" t="s">
        <v>86</v>
      </c>
      <c r="AY253" s="18" t="s">
        <v>311</v>
      </c>
      <c r="BE253" s="202">
        <f t="shared" si="94"/>
        <v>0</v>
      </c>
      <c r="BF253" s="202">
        <f t="shared" si="95"/>
        <v>0</v>
      </c>
      <c r="BG253" s="202">
        <f t="shared" si="96"/>
        <v>0</v>
      </c>
      <c r="BH253" s="202">
        <f t="shared" si="97"/>
        <v>0</v>
      </c>
      <c r="BI253" s="202">
        <f t="shared" si="98"/>
        <v>0</v>
      </c>
      <c r="BJ253" s="18" t="s">
        <v>84</v>
      </c>
      <c r="BK253" s="202">
        <f t="shared" si="99"/>
        <v>0</v>
      </c>
      <c r="BL253" s="18" t="s">
        <v>318</v>
      </c>
      <c r="BM253" s="201" t="s">
        <v>3261</v>
      </c>
    </row>
    <row r="254" spans="1:65" s="2" customFormat="1" ht="16.5" customHeight="1" x14ac:dyDescent="0.2">
      <c r="A254" s="35"/>
      <c r="B254" s="36"/>
      <c r="C254" s="190" t="s">
        <v>1128</v>
      </c>
      <c r="D254" s="190" t="s">
        <v>313</v>
      </c>
      <c r="E254" s="191" t="s">
        <v>3262</v>
      </c>
      <c r="F254" s="192" t="s">
        <v>3263</v>
      </c>
      <c r="G254" s="193" t="s">
        <v>2003</v>
      </c>
      <c r="H254" s="194">
        <v>1</v>
      </c>
      <c r="I254" s="195"/>
      <c r="J254" s="196">
        <f t="shared" si="90"/>
        <v>0</v>
      </c>
      <c r="K254" s="192" t="s">
        <v>21</v>
      </c>
      <c r="L254" s="40"/>
      <c r="M254" s="249" t="s">
        <v>21</v>
      </c>
      <c r="N254" s="250" t="s">
        <v>47</v>
      </c>
      <c r="O254" s="251"/>
      <c r="P254" s="252">
        <f t="shared" si="91"/>
        <v>0</v>
      </c>
      <c r="Q254" s="252">
        <v>0</v>
      </c>
      <c r="R254" s="252">
        <f t="shared" si="92"/>
        <v>0</v>
      </c>
      <c r="S254" s="252">
        <v>0</v>
      </c>
      <c r="T254" s="253">
        <f t="shared" si="93"/>
        <v>0</v>
      </c>
      <c r="U254" s="35"/>
      <c r="V254" s="35"/>
      <c r="W254" s="35"/>
      <c r="X254" s="35"/>
      <c r="Y254" s="35"/>
      <c r="Z254" s="35"/>
      <c r="AA254" s="35"/>
      <c r="AB254" s="35"/>
      <c r="AC254" s="35"/>
      <c r="AD254" s="35"/>
      <c r="AE254" s="35"/>
      <c r="AR254" s="201" t="s">
        <v>318</v>
      </c>
      <c r="AT254" s="201" t="s">
        <v>313</v>
      </c>
      <c r="AU254" s="201" t="s">
        <v>86</v>
      </c>
      <c r="AY254" s="18" t="s">
        <v>311</v>
      </c>
      <c r="BE254" s="202">
        <f t="shared" si="94"/>
        <v>0</v>
      </c>
      <c r="BF254" s="202">
        <f t="shared" si="95"/>
        <v>0</v>
      </c>
      <c r="BG254" s="202">
        <f t="shared" si="96"/>
        <v>0</v>
      </c>
      <c r="BH254" s="202">
        <f t="shared" si="97"/>
        <v>0</v>
      </c>
      <c r="BI254" s="202">
        <f t="shared" si="98"/>
        <v>0</v>
      </c>
      <c r="BJ254" s="18" t="s">
        <v>84</v>
      </c>
      <c r="BK254" s="202">
        <f t="shared" si="99"/>
        <v>0</v>
      </c>
      <c r="BL254" s="18" t="s">
        <v>318</v>
      </c>
      <c r="BM254" s="201" t="s">
        <v>3264</v>
      </c>
    </row>
    <row r="255" spans="1:65" s="2" customFormat="1" ht="6.95" customHeight="1" x14ac:dyDescent="0.2">
      <c r="A255" s="35"/>
      <c r="B255" s="48"/>
      <c r="C255" s="49"/>
      <c r="D255" s="49"/>
      <c r="E255" s="49"/>
      <c r="F255" s="49"/>
      <c r="G255" s="49"/>
      <c r="H255" s="49"/>
      <c r="I255" s="139"/>
      <c r="J255" s="49"/>
      <c r="K255" s="49"/>
      <c r="L255" s="40"/>
      <c r="M255" s="35"/>
      <c r="O255" s="35"/>
      <c r="P255" s="35"/>
      <c r="Q255" s="35"/>
      <c r="R255" s="35"/>
      <c r="S255" s="35"/>
      <c r="T255" s="35"/>
      <c r="U255" s="35"/>
      <c r="V255" s="35"/>
      <c r="W255" s="35"/>
      <c r="X255" s="35"/>
      <c r="Y255" s="35"/>
      <c r="Z255" s="35"/>
      <c r="AA255" s="35"/>
      <c r="AB255" s="35"/>
      <c r="AC255" s="35"/>
      <c r="AD255" s="35"/>
      <c r="AE255" s="35"/>
    </row>
  </sheetData>
  <sheetProtection algorithmName="SHA-512" hashValue="iDIGfNsTBNsqaIaN0Wt+0y2Xp5rvuZwIg14Q8D7Wdub+6yk8bgs4/n6ORg6ohaiW401fUhM3QwNesogvpuTw2w==" saltValue="33yhRyssLDyzkZGRdvnhph5WZr5QCxP8CqZF6sUgG9VxSl99II2P3RQsBtX/TpsIQBvCmAj3WYpgK+wl10FXuA==" spinCount="100000" sheet="1" objects="1" scenarios="1" formatColumns="0" formatRows="0" autoFilter="0"/>
  <autoFilter ref="C90:K254" xr:uid="{00000000-0009-0000-0000-000005000000}"/>
  <mergeCells count="9">
    <mergeCell ref="E50:H50"/>
    <mergeCell ref="E81:H81"/>
    <mergeCell ref="E83:H83"/>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368"/>
  <sheetViews>
    <sheetView showGridLines="0" topLeftCell="A197" workbookViewId="0">
      <selection activeCell="A214" sqref="A214:XFD214"/>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102</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3265</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ROUND(J113,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ROUND((SUM(BE113:BE367)),  2)</f>
        <v>0</v>
      </c>
      <c r="G33" s="35"/>
      <c r="H33" s="35"/>
      <c r="I33" s="128">
        <v>0.21</v>
      </c>
      <c r="J33" s="127">
        <f>ROUND(((SUM(BE113:BE367))*I33),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ROUND((SUM(BF113:BF367)),  2)</f>
        <v>0</v>
      </c>
      <c r="G34" s="35"/>
      <c r="H34" s="35"/>
      <c r="I34" s="128">
        <v>0.15</v>
      </c>
      <c r="J34" s="127">
        <f>ROUND(((SUM(BF113:BF367))*I34),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ROUND((SUM(BG113:BG367)),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ROUND((SUM(BH113:BH367)),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ROUND((SUM(BI113:BI367)),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006 - Elektroinstalace - slaboproud</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J113</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3266</v>
      </c>
      <c r="E60" s="151"/>
      <c r="F60" s="151"/>
      <c r="G60" s="151"/>
      <c r="H60" s="151"/>
      <c r="I60" s="152"/>
      <c r="J60" s="153">
        <f>J114</f>
        <v>0</v>
      </c>
      <c r="K60" s="149"/>
      <c r="L60" s="154"/>
    </row>
    <row r="61" spans="1:47" s="10" customFormat="1" ht="19.899999999999999" customHeight="1" x14ac:dyDescent="0.2">
      <c r="B61" s="155"/>
      <c r="C61" s="156"/>
      <c r="D61" s="157" t="s">
        <v>3267</v>
      </c>
      <c r="E61" s="158"/>
      <c r="F61" s="158"/>
      <c r="G61" s="158"/>
      <c r="H61" s="158"/>
      <c r="I61" s="159"/>
      <c r="J61" s="160">
        <f>J115</f>
        <v>0</v>
      </c>
      <c r="K61" s="156"/>
      <c r="L61" s="161"/>
    </row>
    <row r="62" spans="1:47" s="10" customFormat="1" ht="14.85" customHeight="1" x14ac:dyDescent="0.2">
      <c r="B62" s="155"/>
      <c r="C62" s="156"/>
      <c r="D62" s="157" t="s">
        <v>3268</v>
      </c>
      <c r="E62" s="158"/>
      <c r="F62" s="158"/>
      <c r="G62" s="158"/>
      <c r="H62" s="158"/>
      <c r="I62" s="159"/>
      <c r="J62" s="160">
        <f>J116</f>
        <v>0</v>
      </c>
      <c r="K62" s="156"/>
      <c r="L62" s="161"/>
    </row>
    <row r="63" spans="1:47" s="10" customFormat="1" ht="21.75" customHeight="1" x14ac:dyDescent="0.2">
      <c r="B63" s="155"/>
      <c r="C63" s="156"/>
      <c r="D63" s="157" t="s">
        <v>3269</v>
      </c>
      <c r="E63" s="158"/>
      <c r="F63" s="158"/>
      <c r="G63" s="158"/>
      <c r="H63" s="158"/>
      <c r="I63" s="159"/>
      <c r="J63" s="160">
        <f>J117</f>
        <v>0</v>
      </c>
      <c r="K63" s="156"/>
      <c r="L63" s="161"/>
    </row>
    <row r="64" spans="1:47" s="10" customFormat="1" ht="21.75" customHeight="1" x14ac:dyDescent="0.2">
      <c r="B64" s="155"/>
      <c r="C64" s="156"/>
      <c r="D64" s="157" t="s">
        <v>3270</v>
      </c>
      <c r="E64" s="158"/>
      <c r="F64" s="158"/>
      <c r="G64" s="158"/>
      <c r="H64" s="158"/>
      <c r="I64" s="159"/>
      <c r="J64" s="160">
        <f>J121</f>
        <v>0</v>
      </c>
      <c r="K64" s="156"/>
      <c r="L64" s="161"/>
    </row>
    <row r="65" spans="2:12" s="10" customFormat="1" ht="21.75" customHeight="1" x14ac:dyDescent="0.2">
      <c r="B65" s="155"/>
      <c r="C65" s="156"/>
      <c r="D65" s="157" t="s">
        <v>3271</v>
      </c>
      <c r="E65" s="158"/>
      <c r="F65" s="158"/>
      <c r="G65" s="158"/>
      <c r="H65" s="158"/>
      <c r="I65" s="159"/>
      <c r="J65" s="160">
        <f>J146</f>
        <v>0</v>
      </c>
      <c r="K65" s="156"/>
      <c r="L65" s="161"/>
    </row>
    <row r="66" spans="2:12" s="10" customFormat="1" ht="14.85" customHeight="1" x14ac:dyDescent="0.2">
      <c r="B66" s="155"/>
      <c r="C66" s="156"/>
      <c r="D66" s="157" t="s">
        <v>3272</v>
      </c>
      <c r="E66" s="158"/>
      <c r="F66" s="158"/>
      <c r="G66" s="158"/>
      <c r="H66" s="158"/>
      <c r="I66" s="159"/>
      <c r="J66" s="160">
        <f>J151</f>
        <v>0</v>
      </c>
      <c r="K66" s="156"/>
      <c r="L66" s="161"/>
    </row>
    <row r="67" spans="2:12" s="10" customFormat="1" ht="21.75" customHeight="1" x14ac:dyDescent="0.2">
      <c r="B67" s="155"/>
      <c r="C67" s="156"/>
      <c r="D67" s="157" t="s">
        <v>3273</v>
      </c>
      <c r="E67" s="158"/>
      <c r="F67" s="158"/>
      <c r="G67" s="158"/>
      <c r="H67" s="158"/>
      <c r="I67" s="159"/>
      <c r="J67" s="160">
        <f>J152</f>
        <v>0</v>
      </c>
      <c r="K67" s="156"/>
      <c r="L67" s="161"/>
    </row>
    <row r="68" spans="2:12" s="10" customFormat="1" ht="21.75" customHeight="1" x14ac:dyDescent="0.2">
      <c r="B68" s="155"/>
      <c r="C68" s="156"/>
      <c r="D68" s="157" t="s">
        <v>3274</v>
      </c>
      <c r="E68" s="158"/>
      <c r="F68" s="158"/>
      <c r="G68" s="158"/>
      <c r="H68" s="158"/>
      <c r="I68" s="159"/>
      <c r="J68" s="160">
        <f>J157</f>
        <v>0</v>
      </c>
      <c r="K68" s="156"/>
      <c r="L68" s="161"/>
    </row>
    <row r="69" spans="2:12" s="10" customFormat="1" ht="21.75" customHeight="1" x14ac:dyDescent="0.2">
      <c r="B69" s="155"/>
      <c r="C69" s="156"/>
      <c r="D69" s="157" t="s">
        <v>3275</v>
      </c>
      <c r="E69" s="158"/>
      <c r="F69" s="158"/>
      <c r="G69" s="158"/>
      <c r="H69" s="158"/>
      <c r="I69" s="159"/>
      <c r="J69" s="160">
        <f>J172</f>
        <v>0</v>
      </c>
      <c r="K69" s="156"/>
      <c r="L69" s="161"/>
    </row>
    <row r="70" spans="2:12" s="10" customFormat="1" ht="14.85" customHeight="1" x14ac:dyDescent="0.2">
      <c r="B70" s="155"/>
      <c r="C70" s="156"/>
      <c r="D70" s="157" t="s">
        <v>3276</v>
      </c>
      <c r="E70" s="158"/>
      <c r="F70" s="158"/>
      <c r="G70" s="158"/>
      <c r="H70" s="158"/>
      <c r="I70" s="159"/>
      <c r="J70" s="160">
        <f>J184</f>
        <v>0</v>
      </c>
      <c r="K70" s="156"/>
      <c r="L70" s="161"/>
    </row>
    <row r="71" spans="2:12" s="10" customFormat="1" ht="19.899999999999999" customHeight="1" x14ac:dyDescent="0.2">
      <c r="B71" s="155"/>
      <c r="C71" s="156"/>
      <c r="D71" s="157" t="s">
        <v>3277</v>
      </c>
      <c r="E71" s="158"/>
      <c r="F71" s="158"/>
      <c r="G71" s="158"/>
      <c r="H71" s="158"/>
      <c r="I71" s="159"/>
      <c r="J71" s="160">
        <f>J193</f>
        <v>0</v>
      </c>
      <c r="K71" s="156"/>
      <c r="L71" s="161"/>
    </row>
    <row r="72" spans="2:12" s="10" customFormat="1" ht="14.85" customHeight="1" x14ac:dyDescent="0.2">
      <c r="B72" s="155"/>
      <c r="C72" s="156"/>
      <c r="D72" s="157" t="s">
        <v>3278</v>
      </c>
      <c r="E72" s="158"/>
      <c r="F72" s="158"/>
      <c r="G72" s="158"/>
      <c r="H72" s="158"/>
      <c r="I72" s="159"/>
      <c r="J72" s="160">
        <f>J194</f>
        <v>0</v>
      </c>
      <c r="K72" s="156"/>
      <c r="L72" s="161"/>
    </row>
    <row r="73" spans="2:12" s="10" customFormat="1" ht="21.75" customHeight="1" x14ac:dyDescent="0.2">
      <c r="B73" s="155"/>
      <c r="C73" s="156"/>
      <c r="D73" s="157" t="s">
        <v>3279</v>
      </c>
      <c r="E73" s="158"/>
      <c r="F73" s="158"/>
      <c r="G73" s="158"/>
      <c r="H73" s="158"/>
      <c r="I73" s="159"/>
      <c r="J73" s="160">
        <f>J195</f>
        <v>0</v>
      </c>
      <c r="K73" s="156"/>
      <c r="L73" s="161"/>
    </row>
    <row r="74" spans="2:12" s="10" customFormat="1" ht="21.75" customHeight="1" x14ac:dyDescent="0.2">
      <c r="B74" s="155"/>
      <c r="C74" s="156"/>
      <c r="D74" s="157" t="s">
        <v>3280</v>
      </c>
      <c r="E74" s="158"/>
      <c r="F74" s="158"/>
      <c r="G74" s="158"/>
      <c r="H74" s="158"/>
      <c r="I74" s="159"/>
      <c r="J74" s="160">
        <f>J214</f>
        <v>0</v>
      </c>
      <c r="K74" s="156"/>
      <c r="L74" s="161"/>
    </row>
    <row r="75" spans="2:12" s="10" customFormat="1" ht="21.75" customHeight="1" x14ac:dyDescent="0.2">
      <c r="B75" s="155"/>
      <c r="C75" s="156"/>
      <c r="D75" s="157" t="s">
        <v>3281</v>
      </c>
      <c r="E75" s="158"/>
      <c r="F75" s="158"/>
      <c r="G75" s="158"/>
      <c r="H75" s="158"/>
      <c r="I75" s="159"/>
      <c r="J75" s="160">
        <f>J220</f>
        <v>0</v>
      </c>
      <c r="K75" s="156"/>
      <c r="L75" s="161"/>
    </row>
    <row r="76" spans="2:12" s="10" customFormat="1" ht="14.85" customHeight="1" x14ac:dyDescent="0.2">
      <c r="B76" s="155"/>
      <c r="C76" s="156"/>
      <c r="D76" s="157" t="s">
        <v>3282</v>
      </c>
      <c r="E76" s="158"/>
      <c r="F76" s="158"/>
      <c r="G76" s="158"/>
      <c r="H76" s="158"/>
      <c r="I76" s="159"/>
      <c r="J76" s="160">
        <f>J229</f>
        <v>0</v>
      </c>
      <c r="K76" s="156"/>
      <c r="L76" s="161"/>
    </row>
    <row r="77" spans="2:12" s="10" customFormat="1" ht="21.75" customHeight="1" x14ac:dyDescent="0.2">
      <c r="B77" s="155"/>
      <c r="C77" s="156"/>
      <c r="D77" s="157" t="s">
        <v>3283</v>
      </c>
      <c r="E77" s="158"/>
      <c r="F77" s="158"/>
      <c r="G77" s="158"/>
      <c r="H77" s="158"/>
      <c r="I77" s="159"/>
      <c r="J77" s="160">
        <f>J230</f>
        <v>0</v>
      </c>
      <c r="K77" s="156"/>
      <c r="L77" s="161"/>
    </row>
    <row r="78" spans="2:12" s="10" customFormat="1" ht="21.75" customHeight="1" x14ac:dyDescent="0.2">
      <c r="B78" s="155"/>
      <c r="C78" s="156"/>
      <c r="D78" s="157" t="s">
        <v>3284</v>
      </c>
      <c r="E78" s="158"/>
      <c r="F78" s="158"/>
      <c r="G78" s="158"/>
      <c r="H78" s="158"/>
      <c r="I78" s="159"/>
      <c r="J78" s="160">
        <f>J243</f>
        <v>0</v>
      </c>
      <c r="K78" s="156"/>
      <c r="L78" s="161"/>
    </row>
    <row r="79" spans="2:12" s="10" customFormat="1" ht="14.85" customHeight="1" x14ac:dyDescent="0.2">
      <c r="B79" s="155"/>
      <c r="C79" s="156"/>
      <c r="D79" s="157" t="s">
        <v>3285</v>
      </c>
      <c r="E79" s="158"/>
      <c r="F79" s="158"/>
      <c r="G79" s="158"/>
      <c r="H79" s="158"/>
      <c r="I79" s="159"/>
      <c r="J79" s="160">
        <f>J253</f>
        <v>0</v>
      </c>
      <c r="K79" s="156"/>
      <c r="L79" s="161"/>
    </row>
    <row r="80" spans="2:12" s="10" customFormat="1" ht="19.899999999999999" customHeight="1" x14ac:dyDescent="0.2">
      <c r="B80" s="155"/>
      <c r="C80" s="156"/>
      <c r="D80" s="157" t="s">
        <v>3286</v>
      </c>
      <c r="E80" s="158"/>
      <c r="F80" s="158"/>
      <c r="G80" s="158"/>
      <c r="H80" s="158"/>
      <c r="I80" s="159"/>
      <c r="J80" s="160">
        <f>J261</f>
        <v>0</v>
      </c>
      <c r="K80" s="156"/>
      <c r="L80" s="161"/>
    </row>
    <row r="81" spans="1:31" s="10" customFormat="1" ht="14.85" customHeight="1" x14ac:dyDescent="0.2">
      <c r="B81" s="155"/>
      <c r="C81" s="156"/>
      <c r="D81" s="157" t="s">
        <v>3287</v>
      </c>
      <c r="E81" s="158"/>
      <c r="F81" s="158"/>
      <c r="G81" s="158"/>
      <c r="H81" s="158"/>
      <c r="I81" s="159"/>
      <c r="J81" s="160">
        <f>J262</f>
        <v>0</v>
      </c>
      <c r="K81" s="156"/>
      <c r="L81" s="161"/>
    </row>
    <row r="82" spans="1:31" s="10" customFormat="1" ht="14.85" customHeight="1" x14ac:dyDescent="0.2">
      <c r="B82" s="155"/>
      <c r="C82" s="156"/>
      <c r="D82" s="157" t="s">
        <v>3288</v>
      </c>
      <c r="E82" s="158"/>
      <c r="F82" s="158"/>
      <c r="G82" s="158"/>
      <c r="H82" s="158"/>
      <c r="I82" s="159"/>
      <c r="J82" s="160">
        <f>J290</f>
        <v>0</v>
      </c>
      <c r="K82" s="156"/>
      <c r="L82" s="161"/>
    </row>
    <row r="83" spans="1:31" s="10" customFormat="1" ht="14.85" customHeight="1" x14ac:dyDescent="0.2">
      <c r="B83" s="155"/>
      <c r="C83" s="156"/>
      <c r="D83" s="157" t="s">
        <v>3289</v>
      </c>
      <c r="E83" s="158"/>
      <c r="F83" s="158"/>
      <c r="G83" s="158"/>
      <c r="H83" s="158"/>
      <c r="I83" s="159"/>
      <c r="J83" s="160">
        <f>J301</f>
        <v>0</v>
      </c>
      <c r="K83" s="156"/>
      <c r="L83" s="161"/>
    </row>
    <row r="84" spans="1:31" s="10" customFormat="1" ht="19.899999999999999" customHeight="1" x14ac:dyDescent="0.2">
      <c r="B84" s="155"/>
      <c r="C84" s="156"/>
      <c r="D84" s="157" t="s">
        <v>3290</v>
      </c>
      <c r="E84" s="158"/>
      <c r="F84" s="158"/>
      <c r="G84" s="158"/>
      <c r="H84" s="158"/>
      <c r="I84" s="159"/>
      <c r="J84" s="160">
        <f>J307</f>
        <v>0</v>
      </c>
      <c r="K84" s="156"/>
      <c r="L84" s="161"/>
    </row>
    <row r="85" spans="1:31" s="10" customFormat="1" ht="14.85" customHeight="1" x14ac:dyDescent="0.2">
      <c r="B85" s="155"/>
      <c r="C85" s="156"/>
      <c r="D85" s="157" t="s">
        <v>3291</v>
      </c>
      <c r="E85" s="158"/>
      <c r="F85" s="158"/>
      <c r="G85" s="158"/>
      <c r="H85" s="158"/>
      <c r="I85" s="159"/>
      <c r="J85" s="160">
        <f>J308</f>
        <v>0</v>
      </c>
      <c r="K85" s="156"/>
      <c r="L85" s="161"/>
    </row>
    <row r="86" spans="1:31" s="10" customFormat="1" ht="14.85" customHeight="1" x14ac:dyDescent="0.2">
      <c r="B86" s="155"/>
      <c r="C86" s="156"/>
      <c r="D86" s="157" t="s">
        <v>3292</v>
      </c>
      <c r="E86" s="158"/>
      <c r="F86" s="158"/>
      <c r="G86" s="158"/>
      <c r="H86" s="158"/>
      <c r="I86" s="159"/>
      <c r="J86" s="160">
        <f>J326</f>
        <v>0</v>
      </c>
      <c r="K86" s="156"/>
      <c r="L86" s="161"/>
    </row>
    <row r="87" spans="1:31" s="10" customFormat="1" ht="14.85" customHeight="1" x14ac:dyDescent="0.2">
      <c r="B87" s="155"/>
      <c r="C87" s="156"/>
      <c r="D87" s="157" t="s">
        <v>3293</v>
      </c>
      <c r="E87" s="158"/>
      <c r="F87" s="158"/>
      <c r="G87" s="158"/>
      <c r="H87" s="158"/>
      <c r="I87" s="159"/>
      <c r="J87" s="160">
        <f>J336</f>
        <v>0</v>
      </c>
      <c r="K87" s="156"/>
      <c r="L87" s="161"/>
    </row>
    <row r="88" spans="1:31" s="10" customFormat="1" ht="19.899999999999999" customHeight="1" x14ac:dyDescent="0.2">
      <c r="B88" s="155"/>
      <c r="C88" s="156"/>
      <c r="D88" s="157" t="s">
        <v>3294</v>
      </c>
      <c r="E88" s="158"/>
      <c r="F88" s="158"/>
      <c r="G88" s="158"/>
      <c r="H88" s="158"/>
      <c r="I88" s="159"/>
      <c r="J88" s="160">
        <f>J342</f>
        <v>0</v>
      </c>
      <c r="K88" s="156"/>
      <c r="L88" s="161"/>
    </row>
    <row r="89" spans="1:31" s="10" customFormat="1" ht="14.85" customHeight="1" x14ac:dyDescent="0.2">
      <c r="B89" s="155"/>
      <c r="C89" s="156"/>
      <c r="D89" s="157" t="s">
        <v>3295</v>
      </c>
      <c r="E89" s="158"/>
      <c r="F89" s="158"/>
      <c r="G89" s="158"/>
      <c r="H89" s="158"/>
      <c r="I89" s="159"/>
      <c r="J89" s="160">
        <f>J343</f>
        <v>0</v>
      </c>
      <c r="K89" s="156"/>
      <c r="L89" s="161"/>
    </row>
    <row r="90" spans="1:31" s="10" customFormat="1" ht="14.85" customHeight="1" x14ac:dyDescent="0.2">
      <c r="B90" s="155"/>
      <c r="C90" s="156"/>
      <c r="D90" s="157" t="s">
        <v>3296</v>
      </c>
      <c r="E90" s="158"/>
      <c r="F90" s="158"/>
      <c r="G90" s="158"/>
      <c r="H90" s="158"/>
      <c r="I90" s="159"/>
      <c r="J90" s="160">
        <f>J355</f>
        <v>0</v>
      </c>
      <c r="K90" s="156"/>
      <c r="L90" s="161"/>
    </row>
    <row r="91" spans="1:31" s="10" customFormat="1" ht="19.899999999999999" customHeight="1" x14ac:dyDescent="0.2">
      <c r="B91" s="155"/>
      <c r="C91" s="156"/>
      <c r="D91" s="157" t="s">
        <v>3297</v>
      </c>
      <c r="E91" s="158"/>
      <c r="F91" s="158"/>
      <c r="G91" s="158"/>
      <c r="H91" s="158"/>
      <c r="I91" s="159"/>
      <c r="J91" s="160">
        <f>J358</f>
        <v>0</v>
      </c>
      <c r="K91" s="156"/>
      <c r="L91" s="161"/>
    </row>
    <row r="92" spans="1:31" s="10" customFormat="1" ht="14.85" customHeight="1" x14ac:dyDescent="0.2">
      <c r="B92" s="155"/>
      <c r="C92" s="156"/>
      <c r="D92" s="157" t="s">
        <v>3298</v>
      </c>
      <c r="E92" s="158"/>
      <c r="F92" s="158"/>
      <c r="G92" s="158"/>
      <c r="H92" s="158"/>
      <c r="I92" s="159"/>
      <c r="J92" s="160">
        <f>J359</f>
        <v>0</v>
      </c>
      <c r="K92" s="156"/>
      <c r="L92" s="161"/>
    </row>
    <row r="93" spans="1:31" s="10" customFormat="1" ht="14.85" customHeight="1" x14ac:dyDescent="0.2">
      <c r="B93" s="155"/>
      <c r="C93" s="156"/>
      <c r="D93" s="157" t="s">
        <v>3299</v>
      </c>
      <c r="E93" s="158"/>
      <c r="F93" s="158"/>
      <c r="G93" s="158"/>
      <c r="H93" s="158"/>
      <c r="I93" s="159"/>
      <c r="J93" s="160">
        <f>J365</f>
        <v>0</v>
      </c>
      <c r="K93" s="156"/>
      <c r="L93" s="161"/>
    </row>
    <row r="94" spans="1:31" s="2" customFormat="1" ht="21.75" customHeight="1" x14ac:dyDescent="0.2">
      <c r="A94" s="35"/>
      <c r="B94" s="36"/>
      <c r="C94" s="37"/>
      <c r="D94" s="37"/>
      <c r="E94" s="37"/>
      <c r="F94" s="37"/>
      <c r="G94" s="37"/>
      <c r="H94" s="37"/>
      <c r="I94" s="110"/>
      <c r="J94" s="37"/>
      <c r="K94" s="37"/>
      <c r="L94" s="111"/>
      <c r="S94" s="35"/>
      <c r="T94" s="35"/>
      <c r="U94" s="35"/>
      <c r="V94" s="35"/>
      <c r="W94" s="35"/>
      <c r="X94" s="35"/>
      <c r="Y94" s="35"/>
      <c r="Z94" s="35"/>
      <c r="AA94" s="35"/>
      <c r="AB94" s="35"/>
      <c r="AC94" s="35"/>
      <c r="AD94" s="35"/>
      <c r="AE94" s="35"/>
    </row>
    <row r="95" spans="1:31" s="2" customFormat="1" ht="6.95" customHeight="1" x14ac:dyDescent="0.2">
      <c r="A95" s="35"/>
      <c r="B95" s="48"/>
      <c r="C95" s="49"/>
      <c r="D95" s="49"/>
      <c r="E95" s="49"/>
      <c r="F95" s="49"/>
      <c r="G95" s="49"/>
      <c r="H95" s="49"/>
      <c r="I95" s="139"/>
      <c r="J95" s="49"/>
      <c r="K95" s="49"/>
      <c r="L95" s="111"/>
      <c r="S95" s="35"/>
      <c r="T95" s="35"/>
      <c r="U95" s="35"/>
      <c r="V95" s="35"/>
      <c r="W95" s="35"/>
      <c r="X95" s="35"/>
      <c r="Y95" s="35"/>
      <c r="Z95" s="35"/>
      <c r="AA95" s="35"/>
      <c r="AB95" s="35"/>
      <c r="AC95" s="35"/>
      <c r="AD95" s="35"/>
      <c r="AE95" s="35"/>
    </row>
    <row r="99" spans="1:31" s="2" customFormat="1" ht="6.95" customHeight="1" x14ac:dyDescent="0.2">
      <c r="A99" s="35"/>
      <c r="B99" s="50"/>
      <c r="C99" s="51"/>
      <c r="D99" s="51"/>
      <c r="E99" s="51"/>
      <c r="F99" s="51"/>
      <c r="G99" s="51"/>
      <c r="H99" s="51"/>
      <c r="I99" s="142"/>
      <c r="J99" s="51"/>
      <c r="K99" s="51"/>
      <c r="L99" s="111"/>
      <c r="S99" s="35"/>
      <c r="T99" s="35"/>
      <c r="U99" s="35"/>
      <c r="V99" s="35"/>
      <c r="W99" s="35"/>
      <c r="X99" s="35"/>
      <c r="Y99" s="35"/>
      <c r="Z99" s="35"/>
      <c r="AA99" s="35"/>
      <c r="AB99" s="35"/>
      <c r="AC99" s="35"/>
      <c r="AD99" s="35"/>
      <c r="AE99" s="35"/>
    </row>
    <row r="100" spans="1:31" s="2" customFormat="1" ht="24.95" customHeight="1" x14ac:dyDescent="0.2">
      <c r="A100" s="35"/>
      <c r="B100" s="36"/>
      <c r="C100" s="24" t="s">
        <v>296</v>
      </c>
      <c r="D100" s="37"/>
      <c r="E100" s="37"/>
      <c r="F100" s="37"/>
      <c r="G100" s="37"/>
      <c r="H100" s="37"/>
      <c r="I100" s="110"/>
      <c r="J100" s="37"/>
      <c r="K100" s="37"/>
      <c r="L100" s="111"/>
      <c r="S100" s="35"/>
      <c r="T100" s="35"/>
      <c r="U100" s="35"/>
      <c r="V100" s="35"/>
      <c r="W100" s="35"/>
      <c r="X100" s="35"/>
      <c r="Y100" s="35"/>
      <c r="Z100" s="35"/>
      <c r="AA100" s="35"/>
      <c r="AB100" s="35"/>
      <c r="AC100" s="35"/>
      <c r="AD100" s="35"/>
      <c r="AE100" s="35"/>
    </row>
    <row r="101" spans="1:31" s="2" customFormat="1" ht="6.95" customHeight="1" x14ac:dyDescent="0.2">
      <c r="A101" s="35"/>
      <c r="B101" s="36"/>
      <c r="C101" s="37"/>
      <c r="D101" s="37"/>
      <c r="E101" s="37"/>
      <c r="F101" s="37"/>
      <c r="G101" s="37"/>
      <c r="H101" s="37"/>
      <c r="I101" s="110"/>
      <c r="J101" s="37"/>
      <c r="K101" s="37"/>
      <c r="L101" s="111"/>
      <c r="S101" s="35"/>
      <c r="T101" s="35"/>
      <c r="U101" s="35"/>
      <c r="V101" s="35"/>
      <c r="W101" s="35"/>
      <c r="X101" s="35"/>
      <c r="Y101" s="35"/>
      <c r="Z101" s="35"/>
      <c r="AA101" s="35"/>
      <c r="AB101" s="35"/>
      <c r="AC101" s="35"/>
      <c r="AD101" s="35"/>
      <c r="AE101" s="35"/>
    </row>
    <row r="102" spans="1:31" s="2" customFormat="1" ht="12" customHeight="1" x14ac:dyDescent="0.2">
      <c r="A102" s="35"/>
      <c r="B102" s="36"/>
      <c r="C102" s="30" t="s">
        <v>16</v>
      </c>
      <c r="D102" s="37"/>
      <c r="E102" s="37"/>
      <c r="F102" s="37"/>
      <c r="G102" s="37"/>
      <c r="H102" s="37"/>
      <c r="I102" s="110"/>
      <c r="J102" s="37"/>
      <c r="K102" s="37"/>
      <c r="L102" s="111"/>
      <c r="S102" s="35"/>
      <c r="T102" s="35"/>
      <c r="U102" s="35"/>
      <c r="V102" s="35"/>
      <c r="W102" s="35"/>
      <c r="X102" s="35"/>
      <c r="Y102" s="35"/>
      <c r="Z102" s="35"/>
      <c r="AA102" s="35"/>
      <c r="AB102" s="35"/>
      <c r="AC102" s="35"/>
      <c r="AD102" s="35"/>
      <c r="AE102" s="35"/>
    </row>
    <row r="103" spans="1:31" s="2" customFormat="1" ht="16.5" customHeight="1" x14ac:dyDescent="0.2">
      <c r="A103" s="35"/>
      <c r="B103" s="36"/>
      <c r="C103" s="37"/>
      <c r="D103" s="37"/>
      <c r="E103" s="434" t="str">
        <f>E7</f>
        <v>Nemocnice Pelhřimov_rozšíření urgentního příjmu - stavební úpravy</v>
      </c>
      <c r="F103" s="435"/>
      <c r="G103" s="435"/>
      <c r="H103" s="435"/>
      <c r="I103" s="110"/>
      <c r="J103" s="37"/>
      <c r="K103" s="37"/>
      <c r="L103" s="111"/>
      <c r="S103" s="35"/>
      <c r="T103" s="35"/>
      <c r="U103" s="35"/>
      <c r="V103" s="35"/>
      <c r="W103" s="35"/>
      <c r="X103" s="35"/>
      <c r="Y103" s="35"/>
      <c r="Z103" s="35"/>
      <c r="AA103" s="35"/>
      <c r="AB103" s="35"/>
      <c r="AC103" s="35"/>
      <c r="AD103" s="35"/>
      <c r="AE103" s="35"/>
    </row>
    <row r="104" spans="1:31" s="2" customFormat="1" ht="12" customHeight="1" x14ac:dyDescent="0.2">
      <c r="A104" s="35"/>
      <c r="B104" s="36"/>
      <c r="C104" s="30" t="s">
        <v>142</v>
      </c>
      <c r="D104" s="37"/>
      <c r="E104" s="37"/>
      <c r="F104" s="37"/>
      <c r="G104" s="37"/>
      <c r="H104" s="37"/>
      <c r="I104" s="110"/>
      <c r="J104" s="37"/>
      <c r="K104" s="37"/>
      <c r="L104" s="111"/>
      <c r="S104" s="35"/>
      <c r="T104" s="35"/>
      <c r="U104" s="35"/>
      <c r="V104" s="35"/>
      <c r="W104" s="35"/>
      <c r="X104" s="35"/>
      <c r="Y104" s="35"/>
      <c r="Z104" s="35"/>
      <c r="AA104" s="35"/>
      <c r="AB104" s="35"/>
      <c r="AC104" s="35"/>
      <c r="AD104" s="35"/>
      <c r="AE104" s="35"/>
    </row>
    <row r="105" spans="1:31" s="2" customFormat="1" ht="16.5" customHeight="1" x14ac:dyDescent="0.2">
      <c r="A105" s="35"/>
      <c r="B105" s="36"/>
      <c r="C105" s="37"/>
      <c r="D105" s="37"/>
      <c r="E105" s="412" t="str">
        <f>E9</f>
        <v>006 - Elektroinstalace - slaboproud</v>
      </c>
      <c r="F105" s="433"/>
      <c r="G105" s="433"/>
      <c r="H105" s="433"/>
      <c r="I105" s="110"/>
      <c r="J105" s="37"/>
      <c r="K105" s="37"/>
      <c r="L105" s="111"/>
      <c r="S105" s="35"/>
      <c r="T105" s="35"/>
      <c r="U105" s="35"/>
      <c r="V105" s="35"/>
      <c r="W105" s="35"/>
      <c r="X105" s="35"/>
      <c r="Y105" s="35"/>
      <c r="Z105" s="35"/>
      <c r="AA105" s="35"/>
      <c r="AB105" s="35"/>
      <c r="AC105" s="35"/>
      <c r="AD105" s="35"/>
      <c r="AE105" s="35"/>
    </row>
    <row r="106" spans="1:31" s="2" customFormat="1" ht="6.95" customHeight="1" x14ac:dyDescent="0.2">
      <c r="A106" s="35"/>
      <c r="B106" s="36"/>
      <c r="C106" s="37"/>
      <c r="D106" s="37"/>
      <c r="E106" s="37"/>
      <c r="F106" s="37"/>
      <c r="G106" s="37"/>
      <c r="H106" s="37"/>
      <c r="I106" s="110"/>
      <c r="J106" s="37"/>
      <c r="K106" s="37"/>
      <c r="L106" s="111"/>
      <c r="S106" s="35"/>
      <c r="T106" s="35"/>
      <c r="U106" s="35"/>
      <c r="V106" s="35"/>
      <c r="W106" s="35"/>
      <c r="X106" s="35"/>
      <c r="Y106" s="35"/>
      <c r="Z106" s="35"/>
      <c r="AA106" s="35"/>
      <c r="AB106" s="35"/>
      <c r="AC106" s="35"/>
      <c r="AD106" s="35"/>
      <c r="AE106" s="35"/>
    </row>
    <row r="107" spans="1:31" s="2" customFormat="1" ht="12" customHeight="1" x14ac:dyDescent="0.2">
      <c r="A107" s="35"/>
      <c r="B107" s="36"/>
      <c r="C107" s="30" t="s">
        <v>22</v>
      </c>
      <c r="D107" s="37"/>
      <c r="E107" s="37"/>
      <c r="F107" s="28" t="str">
        <f>F12</f>
        <v>Pelhřimov</v>
      </c>
      <c r="G107" s="37"/>
      <c r="H107" s="37"/>
      <c r="I107" s="113" t="s">
        <v>24</v>
      </c>
      <c r="J107" s="60" t="str">
        <f>IF(J12="","",J12)</f>
        <v>Vyplň údaj</v>
      </c>
      <c r="K107" s="37"/>
      <c r="L107" s="111"/>
      <c r="S107" s="35"/>
      <c r="T107" s="35"/>
      <c r="U107" s="35"/>
      <c r="V107" s="35"/>
      <c r="W107" s="35"/>
      <c r="X107" s="35"/>
      <c r="Y107" s="35"/>
      <c r="Z107" s="35"/>
      <c r="AA107" s="35"/>
      <c r="AB107" s="35"/>
      <c r="AC107" s="35"/>
      <c r="AD107" s="35"/>
      <c r="AE107" s="35"/>
    </row>
    <row r="108" spans="1:31" s="2" customFormat="1" ht="6.95" customHeight="1" x14ac:dyDescent="0.2">
      <c r="A108" s="35"/>
      <c r="B108" s="36"/>
      <c r="C108" s="37"/>
      <c r="D108" s="37"/>
      <c r="E108" s="37"/>
      <c r="F108" s="37"/>
      <c r="G108" s="37"/>
      <c r="H108" s="37"/>
      <c r="I108" s="110"/>
      <c r="J108" s="37"/>
      <c r="K108" s="37"/>
      <c r="L108" s="111"/>
      <c r="S108" s="35"/>
      <c r="T108" s="35"/>
      <c r="U108" s="35"/>
      <c r="V108" s="35"/>
      <c r="W108" s="35"/>
      <c r="X108" s="35"/>
      <c r="Y108" s="35"/>
      <c r="Z108" s="35"/>
      <c r="AA108" s="35"/>
      <c r="AB108" s="35"/>
      <c r="AC108" s="35"/>
      <c r="AD108" s="35"/>
      <c r="AE108" s="35"/>
    </row>
    <row r="109" spans="1:31" s="2" customFormat="1" ht="15.2" customHeight="1" x14ac:dyDescent="0.2">
      <c r="A109" s="35"/>
      <c r="B109" s="36"/>
      <c r="C109" s="30" t="s">
        <v>25</v>
      </c>
      <c r="D109" s="37"/>
      <c r="E109" s="37"/>
      <c r="F109" s="28" t="str">
        <f>E15</f>
        <v>Kraj Vysočina</v>
      </c>
      <c r="G109" s="37"/>
      <c r="H109" s="37"/>
      <c r="I109" s="113" t="s">
        <v>33</v>
      </c>
      <c r="J109" s="33" t="str">
        <f>E21</f>
        <v>SVIŽN s.r.o.</v>
      </c>
      <c r="K109" s="37"/>
      <c r="L109" s="111"/>
      <c r="S109" s="35"/>
      <c r="T109" s="35"/>
      <c r="U109" s="35"/>
      <c r="V109" s="35"/>
      <c r="W109" s="35"/>
      <c r="X109" s="35"/>
      <c r="Y109" s="35"/>
      <c r="Z109" s="35"/>
      <c r="AA109" s="35"/>
      <c r="AB109" s="35"/>
      <c r="AC109" s="35"/>
      <c r="AD109" s="35"/>
      <c r="AE109" s="35"/>
    </row>
    <row r="110" spans="1:31" s="2" customFormat="1" ht="15.2" customHeight="1" x14ac:dyDescent="0.2">
      <c r="A110" s="35"/>
      <c r="B110" s="36"/>
      <c r="C110" s="30" t="s">
        <v>31</v>
      </c>
      <c r="D110" s="37"/>
      <c r="E110" s="37"/>
      <c r="F110" s="28" t="str">
        <f>IF(E18="","",E18)</f>
        <v>Vyplň údaj</v>
      </c>
      <c r="G110" s="37"/>
      <c r="H110" s="37"/>
      <c r="I110" s="113" t="s">
        <v>38</v>
      </c>
      <c r="J110" s="33" t="str">
        <f>E24</f>
        <v>Ing. Tomáš Alexi</v>
      </c>
      <c r="K110" s="37"/>
      <c r="L110" s="111"/>
      <c r="S110" s="35"/>
      <c r="T110" s="35"/>
      <c r="U110" s="35"/>
      <c r="V110" s="35"/>
      <c r="W110" s="35"/>
      <c r="X110" s="35"/>
      <c r="Y110" s="35"/>
      <c r="Z110" s="35"/>
      <c r="AA110" s="35"/>
      <c r="AB110" s="35"/>
      <c r="AC110" s="35"/>
      <c r="AD110" s="35"/>
      <c r="AE110" s="35"/>
    </row>
    <row r="111" spans="1:31" s="2" customFormat="1" ht="10.35" customHeight="1" x14ac:dyDescent="0.2">
      <c r="A111" s="35"/>
      <c r="B111" s="36"/>
      <c r="C111" s="37"/>
      <c r="D111" s="37"/>
      <c r="E111" s="37"/>
      <c r="F111" s="37"/>
      <c r="G111" s="37"/>
      <c r="H111" s="37"/>
      <c r="I111" s="110"/>
      <c r="J111" s="37"/>
      <c r="K111" s="37"/>
      <c r="L111" s="111"/>
      <c r="S111" s="35"/>
      <c r="T111" s="35"/>
      <c r="U111" s="35"/>
      <c r="V111" s="35"/>
      <c r="W111" s="35"/>
      <c r="X111" s="35"/>
      <c r="Y111" s="35"/>
      <c r="Z111" s="35"/>
      <c r="AA111" s="35"/>
      <c r="AB111" s="35"/>
      <c r="AC111" s="35"/>
      <c r="AD111" s="35"/>
      <c r="AE111" s="35"/>
    </row>
    <row r="112" spans="1:31" s="11" customFormat="1" ht="29.25" customHeight="1" x14ac:dyDescent="0.2">
      <c r="A112" s="162"/>
      <c r="B112" s="163"/>
      <c r="C112" s="164" t="s">
        <v>297</v>
      </c>
      <c r="D112" s="165" t="s">
        <v>61</v>
      </c>
      <c r="E112" s="165" t="s">
        <v>57</v>
      </c>
      <c r="F112" s="165" t="s">
        <v>58</v>
      </c>
      <c r="G112" s="165" t="s">
        <v>298</v>
      </c>
      <c r="H112" s="165" t="s">
        <v>299</v>
      </c>
      <c r="I112" s="166" t="s">
        <v>300</v>
      </c>
      <c r="J112" s="165" t="s">
        <v>225</v>
      </c>
      <c r="K112" s="167" t="s">
        <v>301</v>
      </c>
      <c r="L112" s="168"/>
      <c r="M112" s="69" t="s">
        <v>21</v>
      </c>
      <c r="N112" s="70" t="s">
        <v>46</v>
      </c>
      <c r="O112" s="70" t="s">
        <v>302</v>
      </c>
      <c r="P112" s="70" t="s">
        <v>303</v>
      </c>
      <c r="Q112" s="70" t="s">
        <v>304</v>
      </c>
      <c r="R112" s="70" t="s">
        <v>305</v>
      </c>
      <c r="S112" s="70" t="s">
        <v>306</v>
      </c>
      <c r="T112" s="71" t="s">
        <v>307</v>
      </c>
      <c r="U112" s="162"/>
      <c r="V112" s="162"/>
      <c r="W112" s="162"/>
      <c r="X112" s="162"/>
      <c r="Y112" s="162"/>
      <c r="Z112" s="162"/>
      <c r="AA112" s="162"/>
      <c r="AB112" s="162"/>
      <c r="AC112" s="162"/>
      <c r="AD112" s="162"/>
      <c r="AE112" s="162"/>
    </row>
    <row r="113" spans="1:65" s="2" customFormat="1" ht="22.9" customHeight="1" x14ac:dyDescent="0.25">
      <c r="A113" s="35"/>
      <c r="B113" s="36"/>
      <c r="C113" s="76" t="s">
        <v>308</v>
      </c>
      <c r="D113" s="37"/>
      <c r="E113" s="37"/>
      <c r="F113" s="37"/>
      <c r="G113" s="37"/>
      <c r="H113" s="37"/>
      <c r="I113" s="110"/>
      <c r="J113" s="169">
        <f>BK113</f>
        <v>0</v>
      </c>
      <c r="K113" s="37"/>
      <c r="L113" s="40"/>
      <c r="M113" s="72"/>
      <c r="N113" s="170"/>
      <c r="O113" s="73"/>
      <c r="P113" s="171">
        <f>P114</f>
        <v>0</v>
      </c>
      <c r="Q113" s="73"/>
      <c r="R113" s="171">
        <f>R114</f>
        <v>0</v>
      </c>
      <c r="S113" s="73"/>
      <c r="T113" s="172">
        <f>T114</f>
        <v>0</v>
      </c>
      <c r="U113" s="35"/>
      <c r="V113" s="35"/>
      <c r="W113" s="35"/>
      <c r="X113" s="35"/>
      <c r="Y113" s="35"/>
      <c r="Z113" s="35"/>
      <c r="AA113" s="35"/>
      <c r="AB113" s="35"/>
      <c r="AC113" s="35"/>
      <c r="AD113" s="35"/>
      <c r="AE113" s="35"/>
      <c r="AT113" s="18" t="s">
        <v>75</v>
      </c>
      <c r="AU113" s="18" t="s">
        <v>226</v>
      </c>
      <c r="BK113" s="173">
        <f>BK114</f>
        <v>0</v>
      </c>
    </row>
    <row r="114" spans="1:65" s="12" customFormat="1" ht="25.9" customHeight="1" x14ac:dyDescent="0.2">
      <c r="B114" s="174"/>
      <c r="C114" s="175"/>
      <c r="D114" s="176" t="s">
        <v>75</v>
      </c>
      <c r="E114" s="177" t="s">
        <v>3300</v>
      </c>
      <c r="F114" s="177" t="s">
        <v>101</v>
      </c>
      <c r="G114" s="175"/>
      <c r="H114" s="175"/>
      <c r="I114" s="178"/>
      <c r="J114" s="179">
        <f>BK114</f>
        <v>0</v>
      </c>
      <c r="K114" s="175"/>
      <c r="L114" s="180"/>
      <c r="M114" s="181"/>
      <c r="N114" s="182"/>
      <c r="O114" s="182"/>
      <c r="P114" s="183">
        <f>P115+P193+P261+P307+P342+P358</f>
        <v>0</v>
      </c>
      <c r="Q114" s="182"/>
      <c r="R114" s="183">
        <f>R115+R193+R261+R307+R342+R358</f>
        <v>0</v>
      </c>
      <c r="S114" s="182"/>
      <c r="T114" s="184">
        <f>T115+T193+T261+T307+T342+T358</f>
        <v>0</v>
      </c>
      <c r="AR114" s="185" t="s">
        <v>84</v>
      </c>
      <c r="AT114" s="186" t="s">
        <v>75</v>
      </c>
      <c r="AU114" s="186" t="s">
        <v>76</v>
      </c>
      <c r="AY114" s="185" t="s">
        <v>311</v>
      </c>
      <c r="BK114" s="187">
        <f>BK115+BK193+BK261+BK307+BK342+BK358</f>
        <v>0</v>
      </c>
    </row>
    <row r="115" spans="1:65" s="12" customFormat="1" ht="22.9" customHeight="1" x14ac:dyDescent="0.2">
      <c r="B115" s="174"/>
      <c r="C115" s="175"/>
      <c r="D115" s="176" t="s">
        <v>75</v>
      </c>
      <c r="E115" s="188" t="s">
        <v>3301</v>
      </c>
      <c r="F115" s="188" t="s">
        <v>3302</v>
      </c>
      <c r="G115" s="175"/>
      <c r="H115" s="175"/>
      <c r="I115" s="178"/>
      <c r="J115" s="189">
        <f>BK115</f>
        <v>0</v>
      </c>
      <c r="K115" s="175"/>
      <c r="L115" s="180"/>
      <c r="M115" s="181"/>
      <c r="N115" s="182"/>
      <c r="O115" s="182"/>
      <c r="P115" s="183">
        <f>P116+P151+P184</f>
        <v>0</v>
      </c>
      <c r="Q115" s="182"/>
      <c r="R115" s="183">
        <f>R116+R151+R184</f>
        <v>0</v>
      </c>
      <c r="S115" s="182"/>
      <c r="T115" s="184">
        <f>T116+T151+T184</f>
        <v>0</v>
      </c>
      <c r="AR115" s="185" t="s">
        <v>84</v>
      </c>
      <c r="AT115" s="186" t="s">
        <v>75</v>
      </c>
      <c r="AU115" s="186" t="s">
        <v>84</v>
      </c>
      <c r="AY115" s="185" t="s">
        <v>311</v>
      </c>
      <c r="BK115" s="187">
        <f>BK116+BK151+BK184</f>
        <v>0</v>
      </c>
    </row>
    <row r="116" spans="1:65" s="12" customFormat="1" ht="20.85" customHeight="1" x14ac:dyDescent="0.2">
      <c r="B116" s="174"/>
      <c r="C116" s="175"/>
      <c r="D116" s="176" t="s">
        <v>75</v>
      </c>
      <c r="E116" s="188" t="s">
        <v>3303</v>
      </c>
      <c r="F116" s="188" t="s">
        <v>3304</v>
      </c>
      <c r="G116" s="175"/>
      <c r="H116" s="175"/>
      <c r="I116" s="178"/>
      <c r="J116" s="189">
        <f>BK116</f>
        <v>0</v>
      </c>
      <c r="K116" s="175"/>
      <c r="L116" s="180"/>
      <c r="M116" s="181"/>
      <c r="N116" s="182"/>
      <c r="O116" s="182"/>
      <c r="P116" s="183">
        <f>P117+P121+P146</f>
        <v>0</v>
      </c>
      <c r="Q116" s="182"/>
      <c r="R116" s="183">
        <f>R117+R121+R146</f>
        <v>0</v>
      </c>
      <c r="S116" s="182"/>
      <c r="T116" s="184">
        <f>T117+T121+T146</f>
        <v>0</v>
      </c>
      <c r="AR116" s="185" t="s">
        <v>84</v>
      </c>
      <c r="AT116" s="186" t="s">
        <v>75</v>
      </c>
      <c r="AU116" s="186" t="s">
        <v>86</v>
      </c>
      <c r="AY116" s="185" t="s">
        <v>311</v>
      </c>
      <c r="BK116" s="187">
        <f>BK117+BK121+BK146</f>
        <v>0</v>
      </c>
    </row>
    <row r="117" spans="1:65" s="16" customFormat="1" ht="20.85" customHeight="1" x14ac:dyDescent="0.2">
      <c r="B117" s="257"/>
      <c r="C117" s="258"/>
      <c r="D117" s="259" t="s">
        <v>75</v>
      </c>
      <c r="E117" s="259" t="s">
        <v>3305</v>
      </c>
      <c r="F117" s="259" t="s">
        <v>3306</v>
      </c>
      <c r="G117" s="258"/>
      <c r="H117" s="258"/>
      <c r="I117" s="260"/>
      <c r="J117" s="261">
        <f>BK117</f>
        <v>0</v>
      </c>
      <c r="K117" s="258"/>
      <c r="L117" s="262"/>
      <c r="M117" s="263"/>
      <c r="N117" s="264"/>
      <c r="O117" s="264"/>
      <c r="P117" s="265">
        <f>SUM(P118:P120)</f>
        <v>0</v>
      </c>
      <c r="Q117" s="264"/>
      <c r="R117" s="265">
        <f>SUM(R118:R120)</f>
        <v>0</v>
      </c>
      <c r="S117" s="264"/>
      <c r="T117" s="266">
        <f>SUM(T118:T120)</f>
        <v>0</v>
      </c>
      <c r="AR117" s="267" t="s">
        <v>84</v>
      </c>
      <c r="AT117" s="268" t="s">
        <v>75</v>
      </c>
      <c r="AU117" s="268" t="s">
        <v>125</v>
      </c>
      <c r="AY117" s="267" t="s">
        <v>311</v>
      </c>
      <c r="BK117" s="269">
        <f>SUM(BK118:BK120)</f>
        <v>0</v>
      </c>
    </row>
    <row r="118" spans="1:65" s="2" customFormat="1" ht="16.5" customHeight="1" x14ac:dyDescent="0.2">
      <c r="A118" s="35"/>
      <c r="B118" s="36"/>
      <c r="C118" s="190" t="s">
        <v>84</v>
      </c>
      <c r="D118" s="190" t="s">
        <v>313</v>
      </c>
      <c r="E118" s="191" t="s">
        <v>3307</v>
      </c>
      <c r="F118" s="192" t="s">
        <v>3308</v>
      </c>
      <c r="G118" s="193" t="s">
        <v>1692</v>
      </c>
      <c r="H118" s="194">
        <v>3</v>
      </c>
      <c r="I118" s="195"/>
      <c r="J118" s="196">
        <f>ROUND(I118*H118,2)</f>
        <v>0</v>
      </c>
      <c r="K118" s="192" t="s">
        <v>21</v>
      </c>
      <c r="L118" s="40"/>
      <c r="M118" s="197" t="s">
        <v>21</v>
      </c>
      <c r="N118" s="198" t="s">
        <v>47</v>
      </c>
      <c r="O118" s="65"/>
      <c r="P118" s="199">
        <f>O118*H118</f>
        <v>0</v>
      </c>
      <c r="Q118" s="199">
        <v>0</v>
      </c>
      <c r="R118" s="199">
        <f>Q118*H118</f>
        <v>0</v>
      </c>
      <c r="S118" s="199">
        <v>0</v>
      </c>
      <c r="T118" s="200">
        <f>S118*H118</f>
        <v>0</v>
      </c>
      <c r="U118" s="35"/>
      <c r="V118" s="35"/>
      <c r="W118" s="35"/>
      <c r="X118" s="35"/>
      <c r="Y118" s="35"/>
      <c r="Z118" s="35"/>
      <c r="AA118" s="35"/>
      <c r="AB118" s="35"/>
      <c r="AC118" s="35"/>
      <c r="AD118" s="35"/>
      <c r="AE118" s="35"/>
      <c r="AR118" s="201" t="s">
        <v>318</v>
      </c>
      <c r="AT118" s="201" t="s">
        <v>313</v>
      </c>
      <c r="AU118" s="201" t="s">
        <v>318</v>
      </c>
      <c r="AY118" s="18" t="s">
        <v>311</v>
      </c>
      <c r="BE118" s="202">
        <f>IF(N118="základní",J118,0)</f>
        <v>0</v>
      </c>
      <c r="BF118" s="202">
        <f>IF(N118="snížená",J118,0)</f>
        <v>0</v>
      </c>
      <c r="BG118" s="202">
        <f>IF(N118="zákl. přenesená",J118,0)</f>
        <v>0</v>
      </c>
      <c r="BH118" s="202">
        <f>IF(N118="sníž. přenesená",J118,0)</f>
        <v>0</v>
      </c>
      <c r="BI118" s="202">
        <f>IF(N118="nulová",J118,0)</f>
        <v>0</v>
      </c>
      <c r="BJ118" s="18" t="s">
        <v>84</v>
      </c>
      <c r="BK118" s="202">
        <f>ROUND(I118*H118,2)</f>
        <v>0</v>
      </c>
      <c r="BL118" s="18" t="s">
        <v>318</v>
      </c>
      <c r="BM118" s="201" t="s">
        <v>3309</v>
      </c>
    </row>
    <row r="119" spans="1:65" s="2" customFormat="1" ht="24" customHeight="1" x14ac:dyDescent="0.2">
      <c r="A119" s="35"/>
      <c r="B119" s="36"/>
      <c r="C119" s="190" t="s">
        <v>86</v>
      </c>
      <c r="D119" s="190" t="s">
        <v>313</v>
      </c>
      <c r="E119" s="191" t="s">
        <v>3310</v>
      </c>
      <c r="F119" s="192" t="s">
        <v>3311</v>
      </c>
      <c r="G119" s="193" t="s">
        <v>1692</v>
      </c>
      <c r="H119" s="194">
        <v>3</v>
      </c>
      <c r="I119" s="195"/>
      <c r="J119" s="196">
        <f>ROUND(I119*H119,2)</f>
        <v>0</v>
      </c>
      <c r="K119" s="192" t="s">
        <v>21</v>
      </c>
      <c r="L119" s="40"/>
      <c r="M119" s="197" t="s">
        <v>21</v>
      </c>
      <c r="N119" s="198" t="s">
        <v>47</v>
      </c>
      <c r="O119" s="65"/>
      <c r="P119" s="199">
        <f>O119*H119</f>
        <v>0</v>
      </c>
      <c r="Q119" s="199">
        <v>0</v>
      </c>
      <c r="R119" s="199">
        <f>Q119*H119</f>
        <v>0</v>
      </c>
      <c r="S119" s="199">
        <v>0</v>
      </c>
      <c r="T119" s="200">
        <f>S119*H119</f>
        <v>0</v>
      </c>
      <c r="U119" s="35"/>
      <c r="V119" s="35"/>
      <c r="W119" s="35"/>
      <c r="X119" s="35"/>
      <c r="Y119" s="35"/>
      <c r="Z119" s="35"/>
      <c r="AA119" s="35"/>
      <c r="AB119" s="35"/>
      <c r="AC119" s="35"/>
      <c r="AD119" s="35"/>
      <c r="AE119" s="35"/>
      <c r="AR119" s="201" t="s">
        <v>318</v>
      </c>
      <c r="AT119" s="201" t="s">
        <v>313</v>
      </c>
      <c r="AU119" s="201" t="s">
        <v>318</v>
      </c>
      <c r="AY119" s="18" t="s">
        <v>311</v>
      </c>
      <c r="BE119" s="202">
        <f>IF(N119="základní",J119,0)</f>
        <v>0</v>
      </c>
      <c r="BF119" s="202">
        <f>IF(N119="snížená",J119,0)</f>
        <v>0</v>
      </c>
      <c r="BG119" s="202">
        <f>IF(N119="zákl. přenesená",J119,0)</f>
        <v>0</v>
      </c>
      <c r="BH119" s="202">
        <f>IF(N119="sníž. přenesená",J119,0)</f>
        <v>0</v>
      </c>
      <c r="BI119" s="202">
        <f>IF(N119="nulová",J119,0)</f>
        <v>0</v>
      </c>
      <c r="BJ119" s="18" t="s">
        <v>84</v>
      </c>
      <c r="BK119" s="202">
        <f>ROUND(I119*H119,2)</f>
        <v>0</v>
      </c>
      <c r="BL119" s="18" t="s">
        <v>318</v>
      </c>
      <c r="BM119" s="201" t="s">
        <v>3312</v>
      </c>
    </row>
    <row r="120" spans="1:65" s="2" customFormat="1" ht="16.5" customHeight="1" x14ac:dyDescent="0.2">
      <c r="A120" s="35"/>
      <c r="B120" s="36"/>
      <c r="C120" s="190" t="s">
        <v>125</v>
      </c>
      <c r="D120" s="190" t="s">
        <v>313</v>
      </c>
      <c r="E120" s="191" t="s">
        <v>3313</v>
      </c>
      <c r="F120" s="192" t="s">
        <v>3314</v>
      </c>
      <c r="G120" s="193" t="s">
        <v>2003</v>
      </c>
      <c r="H120" s="194">
        <v>1</v>
      </c>
      <c r="I120" s="195"/>
      <c r="J120" s="196">
        <f>ROUND(I120*H120,2)</f>
        <v>0</v>
      </c>
      <c r="K120" s="192" t="s">
        <v>21</v>
      </c>
      <c r="L120" s="40"/>
      <c r="M120" s="197" t="s">
        <v>21</v>
      </c>
      <c r="N120" s="198" t="s">
        <v>47</v>
      </c>
      <c r="O120" s="65"/>
      <c r="P120" s="199">
        <f>O120*H120</f>
        <v>0</v>
      </c>
      <c r="Q120" s="199">
        <v>0</v>
      </c>
      <c r="R120" s="199">
        <f>Q120*H120</f>
        <v>0</v>
      </c>
      <c r="S120" s="199">
        <v>0</v>
      </c>
      <c r="T120" s="200">
        <f>S120*H120</f>
        <v>0</v>
      </c>
      <c r="U120" s="35"/>
      <c r="V120" s="35"/>
      <c r="W120" s="35"/>
      <c r="X120" s="35"/>
      <c r="Y120" s="35"/>
      <c r="Z120" s="35"/>
      <c r="AA120" s="35"/>
      <c r="AB120" s="35"/>
      <c r="AC120" s="35"/>
      <c r="AD120" s="35"/>
      <c r="AE120" s="35"/>
      <c r="AR120" s="201" t="s">
        <v>318</v>
      </c>
      <c r="AT120" s="201" t="s">
        <v>313</v>
      </c>
      <c r="AU120" s="201" t="s">
        <v>318</v>
      </c>
      <c r="AY120" s="18" t="s">
        <v>311</v>
      </c>
      <c r="BE120" s="202">
        <f>IF(N120="základní",J120,0)</f>
        <v>0</v>
      </c>
      <c r="BF120" s="202">
        <f>IF(N120="snížená",J120,0)</f>
        <v>0</v>
      </c>
      <c r="BG120" s="202">
        <f>IF(N120="zákl. přenesená",J120,0)</f>
        <v>0</v>
      </c>
      <c r="BH120" s="202">
        <f>IF(N120="sníž. přenesená",J120,0)</f>
        <v>0</v>
      </c>
      <c r="BI120" s="202">
        <f>IF(N120="nulová",J120,0)</f>
        <v>0</v>
      </c>
      <c r="BJ120" s="18" t="s">
        <v>84</v>
      </c>
      <c r="BK120" s="202">
        <f>ROUND(I120*H120,2)</f>
        <v>0</v>
      </c>
      <c r="BL120" s="18" t="s">
        <v>318</v>
      </c>
      <c r="BM120" s="201" t="s">
        <v>3315</v>
      </c>
    </row>
    <row r="121" spans="1:65" s="16" customFormat="1" ht="20.85" customHeight="1" x14ac:dyDescent="0.2">
      <c r="B121" s="257"/>
      <c r="C121" s="258"/>
      <c r="D121" s="259" t="s">
        <v>75</v>
      </c>
      <c r="E121" s="259" t="s">
        <v>3316</v>
      </c>
      <c r="F121" s="259" t="s">
        <v>3317</v>
      </c>
      <c r="G121" s="258"/>
      <c r="H121" s="258"/>
      <c r="I121" s="260"/>
      <c r="J121" s="261">
        <f>BK121</f>
        <v>0</v>
      </c>
      <c r="K121" s="258"/>
      <c r="L121" s="262"/>
      <c r="M121" s="263"/>
      <c r="N121" s="264"/>
      <c r="O121" s="264"/>
      <c r="P121" s="265">
        <f>SUM(P122:P145)</f>
        <v>0</v>
      </c>
      <c r="Q121" s="264"/>
      <c r="R121" s="265">
        <f>SUM(R122:R145)</f>
        <v>0</v>
      </c>
      <c r="S121" s="264"/>
      <c r="T121" s="266">
        <f>SUM(T122:T145)</f>
        <v>0</v>
      </c>
      <c r="AR121" s="267" t="s">
        <v>84</v>
      </c>
      <c r="AT121" s="268" t="s">
        <v>75</v>
      </c>
      <c r="AU121" s="268" t="s">
        <v>125</v>
      </c>
      <c r="AY121" s="267" t="s">
        <v>311</v>
      </c>
      <c r="BK121" s="269">
        <f>SUM(BK122:BK145)</f>
        <v>0</v>
      </c>
    </row>
    <row r="122" spans="1:65" s="2" customFormat="1" ht="72" customHeight="1" x14ac:dyDescent="0.2">
      <c r="A122" s="35"/>
      <c r="B122" s="36"/>
      <c r="C122" s="190" t="s">
        <v>318</v>
      </c>
      <c r="D122" s="190" t="s">
        <v>313</v>
      </c>
      <c r="E122" s="191" t="s">
        <v>3318</v>
      </c>
      <c r="F122" s="192" t="s">
        <v>3319</v>
      </c>
      <c r="G122" s="193" t="s">
        <v>2003</v>
      </c>
      <c r="H122" s="194">
        <v>1</v>
      </c>
      <c r="I122" s="195"/>
      <c r="J122" s="196">
        <f t="shared" ref="J122:J145" si="0">ROUND(I122*H122,2)</f>
        <v>0</v>
      </c>
      <c r="K122" s="192" t="s">
        <v>21</v>
      </c>
      <c r="L122" s="40"/>
      <c r="M122" s="197" t="s">
        <v>21</v>
      </c>
      <c r="N122" s="198" t="s">
        <v>47</v>
      </c>
      <c r="O122" s="65"/>
      <c r="P122" s="199">
        <f t="shared" ref="P122:P145" si="1">O122*H122</f>
        <v>0</v>
      </c>
      <c r="Q122" s="199">
        <v>0</v>
      </c>
      <c r="R122" s="199">
        <f t="shared" ref="R122:R145" si="2">Q122*H122</f>
        <v>0</v>
      </c>
      <c r="S122" s="199">
        <v>0</v>
      </c>
      <c r="T122" s="200">
        <f t="shared" ref="T122:T145" si="3">S122*H122</f>
        <v>0</v>
      </c>
      <c r="U122" s="35"/>
      <c r="V122" s="35"/>
      <c r="W122" s="35"/>
      <c r="X122" s="35"/>
      <c r="Y122" s="35"/>
      <c r="Z122" s="35"/>
      <c r="AA122" s="35"/>
      <c r="AB122" s="35"/>
      <c r="AC122" s="35"/>
      <c r="AD122" s="35"/>
      <c r="AE122" s="35"/>
      <c r="AR122" s="201" t="s">
        <v>318</v>
      </c>
      <c r="AT122" s="201" t="s">
        <v>313</v>
      </c>
      <c r="AU122" s="201" t="s">
        <v>318</v>
      </c>
      <c r="AY122" s="18" t="s">
        <v>311</v>
      </c>
      <c r="BE122" s="202">
        <f t="shared" ref="BE122:BE145" si="4">IF(N122="základní",J122,0)</f>
        <v>0</v>
      </c>
      <c r="BF122" s="202">
        <f t="shared" ref="BF122:BF145" si="5">IF(N122="snížená",J122,0)</f>
        <v>0</v>
      </c>
      <c r="BG122" s="202">
        <f t="shared" ref="BG122:BG145" si="6">IF(N122="zákl. přenesená",J122,0)</f>
        <v>0</v>
      </c>
      <c r="BH122" s="202">
        <f t="shared" ref="BH122:BH145" si="7">IF(N122="sníž. přenesená",J122,0)</f>
        <v>0</v>
      </c>
      <c r="BI122" s="202">
        <f t="shared" ref="BI122:BI145" si="8">IF(N122="nulová",J122,0)</f>
        <v>0</v>
      </c>
      <c r="BJ122" s="18" t="s">
        <v>84</v>
      </c>
      <c r="BK122" s="202">
        <f t="shared" ref="BK122:BK145" si="9">ROUND(I122*H122,2)</f>
        <v>0</v>
      </c>
      <c r="BL122" s="18" t="s">
        <v>318</v>
      </c>
      <c r="BM122" s="201" t="s">
        <v>3320</v>
      </c>
    </row>
    <row r="123" spans="1:65" s="2" customFormat="1" ht="16.5" customHeight="1" x14ac:dyDescent="0.2">
      <c r="A123" s="35"/>
      <c r="B123" s="36"/>
      <c r="C123" s="190" t="s">
        <v>334</v>
      </c>
      <c r="D123" s="190" t="s">
        <v>313</v>
      </c>
      <c r="E123" s="191" t="s">
        <v>3321</v>
      </c>
      <c r="F123" s="192" t="s">
        <v>3322</v>
      </c>
      <c r="G123" s="193" t="s">
        <v>1692</v>
      </c>
      <c r="H123" s="194">
        <v>1</v>
      </c>
      <c r="I123" s="195"/>
      <c r="J123" s="196">
        <f t="shared" si="0"/>
        <v>0</v>
      </c>
      <c r="K123" s="192" t="s">
        <v>21</v>
      </c>
      <c r="L123" s="40"/>
      <c r="M123" s="197" t="s">
        <v>21</v>
      </c>
      <c r="N123" s="198" t="s">
        <v>47</v>
      </c>
      <c r="O123" s="65"/>
      <c r="P123" s="199">
        <f t="shared" si="1"/>
        <v>0</v>
      </c>
      <c r="Q123" s="199">
        <v>0</v>
      </c>
      <c r="R123" s="199">
        <f t="shared" si="2"/>
        <v>0</v>
      </c>
      <c r="S123" s="199">
        <v>0</v>
      </c>
      <c r="T123" s="200">
        <f t="shared" si="3"/>
        <v>0</v>
      </c>
      <c r="U123" s="35"/>
      <c r="V123" s="35"/>
      <c r="W123" s="35"/>
      <c r="X123" s="35"/>
      <c r="Y123" s="35"/>
      <c r="Z123" s="35"/>
      <c r="AA123" s="35"/>
      <c r="AB123" s="35"/>
      <c r="AC123" s="35"/>
      <c r="AD123" s="35"/>
      <c r="AE123" s="35"/>
      <c r="AR123" s="201" t="s">
        <v>318</v>
      </c>
      <c r="AT123" s="201" t="s">
        <v>313</v>
      </c>
      <c r="AU123" s="201" t="s">
        <v>318</v>
      </c>
      <c r="AY123" s="18" t="s">
        <v>311</v>
      </c>
      <c r="BE123" s="202">
        <f t="shared" si="4"/>
        <v>0</v>
      </c>
      <c r="BF123" s="202">
        <f t="shared" si="5"/>
        <v>0</v>
      </c>
      <c r="BG123" s="202">
        <f t="shared" si="6"/>
        <v>0</v>
      </c>
      <c r="BH123" s="202">
        <f t="shared" si="7"/>
        <v>0</v>
      </c>
      <c r="BI123" s="202">
        <f t="shared" si="8"/>
        <v>0</v>
      </c>
      <c r="BJ123" s="18" t="s">
        <v>84</v>
      </c>
      <c r="BK123" s="202">
        <f t="shared" si="9"/>
        <v>0</v>
      </c>
      <c r="BL123" s="18" t="s">
        <v>318</v>
      </c>
      <c r="BM123" s="201" t="s">
        <v>3323</v>
      </c>
    </row>
    <row r="124" spans="1:65" s="2" customFormat="1" ht="16.5" customHeight="1" x14ac:dyDescent="0.2">
      <c r="A124" s="35"/>
      <c r="B124" s="36"/>
      <c r="C124" s="190" t="s">
        <v>338</v>
      </c>
      <c r="D124" s="190" t="s">
        <v>313</v>
      </c>
      <c r="E124" s="191" t="s">
        <v>3321</v>
      </c>
      <c r="F124" s="192" t="s">
        <v>3322</v>
      </c>
      <c r="G124" s="193" t="s">
        <v>1692</v>
      </c>
      <c r="H124" s="194">
        <v>5</v>
      </c>
      <c r="I124" s="195"/>
      <c r="J124" s="196">
        <f t="shared" si="0"/>
        <v>0</v>
      </c>
      <c r="K124" s="192" t="s">
        <v>21</v>
      </c>
      <c r="L124" s="40"/>
      <c r="M124" s="197" t="s">
        <v>21</v>
      </c>
      <c r="N124" s="198" t="s">
        <v>47</v>
      </c>
      <c r="O124" s="65"/>
      <c r="P124" s="199">
        <f t="shared" si="1"/>
        <v>0</v>
      </c>
      <c r="Q124" s="199">
        <v>0</v>
      </c>
      <c r="R124" s="199">
        <f t="shared" si="2"/>
        <v>0</v>
      </c>
      <c r="S124" s="199">
        <v>0</v>
      </c>
      <c r="T124" s="200">
        <f t="shared" si="3"/>
        <v>0</v>
      </c>
      <c r="U124" s="35"/>
      <c r="V124" s="35"/>
      <c r="W124" s="35"/>
      <c r="X124" s="35"/>
      <c r="Y124" s="35"/>
      <c r="Z124" s="35"/>
      <c r="AA124" s="35"/>
      <c r="AB124" s="35"/>
      <c r="AC124" s="35"/>
      <c r="AD124" s="35"/>
      <c r="AE124" s="35"/>
      <c r="AR124" s="201" t="s">
        <v>318</v>
      </c>
      <c r="AT124" s="201" t="s">
        <v>313</v>
      </c>
      <c r="AU124" s="201" t="s">
        <v>318</v>
      </c>
      <c r="AY124" s="18" t="s">
        <v>311</v>
      </c>
      <c r="BE124" s="202">
        <f t="shared" si="4"/>
        <v>0</v>
      </c>
      <c r="BF124" s="202">
        <f t="shared" si="5"/>
        <v>0</v>
      </c>
      <c r="BG124" s="202">
        <f t="shared" si="6"/>
        <v>0</v>
      </c>
      <c r="BH124" s="202">
        <f t="shared" si="7"/>
        <v>0</v>
      </c>
      <c r="BI124" s="202">
        <f t="shared" si="8"/>
        <v>0</v>
      </c>
      <c r="BJ124" s="18" t="s">
        <v>84</v>
      </c>
      <c r="BK124" s="202">
        <f t="shared" si="9"/>
        <v>0</v>
      </c>
      <c r="BL124" s="18" t="s">
        <v>318</v>
      </c>
      <c r="BM124" s="201" t="s">
        <v>3324</v>
      </c>
    </row>
    <row r="125" spans="1:65" s="2" customFormat="1" ht="24" customHeight="1" x14ac:dyDescent="0.2">
      <c r="A125" s="35"/>
      <c r="B125" s="36"/>
      <c r="C125" s="190" t="s">
        <v>348</v>
      </c>
      <c r="D125" s="190" t="s">
        <v>313</v>
      </c>
      <c r="E125" s="191" t="s">
        <v>3325</v>
      </c>
      <c r="F125" s="192" t="s">
        <v>3326</v>
      </c>
      <c r="G125" s="193" t="s">
        <v>1692</v>
      </c>
      <c r="H125" s="194">
        <v>1</v>
      </c>
      <c r="I125" s="195"/>
      <c r="J125" s="196">
        <f t="shared" si="0"/>
        <v>0</v>
      </c>
      <c r="K125" s="192" t="s">
        <v>21</v>
      </c>
      <c r="L125" s="40"/>
      <c r="M125" s="197" t="s">
        <v>21</v>
      </c>
      <c r="N125" s="198" t="s">
        <v>47</v>
      </c>
      <c r="O125" s="65"/>
      <c r="P125" s="199">
        <f t="shared" si="1"/>
        <v>0</v>
      </c>
      <c r="Q125" s="199">
        <v>0</v>
      </c>
      <c r="R125" s="199">
        <f t="shared" si="2"/>
        <v>0</v>
      </c>
      <c r="S125" s="199">
        <v>0</v>
      </c>
      <c r="T125" s="200">
        <f t="shared" si="3"/>
        <v>0</v>
      </c>
      <c r="U125" s="35"/>
      <c r="V125" s="35"/>
      <c r="W125" s="35"/>
      <c r="X125" s="35"/>
      <c r="Y125" s="35"/>
      <c r="Z125" s="35"/>
      <c r="AA125" s="35"/>
      <c r="AB125" s="35"/>
      <c r="AC125" s="35"/>
      <c r="AD125" s="35"/>
      <c r="AE125" s="35"/>
      <c r="AR125" s="201" t="s">
        <v>318</v>
      </c>
      <c r="AT125" s="201" t="s">
        <v>313</v>
      </c>
      <c r="AU125" s="201" t="s">
        <v>318</v>
      </c>
      <c r="AY125" s="18" t="s">
        <v>311</v>
      </c>
      <c r="BE125" s="202">
        <f t="shared" si="4"/>
        <v>0</v>
      </c>
      <c r="BF125" s="202">
        <f t="shared" si="5"/>
        <v>0</v>
      </c>
      <c r="BG125" s="202">
        <f t="shared" si="6"/>
        <v>0</v>
      </c>
      <c r="BH125" s="202">
        <f t="shared" si="7"/>
        <v>0</v>
      </c>
      <c r="BI125" s="202">
        <f t="shared" si="8"/>
        <v>0</v>
      </c>
      <c r="BJ125" s="18" t="s">
        <v>84</v>
      </c>
      <c r="BK125" s="202">
        <f t="shared" si="9"/>
        <v>0</v>
      </c>
      <c r="BL125" s="18" t="s">
        <v>318</v>
      </c>
      <c r="BM125" s="201" t="s">
        <v>3327</v>
      </c>
    </row>
    <row r="126" spans="1:65" s="2" customFormat="1" ht="48" customHeight="1" x14ac:dyDescent="0.2">
      <c r="A126" s="35"/>
      <c r="B126" s="36"/>
      <c r="C126" s="190" t="s">
        <v>372</v>
      </c>
      <c r="D126" s="190" t="s">
        <v>313</v>
      </c>
      <c r="E126" s="191" t="s">
        <v>3328</v>
      </c>
      <c r="F126" s="192" t="s">
        <v>3329</v>
      </c>
      <c r="G126" s="193" t="s">
        <v>1692</v>
      </c>
      <c r="H126" s="194">
        <v>5</v>
      </c>
      <c r="I126" s="195"/>
      <c r="J126" s="196">
        <f t="shared" si="0"/>
        <v>0</v>
      </c>
      <c r="K126" s="192" t="s">
        <v>21</v>
      </c>
      <c r="L126" s="40"/>
      <c r="M126" s="197" t="s">
        <v>21</v>
      </c>
      <c r="N126" s="198" t="s">
        <v>47</v>
      </c>
      <c r="O126" s="65"/>
      <c r="P126" s="199">
        <f t="shared" si="1"/>
        <v>0</v>
      </c>
      <c r="Q126" s="199">
        <v>0</v>
      </c>
      <c r="R126" s="199">
        <f t="shared" si="2"/>
        <v>0</v>
      </c>
      <c r="S126" s="199">
        <v>0</v>
      </c>
      <c r="T126" s="200">
        <f t="shared" si="3"/>
        <v>0</v>
      </c>
      <c r="U126" s="35"/>
      <c r="V126" s="35"/>
      <c r="W126" s="35"/>
      <c r="X126" s="35"/>
      <c r="Y126" s="35"/>
      <c r="Z126" s="35"/>
      <c r="AA126" s="35"/>
      <c r="AB126" s="35"/>
      <c r="AC126" s="35"/>
      <c r="AD126" s="35"/>
      <c r="AE126" s="35"/>
      <c r="AR126" s="201" t="s">
        <v>318</v>
      </c>
      <c r="AT126" s="201" t="s">
        <v>313</v>
      </c>
      <c r="AU126" s="201" t="s">
        <v>318</v>
      </c>
      <c r="AY126" s="18" t="s">
        <v>311</v>
      </c>
      <c r="BE126" s="202">
        <f t="shared" si="4"/>
        <v>0</v>
      </c>
      <c r="BF126" s="202">
        <f t="shared" si="5"/>
        <v>0</v>
      </c>
      <c r="BG126" s="202">
        <f t="shared" si="6"/>
        <v>0</v>
      </c>
      <c r="BH126" s="202">
        <f t="shared" si="7"/>
        <v>0</v>
      </c>
      <c r="BI126" s="202">
        <f t="shared" si="8"/>
        <v>0</v>
      </c>
      <c r="BJ126" s="18" t="s">
        <v>84</v>
      </c>
      <c r="BK126" s="202">
        <f t="shared" si="9"/>
        <v>0</v>
      </c>
      <c r="BL126" s="18" t="s">
        <v>318</v>
      </c>
      <c r="BM126" s="201" t="s">
        <v>3330</v>
      </c>
    </row>
    <row r="127" spans="1:65" s="2" customFormat="1" ht="24" customHeight="1" x14ac:dyDescent="0.2">
      <c r="A127" s="35"/>
      <c r="B127" s="36"/>
      <c r="C127" s="190" t="s">
        <v>376</v>
      </c>
      <c r="D127" s="190" t="s">
        <v>313</v>
      </c>
      <c r="E127" s="191" t="s">
        <v>3331</v>
      </c>
      <c r="F127" s="192" t="s">
        <v>3332</v>
      </c>
      <c r="G127" s="193" t="s">
        <v>1692</v>
      </c>
      <c r="H127" s="194">
        <v>4</v>
      </c>
      <c r="I127" s="195"/>
      <c r="J127" s="196">
        <f t="shared" si="0"/>
        <v>0</v>
      </c>
      <c r="K127" s="192" t="s">
        <v>21</v>
      </c>
      <c r="L127" s="40"/>
      <c r="M127" s="197" t="s">
        <v>21</v>
      </c>
      <c r="N127" s="198" t="s">
        <v>47</v>
      </c>
      <c r="O127" s="65"/>
      <c r="P127" s="199">
        <f t="shared" si="1"/>
        <v>0</v>
      </c>
      <c r="Q127" s="199">
        <v>0</v>
      </c>
      <c r="R127" s="199">
        <f t="shared" si="2"/>
        <v>0</v>
      </c>
      <c r="S127" s="199">
        <v>0</v>
      </c>
      <c r="T127" s="200">
        <f t="shared" si="3"/>
        <v>0</v>
      </c>
      <c r="U127" s="35"/>
      <c r="V127" s="35"/>
      <c r="W127" s="35"/>
      <c r="X127" s="35"/>
      <c r="Y127" s="35"/>
      <c r="Z127" s="35"/>
      <c r="AA127" s="35"/>
      <c r="AB127" s="35"/>
      <c r="AC127" s="35"/>
      <c r="AD127" s="35"/>
      <c r="AE127" s="35"/>
      <c r="AR127" s="201" t="s">
        <v>318</v>
      </c>
      <c r="AT127" s="201" t="s">
        <v>313</v>
      </c>
      <c r="AU127" s="201" t="s">
        <v>318</v>
      </c>
      <c r="AY127" s="18" t="s">
        <v>311</v>
      </c>
      <c r="BE127" s="202">
        <f t="shared" si="4"/>
        <v>0</v>
      </c>
      <c r="BF127" s="202">
        <f t="shared" si="5"/>
        <v>0</v>
      </c>
      <c r="BG127" s="202">
        <f t="shared" si="6"/>
        <v>0</v>
      </c>
      <c r="BH127" s="202">
        <f t="shared" si="7"/>
        <v>0</v>
      </c>
      <c r="BI127" s="202">
        <f t="shared" si="8"/>
        <v>0</v>
      </c>
      <c r="BJ127" s="18" t="s">
        <v>84</v>
      </c>
      <c r="BK127" s="202">
        <f t="shared" si="9"/>
        <v>0</v>
      </c>
      <c r="BL127" s="18" t="s">
        <v>318</v>
      </c>
      <c r="BM127" s="201" t="s">
        <v>3333</v>
      </c>
    </row>
    <row r="128" spans="1:65" s="2" customFormat="1" ht="36" customHeight="1" x14ac:dyDescent="0.2">
      <c r="A128" s="35"/>
      <c r="B128" s="36"/>
      <c r="C128" s="190" t="s">
        <v>381</v>
      </c>
      <c r="D128" s="190" t="s">
        <v>313</v>
      </c>
      <c r="E128" s="191" t="s">
        <v>3334</v>
      </c>
      <c r="F128" s="192" t="s">
        <v>3335</v>
      </c>
      <c r="G128" s="193" t="s">
        <v>1692</v>
      </c>
      <c r="H128" s="194">
        <v>1</v>
      </c>
      <c r="I128" s="195"/>
      <c r="J128" s="196">
        <f t="shared" si="0"/>
        <v>0</v>
      </c>
      <c r="K128" s="192" t="s">
        <v>21</v>
      </c>
      <c r="L128" s="40"/>
      <c r="M128" s="197" t="s">
        <v>21</v>
      </c>
      <c r="N128" s="198" t="s">
        <v>47</v>
      </c>
      <c r="O128" s="65"/>
      <c r="P128" s="199">
        <f t="shared" si="1"/>
        <v>0</v>
      </c>
      <c r="Q128" s="199">
        <v>0</v>
      </c>
      <c r="R128" s="199">
        <f t="shared" si="2"/>
        <v>0</v>
      </c>
      <c r="S128" s="199">
        <v>0</v>
      </c>
      <c r="T128" s="200">
        <f t="shared" si="3"/>
        <v>0</v>
      </c>
      <c r="U128" s="35"/>
      <c r="V128" s="35"/>
      <c r="W128" s="35"/>
      <c r="X128" s="35"/>
      <c r="Y128" s="35"/>
      <c r="Z128" s="35"/>
      <c r="AA128" s="35"/>
      <c r="AB128" s="35"/>
      <c r="AC128" s="35"/>
      <c r="AD128" s="35"/>
      <c r="AE128" s="35"/>
      <c r="AR128" s="201" t="s">
        <v>318</v>
      </c>
      <c r="AT128" s="201" t="s">
        <v>313</v>
      </c>
      <c r="AU128" s="201" t="s">
        <v>318</v>
      </c>
      <c r="AY128" s="18" t="s">
        <v>311</v>
      </c>
      <c r="BE128" s="202">
        <f t="shared" si="4"/>
        <v>0</v>
      </c>
      <c r="BF128" s="202">
        <f t="shared" si="5"/>
        <v>0</v>
      </c>
      <c r="BG128" s="202">
        <f t="shared" si="6"/>
        <v>0</v>
      </c>
      <c r="BH128" s="202">
        <f t="shared" si="7"/>
        <v>0</v>
      </c>
      <c r="BI128" s="202">
        <f t="shared" si="8"/>
        <v>0</v>
      </c>
      <c r="BJ128" s="18" t="s">
        <v>84</v>
      </c>
      <c r="BK128" s="202">
        <f t="shared" si="9"/>
        <v>0</v>
      </c>
      <c r="BL128" s="18" t="s">
        <v>318</v>
      </c>
      <c r="BM128" s="201" t="s">
        <v>3336</v>
      </c>
    </row>
    <row r="129" spans="1:65" s="2" customFormat="1" ht="24" customHeight="1" x14ac:dyDescent="0.2">
      <c r="A129" s="35"/>
      <c r="B129" s="36"/>
      <c r="C129" s="190" t="s">
        <v>386</v>
      </c>
      <c r="D129" s="190" t="s">
        <v>313</v>
      </c>
      <c r="E129" s="191" t="s">
        <v>3337</v>
      </c>
      <c r="F129" s="192" t="s">
        <v>3338</v>
      </c>
      <c r="G129" s="193" t="s">
        <v>1692</v>
      </c>
      <c r="H129" s="194">
        <v>1</v>
      </c>
      <c r="I129" s="195"/>
      <c r="J129" s="196">
        <f t="shared" si="0"/>
        <v>0</v>
      </c>
      <c r="K129" s="192" t="s">
        <v>21</v>
      </c>
      <c r="L129" s="40"/>
      <c r="M129" s="197" t="s">
        <v>21</v>
      </c>
      <c r="N129" s="198" t="s">
        <v>47</v>
      </c>
      <c r="O129" s="65"/>
      <c r="P129" s="199">
        <f t="shared" si="1"/>
        <v>0</v>
      </c>
      <c r="Q129" s="199">
        <v>0</v>
      </c>
      <c r="R129" s="199">
        <f t="shared" si="2"/>
        <v>0</v>
      </c>
      <c r="S129" s="199">
        <v>0</v>
      </c>
      <c r="T129" s="200">
        <f t="shared" si="3"/>
        <v>0</v>
      </c>
      <c r="U129" s="35"/>
      <c r="V129" s="35"/>
      <c r="W129" s="35"/>
      <c r="X129" s="35"/>
      <c r="Y129" s="35"/>
      <c r="Z129" s="35"/>
      <c r="AA129" s="35"/>
      <c r="AB129" s="35"/>
      <c r="AC129" s="35"/>
      <c r="AD129" s="35"/>
      <c r="AE129" s="35"/>
      <c r="AR129" s="201" t="s">
        <v>318</v>
      </c>
      <c r="AT129" s="201" t="s">
        <v>313</v>
      </c>
      <c r="AU129" s="201" t="s">
        <v>318</v>
      </c>
      <c r="AY129" s="18" t="s">
        <v>311</v>
      </c>
      <c r="BE129" s="202">
        <f t="shared" si="4"/>
        <v>0</v>
      </c>
      <c r="BF129" s="202">
        <f t="shared" si="5"/>
        <v>0</v>
      </c>
      <c r="BG129" s="202">
        <f t="shared" si="6"/>
        <v>0</v>
      </c>
      <c r="BH129" s="202">
        <f t="shared" si="7"/>
        <v>0</v>
      </c>
      <c r="BI129" s="202">
        <f t="shared" si="8"/>
        <v>0</v>
      </c>
      <c r="BJ129" s="18" t="s">
        <v>84</v>
      </c>
      <c r="BK129" s="202">
        <f t="shared" si="9"/>
        <v>0</v>
      </c>
      <c r="BL129" s="18" t="s">
        <v>318</v>
      </c>
      <c r="BM129" s="201" t="s">
        <v>3339</v>
      </c>
    </row>
    <row r="130" spans="1:65" s="2" customFormat="1" ht="16.5" customHeight="1" x14ac:dyDescent="0.2">
      <c r="A130" s="35"/>
      <c r="B130" s="36"/>
      <c r="C130" s="190" t="s">
        <v>399</v>
      </c>
      <c r="D130" s="190" t="s">
        <v>313</v>
      </c>
      <c r="E130" s="191" t="s">
        <v>3340</v>
      </c>
      <c r="F130" s="192" t="s">
        <v>3341</v>
      </c>
      <c r="G130" s="193" t="s">
        <v>1692</v>
      </c>
      <c r="H130" s="194">
        <v>1</v>
      </c>
      <c r="I130" s="195"/>
      <c r="J130" s="196">
        <f t="shared" si="0"/>
        <v>0</v>
      </c>
      <c r="K130" s="192" t="s">
        <v>21</v>
      </c>
      <c r="L130" s="40"/>
      <c r="M130" s="197" t="s">
        <v>21</v>
      </c>
      <c r="N130" s="198" t="s">
        <v>47</v>
      </c>
      <c r="O130" s="65"/>
      <c r="P130" s="199">
        <f t="shared" si="1"/>
        <v>0</v>
      </c>
      <c r="Q130" s="199">
        <v>0</v>
      </c>
      <c r="R130" s="199">
        <f t="shared" si="2"/>
        <v>0</v>
      </c>
      <c r="S130" s="199">
        <v>0</v>
      </c>
      <c r="T130" s="200">
        <f t="shared" si="3"/>
        <v>0</v>
      </c>
      <c r="U130" s="35"/>
      <c r="V130" s="35"/>
      <c r="W130" s="35"/>
      <c r="X130" s="35"/>
      <c r="Y130" s="35"/>
      <c r="Z130" s="35"/>
      <c r="AA130" s="35"/>
      <c r="AB130" s="35"/>
      <c r="AC130" s="35"/>
      <c r="AD130" s="35"/>
      <c r="AE130" s="35"/>
      <c r="AR130" s="201" t="s">
        <v>318</v>
      </c>
      <c r="AT130" s="201" t="s">
        <v>313</v>
      </c>
      <c r="AU130" s="201" t="s">
        <v>318</v>
      </c>
      <c r="AY130" s="18" t="s">
        <v>311</v>
      </c>
      <c r="BE130" s="202">
        <f t="shared" si="4"/>
        <v>0</v>
      </c>
      <c r="BF130" s="202">
        <f t="shared" si="5"/>
        <v>0</v>
      </c>
      <c r="BG130" s="202">
        <f t="shared" si="6"/>
        <v>0</v>
      </c>
      <c r="BH130" s="202">
        <f t="shared" si="7"/>
        <v>0</v>
      </c>
      <c r="BI130" s="202">
        <f t="shared" si="8"/>
        <v>0</v>
      </c>
      <c r="BJ130" s="18" t="s">
        <v>84</v>
      </c>
      <c r="BK130" s="202">
        <f t="shared" si="9"/>
        <v>0</v>
      </c>
      <c r="BL130" s="18" t="s">
        <v>318</v>
      </c>
      <c r="BM130" s="201" t="s">
        <v>3342</v>
      </c>
    </row>
    <row r="131" spans="1:65" s="2" customFormat="1" ht="24" customHeight="1" x14ac:dyDescent="0.2">
      <c r="A131" s="35"/>
      <c r="B131" s="36"/>
      <c r="C131" s="190" t="s">
        <v>404</v>
      </c>
      <c r="D131" s="190" t="s">
        <v>313</v>
      </c>
      <c r="E131" s="191" t="s">
        <v>3343</v>
      </c>
      <c r="F131" s="192" t="s">
        <v>3344</v>
      </c>
      <c r="G131" s="193" t="s">
        <v>1692</v>
      </c>
      <c r="H131" s="194">
        <v>1</v>
      </c>
      <c r="I131" s="195"/>
      <c r="J131" s="196">
        <f t="shared" si="0"/>
        <v>0</v>
      </c>
      <c r="K131" s="192" t="s">
        <v>21</v>
      </c>
      <c r="L131" s="40"/>
      <c r="M131" s="197" t="s">
        <v>21</v>
      </c>
      <c r="N131" s="198" t="s">
        <v>47</v>
      </c>
      <c r="O131" s="65"/>
      <c r="P131" s="199">
        <f t="shared" si="1"/>
        <v>0</v>
      </c>
      <c r="Q131" s="199">
        <v>0</v>
      </c>
      <c r="R131" s="199">
        <f t="shared" si="2"/>
        <v>0</v>
      </c>
      <c r="S131" s="199">
        <v>0</v>
      </c>
      <c r="T131" s="200">
        <f t="shared" si="3"/>
        <v>0</v>
      </c>
      <c r="U131" s="35"/>
      <c r="V131" s="35"/>
      <c r="W131" s="35"/>
      <c r="X131" s="35"/>
      <c r="Y131" s="35"/>
      <c r="Z131" s="35"/>
      <c r="AA131" s="35"/>
      <c r="AB131" s="35"/>
      <c r="AC131" s="35"/>
      <c r="AD131" s="35"/>
      <c r="AE131" s="35"/>
      <c r="AR131" s="201" t="s">
        <v>318</v>
      </c>
      <c r="AT131" s="201" t="s">
        <v>313</v>
      </c>
      <c r="AU131" s="201" t="s">
        <v>318</v>
      </c>
      <c r="AY131" s="18" t="s">
        <v>311</v>
      </c>
      <c r="BE131" s="202">
        <f t="shared" si="4"/>
        <v>0</v>
      </c>
      <c r="BF131" s="202">
        <f t="shared" si="5"/>
        <v>0</v>
      </c>
      <c r="BG131" s="202">
        <f t="shared" si="6"/>
        <v>0</v>
      </c>
      <c r="BH131" s="202">
        <f t="shared" si="7"/>
        <v>0</v>
      </c>
      <c r="BI131" s="202">
        <f t="shared" si="8"/>
        <v>0</v>
      </c>
      <c r="BJ131" s="18" t="s">
        <v>84</v>
      </c>
      <c r="BK131" s="202">
        <f t="shared" si="9"/>
        <v>0</v>
      </c>
      <c r="BL131" s="18" t="s">
        <v>318</v>
      </c>
      <c r="BM131" s="201" t="s">
        <v>3345</v>
      </c>
    </row>
    <row r="132" spans="1:65" s="2" customFormat="1" ht="16.5" customHeight="1" x14ac:dyDescent="0.2">
      <c r="A132" s="35"/>
      <c r="B132" s="36"/>
      <c r="C132" s="190" t="s">
        <v>409</v>
      </c>
      <c r="D132" s="190" t="s">
        <v>313</v>
      </c>
      <c r="E132" s="191" t="s">
        <v>3346</v>
      </c>
      <c r="F132" s="192" t="s">
        <v>3347</v>
      </c>
      <c r="G132" s="193" t="s">
        <v>1692</v>
      </c>
      <c r="H132" s="194">
        <v>2</v>
      </c>
      <c r="I132" s="195"/>
      <c r="J132" s="196">
        <f t="shared" si="0"/>
        <v>0</v>
      </c>
      <c r="K132" s="192" t="s">
        <v>21</v>
      </c>
      <c r="L132" s="40"/>
      <c r="M132" s="197" t="s">
        <v>21</v>
      </c>
      <c r="N132" s="198" t="s">
        <v>47</v>
      </c>
      <c r="O132" s="65"/>
      <c r="P132" s="199">
        <f t="shared" si="1"/>
        <v>0</v>
      </c>
      <c r="Q132" s="199">
        <v>0</v>
      </c>
      <c r="R132" s="199">
        <f t="shared" si="2"/>
        <v>0</v>
      </c>
      <c r="S132" s="199">
        <v>0</v>
      </c>
      <c r="T132" s="200">
        <f t="shared" si="3"/>
        <v>0</v>
      </c>
      <c r="U132" s="35"/>
      <c r="V132" s="35"/>
      <c r="W132" s="35"/>
      <c r="X132" s="35"/>
      <c r="Y132" s="35"/>
      <c r="Z132" s="35"/>
      <c r="AA132" s="35"/>
      <c r="AB132" s="35"/>
      <c r="AC132" s="35"/>
      <c r="AD132" s="35"/>
      <c r="AE132" s="35"/>
      <c r="AR132" s="201" t="s">
        <v>318</v>
      </c>
      <c r="AT132" s="201" t="s">
        <v>313</v>
      </c>
      <c r="AU132" s="201" t="s">
        <v>318</v>
      </c>
      <c r="AY132" s="18" t="s">
        <v>311</v>
      </c>
      <c r="BE132" s="202">
        <f t="shared" si="4"/>
        <v>0</v>
      </c>
      <c r="BF132" s="202">
        <f t="shared" si="5"/>
        <v>0</v>
      </c>
      <c r="BG132" s="202">
        <f t="shared" si="6"/>
        <v>0</v>
      </c>
      <c r="BH132" s="202">
        <f t="shared" si="7"/>
        <v>0</v>
      </c>
      <c r="BI132" s="202">
        <f t="shared" si="8"/>
        <v>0</v>
      </c>
      <c r="BJ132" s="18" t="s">
        <v>84</v>
      </c>
      <c r="BK132" s="202">
        <f t="shared" si="9"/>
        <v>0</v>
      </c>
      <c r="BL132" s="18" t="s">
        <v>318</v>
      </c>
      <c r="BM132" s="201" t="s">
        <v>3348</v>
      </c>
    </row>
    <row r="133" spans="1:65" s="2" customFormat="1" ht="16.5" customHeight="1" x14ac:dyDescent="0.2">
      <c r="A133" s="35"/>
      <c r="B133" s="36"/>
      <c r="C133" s="190" t="s">
        <v>8</v>
      </c>
      <c r="D133" s="190" t="s">
        <v>313</v>
      </c>
      <c r="E133" s="191" t="s">
        <v>3349</v>
      </c>
      <c r="F133" s="192" t="s">
        <v>3350</v>
      </c>
      <c r="G133" s="193" t="s">
        <v>1692</v>
      </c>
      <c r="H133" s="194">
        <v>2</v>
      </c>
      <c r="I133" s="195"/>
      <c r="J133" s="196">
        <f t="shared" si="0"/>
        <v>0</v>
      </c>
      <c r="K133" s="192" t="s">
        <v>21</v>
      </c>
      <c r="L133" s="40"/>
      <c r="M133" s="197" t="s">
        <v>21</v>
      </c>
      <c r="N133" s="198" t="s">
        <v>47</v>
      </c>
      <c r="O133" s="65"/>
      <c r="P133" s="199">
        <f t="shared" si="1"/>
        <v>0</v>
      </c>
      <c r="Q133" s="199">
        <v>0</v>
      </c>
      <c r="R133" s="199">
        <f t="shared" si="2"/>
        <v>0</v>
      </c>
      <c r="S133" s="199">
        <v>0</v>
      </c>
      <c r="T133" s="200">
        <f t="shared" si="3"/>
        <v>0</v>
      </c>
      <c r="U133" s="35"/>
      <c r="V133" s="35"/>
      <c r="W133" s="35"/>
      <c r="X133" s="35"/>
      <c r="Y133" s="35"/>
      <c r="Z133" s="35"/>
      <c r="AA133" s="35"/>
      <c r="AB133" s="35"/>
      <c r="AC133" s="35"/>
      <c r="AD133" s="35"/>
      <c r="AE133" s="35"/>
      <c r="AR133" s="201" t="s">
        <v>318</v>
      </c>
      <c r="AT133" s="201" t="s">
        <v>313</v>
      </c>
      <c r="AU133" s="201" t="s">
        <v>318</v>
      </c>
      <c r="AY133" s="18" t="s">
        <v>311</v>
      </c>
      <c r="BE133" s="202">
        <f t="shared" si="4"/>
        <v>0</v>
      </c>
      <c r="BF133" s="202">
        <f t="shared" si="5"/>
        <v>0</v>
      </c>
      <c r="BG133" s="202">
        <f t="shared" si="6"/>
        <v>0</v>
      </c>
      <c r="BH133" s="202">
        <f t="shared" si="7"/>
        <v>0</v>
      </c>
      <c r="BI133" s="202">
        <f t="shared" si="8"/>
        <v>0</v>
      </c>
      <c r="BJ133" s="18" t="s">
        <v>84</v>
      </c>
      <c r="BK133" s="202">
        <f t="shared" si="9"/>
        <v>0</v>
      </c>
      <c r="BL133" s="18" t="s">
        <v>318</v>
      </c>
      <c r="BM133" s="201" t="s">
        <v>3351</v>
      </c>
    </row>
    <row r="134" spans="1:65" s="2" customFormat="1" ht="16.5" customHeight="1" x14ac:dyDescent="0.2">
      <c r="A134" s="35"/>
      <c r="B134" s="36"/>
      <c r="C134" s="190" t="s">
        <v>420</v>
      </c>
      <c r="D134" s="190" t="s">
        <v>313</v>
      </c>
      <c r="E134" s="191" t="s">
        <v>3352</v>
      </c>
      <c r="F134" s="192" t="s">
        <v>3353</v>
      </c>
      <c r="G134" s="193" t="s">
        <v>1692</v>
      </c>
      <c r="H134" s="194">
        <v>6</v>
      </c>
      <c r="I134" s="195"/>
      <c r="J134" s="196">
        <f t="shared" si="0"/>
        <v>0</v>
      </c>
      <c r="K134" s="192" t="s">
        <v>21</v>
      </c>
      <c r="L134" s="40"/>
      <c r="M134" s="197" t="s">
        <v>21</v>
      </c>
      <c r="N134" s="198" t="s">
        <v>47</v>
      </c>
      <c r="O134" s="65"/>
      <c r="P134" s="199">
        <f t="shared" si="1"/>
        <v>0</v>
      </c>
      <c r="Q134" s="199">
        <v>0</v>
      </c>
      <c r="R134" s="199">
        <f t="shared" si="2"/>
        <v>0</v>
      </c>
      <c r="S134" s="199">
        <v>0</v>
      </c>
      <c r="T134" s="200">
        <f t="shared" si="3"/>
        <v>0</v>
      </c>
      <c r="U134" s="35"/>
      <c r="V134" s="35"/>
      <c r="W134" s="35"/>
      <c r="X134" s="35"/>
      <c r="Y134" s="35"/>
      <c r="Z134" s="35"/>
      <c r="AA134" s="35"/>
      <c r="AB134" s="35"/>
      <c r="AC134" s="35"/>
      <c r="AD134" s="35"/>
      <c r="AE134" s="35"/>
      <c r="AR134" s="201" t="s">
        <v>318</v>
      </c>
      <c r="AT134" s="201" t="s">
        <v>313</v>
      </c>
      <c r="AU134" s="201" t="s">
        <v>318</v>
      </c>
      <c r="AY134" s="18" t="s">
        <v>311</v>
      </c>
      <c r="BE134" s="202">
        <f t="shared" si="4"/>
        <v>0</v>
      </c>
      <c r="BF134" s="202">
        <f t="shared" si="5"/>
        <v>0</v>
      </c>
      <c r="BG134" s="202">
        <f t="shared" si="6"/>
        <v>0</v>
      </c>
      <c r="BH134" s="202">
        <f t="shared" si="7"/>
        <v>0</v>
      </c>
      <c r="BI134" s="202">
        <f t="shared" si="8"/>
        <v>0</v>
      </c>
      <c r="BJ134" s="18" t="s">
        <v>84</v>
      </c>
      <c r="BK134" s="202">
        <f t="shared" si="9"/>
        <v>0</v>
      </c>
      <c r="BL134" s="18" t="s">
        <v>318</v>
      </c>
      <c r="BM134" s="201" t="s">
        <v>3354</v>
      </c>
    </row>
    <row r="135" spans="1:65" s="2" customFormat="1" ht="16.5" customHeight="1" x14ac:dyDescent="0.2">
      <c r="A135" s="35"/>
      <c r="B135" s="36"/>
      <c r="C135" s="190" t="s">
        <v>431</v>
      </c>
      <c r="D135" s="190" t="s">
        <v>313</v>
      </c>
      <c r="E135" s="191" t="s">
        <v>3355</v>
      </c>
      <c r="F135" s="192" t="s">
        <v>3356</v>
      </c>
      <c r="G135" s="193" t="s">
        <v>1692</v>
      </c>
      <c r="H135" s="194">
        <v>1</v>
      </c>
      <c r="I135" s="195"/>
      <c r="J135" s="196">
        <f t="shared" si="0"/>
        <v>0</v>
      </c>
      <c r="K135" s="192" t="s">
        <v>21</v>
      </c>
      <c r="L135" s="40"/>
      <c r="M135" s="197" t="s">
        <v>21</v>
      </c>
      <c r="N135" s="198" t="s">
        <v>47</v>
      </c>
      <c r="O135" s="65"/>
      <c r="P135" s="199">
        <f t="shared" si="1"/>
        <v>0</v>
      </c>
      <c r="Q135" s="199">
        <v>0</v>
      </c>
      <c r="R135" s="199">
        <f t="shared" si="2"/>
        <v>0</v>
      </c>
      <c r="S135" s="199">
        <v>0</v>
      </c>
      <c r="T135" s="200">
        <f t="shared" si="3"/>
        <v>0</v>
      </c>
      <c r="U135" s="35"/>
      <c r="V135" s="35"/>
      <c r="W135" s="35"/>
      <c r="X135" s="35"/>
      <c r="Y135" s="35"/>
      <c r="Z135" s="35"/>
      <c r="AA135" s="35"/>
      <c r="AB135" s="35"/>
      <c r="AC135" s="35"/>
      <c r="AD135" s="35"/>
      <c r="AE135" s="35"/>
      <c r="AR135" s="201" t="s">
        <v>318</v>
      </c>
      <c r="AT135" s="201" t="s">
        <v>313</v>
      </c>
      <c r="AU135" s="201" t="s">
        <v>318</v>
      </c>
      <c r="AY135" s="18" t="s">
        <v>311</v>
      </c>
      <c r="BE135" s="202">
        <f t="shared" si="4"/>
        <v>0</v>
      </c>
      <c r="BF135" s="202">
        <f t="shared" si="5"/>
        <v>0</v>
      </c>
      <c r="BG135" s="202">
        <f t="shared" si="6"/>
        <v>0</v>
      </c>
      <c r="BH135" s="202">
        <f t="shared" si="7"/>
        <v>0</v>
      </c>
      <c r="BI135" s="202">
        <f t="shared" si="8"/>
        <v>0</v>
      </c>
      <c r="BJ135" s="18" t="s">
        <v>84</v>
      </c>
      <c r="BK135" s="202">
        <f t="shared" si="9"/>
        <v>0</v>
      </c>
      <c r="BL135" s="18" t="s">
        <v>318</v>
      </c>
      <c r="BM135" s="201" t="s">
        <v>3357</v>
      </c>
    </row>
    <row r="136" spans="1:65" s="2" customFormat="1" ht="16.5" customHeight="1" x14ac:dyDescent="0.2">
      <c r="A136" s="35"/>
      <c r="B136" s="36"/>
      <c r="C136" s="190" t="s">
        <v>437</v>
      </c>
      <c r="D136" s="190" t="s">
        <v>313</v>
      </c>
      <c r="E136" s="191" t="s">
        <v>3358</v>
      </c>
      <c r="F136" s="192" t="s">
        <v>3359</v>
      </c>
      <c r="G136" s="193" t="s">
        <v>1692</v>
      </c>
      <c r="H136" s="194">
        <v>5</v>
      </c>
      <c r="I136" s="195"/>
      <c r="J136" s="196">
        <f t="shared" si="0"/>
        <v>0</v>
      </c>
      <c r="K136" s="192" t="s">
        <v>21</v>
      </c>
      <c r="L136" s="40"/>
      <c r="M136" s="197" t="s">
        <v>21</v>
      </c>
      <c r="N136" s="198" t="s">
        <v>47</v>
      </c>
      <c r="O136" s="65"/>
      <c r="P136" s="199">
        <f t="shared" si="1"/>
        <v>0</v>
      </c>
      <c r="Q136" s="199">
        <v>0</v>
      </c>
      <c r="R136" s="199">
        <f t="shared" si="2"/>
        <v>0</v>
      </c>
      <c r="S136" s="199">
        <v>0</v>
      </c>
      <c r="T136" s="200">
        <f t="shared" si="3"/>
        <v>0</v>
      </c>
      <c r="U136" s="35"/>
      <c r="V136" s="35"/>
      <c r="W136" s="35"/>
      <c r="X136" s="35"/>
      <c r="Y136" s="35"/>
      <c r="Z136" s="35"/>
      <c r="AA136" s="35"/>
      <c r="AB136" s="35"/>
      <c r="AC136" s="35"/>
      <c r="AD136" s="35"/>
      <c r="AE136" s="35"/>
      <c r="AR136" s="201" t="s">
        <v>318</v>
      </c>
      <c r="AT136" s="201" t="s">
        <v>313</v>
      </c>
      <c r="AU136" s="201" t="s">
        <v>318</v>
      </c>
      <c r="AY136" s="18" t="s">
        <v>311</v>
      </c>
      <c r="BE136" s="202">
        <f t="shared" si="4"/>
        <v>0</v>
      </c>
      <c r="BF136" s="202">
        <f t="shared" si="5"/>
        <v>0</v>
      </c>
      <c r="BG136" s="202">
        <f t="shared" si="6"/>
        <v>0</v>
      </c>
      <c r="BH136" s="202">
        <f t="shared" si="7"/>
        <v>0</v>
      </c>
      <c r="BI136" s="202">
        <f t="shared" si="8"/>
        <v>0</v>
      </c>
      <c r="BJ136" s="18" t="s">
        <v>84</v>
      </c>
      <c r="BK136" s="202">
        <f t="shared" si="9"/>
        <v>0</v>
      </c>
      <c r="BL136" s="18" t="s">
        <v>318</v>
      </c>
      <c r="BM136" s="201" t="s">
        <v>3360</v>
      </c>
    </row>
    <row r="137" spans="1:65" s="2" customFormat="1" ht="16.5" customHeight="1" x14ac:dyDescent="0.2">
      <c r="A137" s="35"/>
      <c r="B137" s="36"/>
      <c r="C137" s="190" t="s">
        <v>442</v>
      </c>
      <c r="D137" s="190" t="s">
        <v>313</v>
      </c>
      <c r="E137" s="191" t="s">
        <v>3361</v>
      </c>
      <c r="F137" s="192" t="s">
        <v>3362</v>
      </c>
      <c r="G137" s="193" t="s">
        <v>1692</v>
      </c>
      <c r="H137" s="194">
        <v>3</v>
      </c>
      <c r="I137" s="195"/>
      <c r="J137" s="196">
        <f t="shared" si="0"/>
        <v>0</v>
      </c>
      <c r="K137" s="192" t="s">
        <v>21</v>
      </c>
      <c r="L137" s="40"/>
      <c r="M137" s="197" t="s">
        <v>21</v>
      </c>
      <c r="N137" s="198" t="s">
        <v>47</v>
      </c>
      <c r="O137" s="65"/>
      <c r="P137" s="199">
        <f t="shared" si="1"/>
        <v>0</v>
      </c>
      <c r="Q137" s="199">
        <v>0</v>
      </c>
      <c r="R137" s="199">
        <f t="shared" si="2"/>
        <v>0</v>
      </c>
      <c r="S137" s="199">
        <v>0</v>
      </c>
      <c r="T137" s="200">
        <f t="shared" si="3"/>
        <v>0</v>
      </c>
      <c r="U137" s="35"/>
      <c r="V137" s="35"/>
      <c r="W137" s="35"/>
      <c r="X137" s="35"/>
      <c r="Y137" s="35"/>
      <c r="Z137" s="35"/>
      <c r="AA137" s="35"/>
      <c r="AB137" s="35"/>
      <c r="AC137" s="35"/>
      <c r="AD137" s="35"/>
      <c r="AE137" s="35"/>
      <c r="AR137" s="201" t="s">
        <v>318</v>
      </c>
      <c r="AT137" s="201" t="s">
        <v>313</v>
      </c>
      <c r="AU137" s="201" t="s">
        <v>318</v>
      </c>
      <c r="AY137" s="18" t="s">
        <v>311</v>
      </c>
      <c r="BE137" s="202">
        <f t="shared" si="4"/>
        <v>0</v>
      </c>
      <c r="BF137" s="202">
        <f t="shared" si="5"/>
        <v>0</v>
      </c>
      <c r="BG137" s="202">
        <f t="shared" si="6"/>
        <v>0</v>
      </c>
      <c r="BH137" s="202">
        <f t="shared" si="7"/>
        <v>0</v>
      </c>
      <c r="BI137" s="202">
        <f t="shared" si="8"/>
        <v>0</v>
      </c>
      <c r="BJ137" s="18" t="s">
        <v>84</v>
      </c>
      <c r="BK137" s="202">
        <f t="shared" si="9"/>
        <v>0</v>
      </c>
      <c r="BL137" s="18" t="s">
        <v>318</v>
      </c>
      <c r="BM137" s="201" t="s">
        <v>3363</v>
      </c>
    </row>
    <row r="138" spans="1:65" s="2" customFormat="1" ht="24" customHeight="1" x14ac:dyDescent="0.2">
      <c r="A138" s="35"/>
      <c r="B138" s="36"/>
      <c r="C138" s="190" t="s">
        <v>449</v>
      </c>
      <c r="D138" s="190" t="s">
        <v>313</v>
      </c>
      <c r="E138" s="191" t="s">
        <v>3364</v>
      </c>
      <c r="F138" s="192" t="s">
        <v>3365</v>
      </c>
      <c r="G138" s="193" t="s">
        <v>1692</v>
      </c>
      <c r="H138" s="194">
        <v>5</v>
      </c>
      <c r="I138" s="195"/>
      <c r="J138" s="196">
        <f t="shared" si="0"/>
        <v>0</v>
      </c>
      <c r="K138" s="192" t="s">
        <v>21</v>
      </c>
      <c r="L138" s="40"/>
      <c r="M138" s="197" t="s">
        <v>21</v>
      </c>
      <c r="N138" s="198" t="s">
        <v>47</v>
      </c>
      <c r="O138" s="65"/>
      <c r="P138" s="199">
        <f t="shared" si="1"/>
        <v>0</v>
      </c>
      <c r="Q138" s="199">
        <v>0</v>
      </c>
      <c r="R138" s="199">
        <f t="shared" si="2"/>
        <v>0</v>
      </c>
      <c r="S138" s="199">
        <v>0</v>
      </c>
      <c r="T138" s="200">
        <f t="shared" si="3"/>
        <v>0</v>
      </c>
      <c r="U138" s="35"/>
      <c r="V138" s="35"/>
      <c r="W138" s="35"/>
      <c r="X138" s="35"/>
      <c r="Y138" s="35"/>
      <c r="Z138" s="35"/>
      <c r="AA138" s="35"/>
      <c r="AB138" s="35"/>
      <c r="AC138" s="35"/>
      <c r="AD138" s="35"/>
      <c r="AE138" s="35"/>
      <c r="AR138" s="201" t="s">
        <v>318</v>
      </c>
      <c r="AT138" s="201" t="s">
        <v>313</v>
      </c>
      <c r="AU138" s="201" t="s">
        <v>318</v>
      </c>
      <c r="AY138" s="18" t="s">
        <v>311</v>
      </c>
      <c r="BE138" s="202">
        <f t="shared" si="4"/>
        <v>0</v>
      </c>
      <c r="BF138" s="202">
        <f t="shared" si="5"/>
        <v>0</v>
      </c>
      <c r="BG138" s="202">
        <f t="shared" si="6"/>
        <v>0</v>
      </c>
      <c r="BH138" s="202">
        <f t="shared" si="7"/>
        <v>0</v>
      </c>
      <c r="BI138" s="202">
        <f t="shared" si="8"/>
        <v>0</v>
      </c>
      <c r="BJ138" s="18" t="s">
        <v>84</v>
      </c>
      <c r="BK138" s="202">
        <f t="shared" si="9"/>
        <v>0</v>
      </c>
      <c r="BL138" s="18" t="s">
        <v>318</v>
      </c>
      <c r="BM138" s="201" t="s">
        <v>3366</v>
      </c>
    </row>
    <row r="139" spans="1:65" s="2" customFormat="1" ht="16.5" customHeight="1" x14ac:dyDescent="0.2">
      <c r="A139" s="35"/>
      <c r="B139" s="36"/>
      <c r="C139" s="190" t="s">
        <v>7</v>
      </c>
      <c r="D139" s="190" t="s">
        <v>313</v>
      </c>
      <c r="E139" s="191" t="s">
        <v>3367</v>
      </c>
      <c r="F139" s="192" t="s">
        <v>3368</v>
      </c>
      <c r="G139" s="193" t="s">
        <v>1692</v>
      </c>
      <c r="H139" s="194">
        <v>20</v>
      </c>
      <c r="I139" s="195"/>
      <c r="J139" s="196">
        <f t="shared" si="0"/>
        <v>0</v>
      </c>
      <c r="K139" s="192" t="s">
        <v>21</v>
      </c>
      <c r="L139" s="40"/>
      <c r="M139" s="197" t="s">
        <v>21</v>
      </c>
      <c r="N139" s="198" t="s">
        <v>47</v>
      </c>
      <c r="O139" s="65"/>
      <c r="P139" s="199">
        <f t="shared" si="1"/>
        <v>0</v>
      </c>
      <c r="Q139" s="199">
        <v>0</v>
      </c>
      <c r="R139" s="199">
        <f t="shared" si="2"/>
        <v>0</v>
      </c>
      <c r="S139" s="199">
        <v>0</v>
      </c>
      <c r="T139" s="200">
        <f t="shared" si="3"/>
        <v>0</v>
      </c>
      <c r="U139" s="35"/>
      <c r="V139" s="35"/>
      <c r="W139" s="35"/>
      <c r="X139" s="35"/>
      <c r="Y139" s="35"/>
      <c r="Z139" s="35"/>
      <c r="AA139" s="35"/>
      <c r="AB139" s="35"/>
      <c r="AC139" s="35"/>
      <c r="AD139" s="35"/>
      <c r="AE139" s="35"/>
      <c r="AR139" s="201" t="s">
        <v>318</v>
      </c>
      <c r="AT139" s="201" t="s">
        <v>313</v>
      </c>
      <c r="AU139" s="201" t="s">
        <v>318</v>
      </c>
      <c r="AY139" s="18" t="s">
        <v>311</v>
      </c>
      <c r="BE139" s="202">
        <f t="shared" si="4"/>
        <v>0</v>
      </c>
      <c r="BF139" s="202">
        <f t="shared" si="5"/>
        <v>0</v>
      </c>
      <c r="BG139" s="202">
        <f t="shared" si="6"/>
        <v>0</v>
      </c>
      <c r="BH139" s="202">
        <f t="shared" si="7"/>
        <v>0</v>
      </c>
      <c r="BI139" s="202">
        <f t="shared" si="8"/>
        <v>0</v>
      </c>
      <c r="BJ139" s="18" t="s">
        <v>84</v>
      </c>
      <c r="BK139" s="202">
        <f t="shared" si="9"/>
        <v>0</v>
      </c>
      <c r="BL139" s="18" t="s">
        <v>318</v>
      </c>
      <c r="BM139" s="201" t="s">
        <v>3369</v>
      </c>
    </row>
    <row r="140" spans="1:65" s="2" customFormat="1" ht="24" customHeight="1" x14ac:dyDescent="0.2">
      <c r="A140" s="35"/>
      <c r="B140" s="36"/>
      <c r="C140" s="190" t="s">
        <v>459</v>
      </c>
      <c r="D140" s="190" t="s">
        <v>313</v>
      </c>
      <c r="E140" s="191" t="s">
        <v>3370</v>
      </c>
      <c r="F140" s="192" t="s">
        <v>3371</v>
      </c>
      <c r="G140" s="193" t="s">
        <v>1692</v>
      </c>
      <c r="H140" s="194">
        <v>1</v>
      </c>
      <c r="I140" s="195"/>
      <c r="J140" s="196">
        <f t="shared" si="0"/>
        <v>0</v>
      </c>
      <c r="K140" s="192" t="s">
        <v>21</v>
      </c>
      <c r="L140" s="40"/>
      <c r="M140" s="197" t="s">
        <v>21</v>
      </c>
      <c r="N140" s="198" t="s">
        <v>47</v>
      </c>
      <c r="O140" s="65"/>
      <c r="P140" s="199">
        <f t="shared" si="1"/>
        <v>0</v>
      </c>
      <c r="Q140" s="199">
        <v>0</v>
      </c>
      <c r="R140" s="199">
        <f t="shared" si="2"/>
        <v>0</v>
      </c>
      <c r="S140" s="199">
        <v>0</v>
      </c>
      <c r="T140" s="200">
        <f t="shared" si="3"/>
        <v>0</v>
      </c>
      <c r="U140" s="35"/>
      <c r="V140" s="35"/>
      <c r="W140" s="35"/>
      <c r="X140" s="35"/>
      <c r="Y140" s="35"/>
      <c r="Z140" s="35"/>
      <c r="AA140" s="35"/>
      <c r="AB140" s="35"/>
      <c r="AC140" s="35"/>
      <c r="AD140" s="35"/>
      <c r="AE140" s="35"/>
      <c r="AR140" s="201" t="s">
        <v>318</v>
      </c>
      <c r="AT140" s="201" t="s">
        <v>313</v>
      </c>
      <c r="AU140" s="201" t="s">
        <v>318</v>
      </c>
      <c r="AY140" s="18" t="s">
        <v>311</v>
      </c>
      <c r="BE140" s="202">
        <f t="shared" si="4"/>
        <v>0</v>
      </c>
      <c r="BF140" s="202">
        <f t="shared" si="5"/>
        <v>0</v>
      </c>
      <c r="BG140" s="202">
        <f t="shared" si="6"/>
        <v>0</v>
      </c>
      <c r="BH140" s="202">
        <f t="shared" si="7"/>
        <v>0</v>
      </c>
      <c r="BI140" s="202">
        <f t="shared" si="8"/>
        <v>0</v>
      </c>
      <c r="BJ140" s="18" t="s">
        <v>84</v>
      </c>
      <c r="BK140" s="202">
        <f t="shared" si="9"/>
        <v>0</v>
      </c>
      <c r="BL140" s="18" t="s">
        <v>318</v>
      </c>
      <c r="BM140" s="201" t="s">
        <v>3372</v>
      </c>
    </row>
    <row r="141" spans="1:65" s="2" customFormat="1" ht="24" customHeight="1" x14ac:dyDescent="0.2">
      <c r="A141" s="35"/>
      <c r="B141" s="36"/>
      <c r="C141" s="190" t="s">
        <v>464</v>
      </c>
      <c r="D141" s="190" t="s">
        <v>313</v>
      </c>
      <c r="E141" s="191" t="s">
        <v>3373</v>
      </c>
      <c r="F141" s="192" t="s">
        <v>3374</v>
      </c>
      <c r="G141" s="193" t="s">
        <v>1692</v>
      </c>
      <c r="H141" s="194">
        <v>1</v>
      </c>
      <c r="I141" s="195"/>
      <c r="J141" s="196">
        <f t="shared" si="0"/>
        <v>0</v>
      </c>
      <c r="K141" s="192" t="s">
        <v>21</v>
      </c>
      <c r="L141" s="40"/>
      <c r="M141" s="197" t="s">
        <v>21</v>
      </c>
      <c r="N141" s="198" t="s">
        <v>47</v>
      </c>
      <c r="O141" s="65"/>
      <c r="P141" s="199">
        <f t="shared" si="1"/>
        <v>0</v>
      </c>
      <c r="Q141" s="199">
        <v>0</v>
      </c>
      <c r="R141" s="199">
        <f t="shared" si="2"/>
        <v>0</v>
      </c>
      <c r="S141" s="199">
        <v>0</v>
      </c>
      <c r="T141" s="200">
        <f t="shared" si="3"/>
        <v>0</v>
      </c>
      <c r="U141" s="35"/>
      <c r="V141" s="35"/>
      <c r="W141" s="35"/>
      <c r="X141" s="35"/>
      <c r="Y141" s="35"/>
      <c r="Z141" s="35"/>
      <c r="AA141" s="35"/>
      <c r="AB141" s="35"/>
      <c r="AC141" s="35"/>
      <c r="AD141" s="35"/>
      <c r="AE141" s="35"/>
      <c r="AR141" s="201" t="s">
        <v>318</v>
      </c>
      <c r="AT141" s="201" t="s">
        <v>313</v>
      </c>
      <c r="AU141" s="201" t="s">
        <v>318</v>
      </c>
      <c r="AY141" s="18" t="s">
        <v>311</v>
      </c>
      <c r="BE141" s="202">
        <f t="shared" si="4"/>
        <v>0</v>
      </c>
      <c r="BF141" s="202">
        <f t="shared" si="5"/>
        <v>0</v>
      </c>
      <c r="BG141" s="202">
        <f t="shared" si="6"/>
        <v>0</v>
      </c>
      <c r="BH141" s="202">
        <f t="shared" si="7"/>
        <v>0</v>
      </c>
      <c r="BI141" s="202">
        <f t="shared" si="8"/>
        <v>0</v>
      </c>
      <c r="BJ141" s="18" t="s">
        <v>84</v>
      </c>
      <c r="BK141" s="202">
        <f t="shared" si="9"/>
        <v>0</v>
      </c>
      <c r="BL141" s="18" t="s">
        <v>318</v>
      </c>
      <c r="BM141" s="201" t="s">
        <v>3375</v>
      </c>
    </row>
    <row r="142" spans="1:65" s="2" customFormat="1" ht="16.5" customHeight="1" x14ac:dyDescent="0.2">
      <c r="A142" s="35"/>
      <c r="B142" s="36"/>
      <c r="C142" s="190" t="s">
        <v>470</v>
      </c>
      <c r="D142" s="190" t="s">
        <v>313</v>
      </c>
      <c r="E142" s="191" t="s">
        <v>3376</v>
      </c>
      <c r="F142" s="192" t="s">
        <v>3377</v>
      </c>
      <c r="G142" s="193" t="s">
        <v>1692</v>
      </c>
      <c r="H142" s="194">
        <v>1</v>
      </c>
      <c r="I142" s="195"/>
      <c r="J142" s="196">
        <f t="shared" si="0"/>
        <v>0</v>
      </c>
      <c r="K142" s="192" t="s">
        <v>21</v>
      </c>
      <c r="L142" s="40"/>
      <c r="M142" s="197" t="s">
        <v>21</v>
      </c>
      <c r="N142" s="198" t="s">
        <v>47</v>
      </c>
      <c r="O142" s="65"/>
      <c r="P142" s="199">
        <f t="shared" si="1"/>
        <v>0</v>
      </c>
      <c r="Q142" s="199">
        <v>0</v>
      </c>
      <c r="R142" s="199">
        <f t="shared" si="2"/>
        <v>0</v>
      </c>
      <c r="S142" s="199">
        <v>0</v>
      </c>
      <c r="T142" s="200">
        <f t="shared" si="3"/>
        <v>0</v>
      </c>
      <c r="U142" s="35"/>
      <c r="V142" s="35"/>
      <c r="W142" s="35"/>
      <c r="X142" s="35"/>
      <c r="Y142" s="35"/>
      <c r="Z142" s="35"/>
      <c r="AA142" s="35"/>
      <c r="AB142" s="35"/>
      <c r="AC142" s="35"/>
      <c r="AD142" s="35"/>
      <c r="AE142" s="35"/>
      <c r="AR142" s="201" t="s">
        <v>318</v>
      </c>
      <c r="AT142" s="201" t="s">
        <v>313</v>
      </c>
      <c r="AU142" s="201" t="s">
        <v>318</v>
      </c>
      <c r="AY142" s="18" t="s">
        <v>311</v>
      </c>
      <c r="BE142" s="202">
        <f t="shared" si="4"/>
        <v>0</v>
      </c>
      <c r="BF142" s="202">
        <f t="shared" si="5"/>
        <v>0</v>
      </c>
      <c r="BG142" s="202">
        <f t="shared" si="6"/>
        <v>0</v>
      </c>
      <c r="BH142" s="202">
        <f t="shared" si="7"/>
        <v>0</v>
      </c>
      <c r="BI142" s="202">
        <f t="shared" si="8"/>
        <v>0</v>
      </c>
      <c r="BJ142" s="18" t="s">
        <v>84</v>
      </c>
      <c r="BK142" s="202">
        <f t="shared" si="9"/>
        <v>0</v>
      </c>
      <c r="BL142" s="18" t="s">
        <v>318</v>
      </c>
      <c r="BM142" s="201" t="s">
        <v>3378</v>
      </c>
    </row>
    <row r="143" spans="1:65" s="2" customFormat="1" ht="16.5" customHeight="1" x14ac:dyDescent="0.2">
      <c r="A143" s="35"/>
      <c r="B143" s="36"/>
      <c r="C143" s="190" t="s">
        <v>479</v>
      </c>
      <c r="D143" s="190" t="s">
        <v>313</v>
      </c>
      <c r="E143" s="191" t="s">
        <v>3379</v>
      </c>
      <c r="F143" s="192" t="s">
        <v>3380</v>
      </c>
      <c r="G143" s="193" t="s">
        <v>1692</v>
      </c>
      <c r="H143" s="194">
        <v>1</v>
      </c>
      <c r="I143" s="195"/>
      <c r="J143" s="196">
        <f t="shared" si="0"/>
        <v>0</v>
      </c>
      <c r="K143" s="192" t="s">
        <v>21</v>
      </c>
      <c r="L143" s="40"/>
      <c r="M143" s="197" t="s">
        <v>21</v>
      </c>
      <c r="N143" s="198" t="s">
        <v>47</v>
      </c>
      <c r="O143" s="65"/>
      <c r="P143" s="199">
        <f t="shared" si="1"/>
        <v>0</v>
      </c>
      <c r="Q143" s="199">
        <v>0</v>
      </c>
      <c r="R143" s="199">
        <f t="shared" si="2"/>
        <v>0</v>
      </c>
      <c r="S143" s="199">
        <v>0</v>
      </c>
      <c r="T143" s="200">
        <f t="shared" si="3"/>
        <v>0</v>
      </c>
      <c r="U143" s="35"/>
      <c r="V143" s="35"/>
      <c r="W143" s="35"/>
      <c r="X143" s="35"/>
      <c r="Y143" s="35"/>
      <c r="Z143" s="35"/>
      <c r="AA143" s="35"/>
      <c r="AB143" s="35"/>
      <c r="AC143" s="35"/>
      <c r="AD143" s="35"/>
      <c r="AE143" s="35"/>
      <c r="AR143" s="201" t="s">
        <v>318</v>
      </c>
      <c r="AT143" s="201" t="s">
        <v>313</v>
      </c>
      <c r="AU143" s="201" t="s">
        <v>318</v>
      </c>
      <c r="AY143" s="18" t="s">
        <v>311</v>
      </c>
      <c r="BE143" s="202">
        <f t="shared" si="4"/>
        <v>0</v>
      </c>
      <c r="BF143" s="202">
        <f t="shared" si="5"/>
        <v>0</v>
      </c>
      <c r="BG143" s="202">
        <f t="shared" si="6"/>
        <v>0</v>
      </c>
      <c r="BH143" s="202">
        <f t="shared" si="7"/>
        <v>0</v>
      </c>
      <c r="BI143" s="202">
        <f t="shared" si="8"/>
        <v>0</v>
      </c>
      <c r="BJ143" s="18" t="s">
        <v>84</v>
      </c>
      <c r="BK143" s="202">
        <f t="shared" si="9"/>
        <v>0</v>
      </c>
      <c r="BL143" s="18" t="s">
        <v>318</v>
      </c>
      <c r="BM143" s="201" t="s">
        <v>3381</v>
      </c>
    </row>
    <row r="144" spans="1:65" s="2" customFormat="1" ht="16.5" customHeight="1" x14ac:dyDescent="0.2">
      <c r="A144" s="35"/>
      <c r="B144" s="36"/>
      <c r="C144" s="190" t="s">
        <v>485</v>
      </c>
      <c r="D144" s="190" t="s">
        <v>313</v>
      </c>
      <c r="E144" s="191" t="s">
        <v>3382</v>
      </c>
      <c r="F144" s="192" t="s">
        <v>3383</v>
      </c>
      <c r="G144" s="193" t="s">
        <v>2003</v>
      </c>
      <c r="H144" s="194">
        <v>1</v>
      </c>
      <c r="I144" s="195"/>
      <c r="J144" s="196">
        <f t="shared" si="0"/>
        <v>0</v>
      </c>
      <c r="K144" s="192" t="s">
        <v>21</v>
      </c>
      <c r="L144" s="40"/>
      <c r="M144" s="197" t="s">
        <v>21</v>
      </c>
      <c r="N144" s="198" t="s">
        <v>47</v>
      </c>
      <c r="O144" s="65"/>
      <c r="P144" s="199">
        <f t="shared" si="1"/>
        <v>0</v>
      </c>
      <c r="Q144" s="199">
        <v>0</v>
      </c>
      <c r="R144" s="199">
        <f t="shared" si="2"/>
        <v>0</v>
      </c>
      <c r="S144" s="199">
        <v>0</v>
      </c>
      <c r="T144" s="200">
        <f t="shared" si="3"/>
        <v>0</v>
      </c>
      <c r="U144" s="35"/>
      <c r="V144" s="35"/>
      <c r="W144" s="35"/>
      <c r="X144" s="35"/>
      <c r="Y144" s="35"/>
      <c r="Z144" s="35"/>
      <c r="AA144" s="35"/>
      <c r="AB144" s="35"/>
      <c r="AC144" s="35"/>
      <c r="AD144" s="35"/>
      <c r="AE144" s="35"/>
      <c r="AR144" s="201" t="s">
        <v>318</v>
      </c>
      <c r="AT144" s="201" t="s">
        <v>313</v>
      </c>
      <c r="AU144" s="201" t="s">
        <v>318</v>
      </c>
      <c r="AY144" s="18" t="s">
        <v>311</v>
      </c>
      <c r="BE144" s="202">
        <f t="shared" si="4"/>
        <v>0</v>
      </c>
      <c r="BF144" s="202">
        <f t="shared" si="5"/>
        <v>0</v>
      </c>
      <c r="BG144" s="202">
        <f t="shared" si="6"/>
        <v>0</v>
      </c>
      <c r="BH144" s="202">
        <f t="shared" si="7"/>
        <v>0</v>
      </c>
      <c r="BI144" s="202">
        <f t="shared" si="8"/>
        <v>0</v>
      </c>
      <c r="BJ144" s="18" t="s">
        <v>84</v>
      </c>
      <c r="BK144" s="202">
        <f t="shared" si="9"/>
        <v>0</v>
      </c>
      <c r="BL144" s="18" t="s">
        <v>318</v>
      </c>
      <c r="BM144" s="201" t="s">
        <v>3384</v>
      </c>
    </row>
    <row r="145" spans="1:65" s="2" customFormat="1" ht="16.5" customHeight="1" x14ac:dyDescent="0.2">
      <c r="A145" s="35"/>
      <c r="B145" s="36"/>
      <c r="C145" s="190" t="s">
        <v>491</v>
      </c>
      <c r="D145" s="190" t="s">
        <v>313</v>
      </c>
      <c r="E145" s="191" t="s">
        <v>3385</v>
      </c>
      <c r="F145" s="192" t="s">
        <v>3314</v>
      </c>
      <c r="G145" s="193" t="s">
        <v>2003</v>
      </c>
      <c r="H145" s="194">
        <v>1</v>
      </c>
      <c r="I145" s="195"/>
      <c r="J145" s="196">
        <f t="shared" si="0"/>
        <v>0</v>
      </c>
      <c r="K145" s="192" t="s">
        <v>21</v>
      </c>
      <c r="L145" s="40"/>
      <c r="M145" s="197" t="s">
        <v>21</v>
      </c>
      <c r="N145" s="198" t="s">
        <v>47</v>
      </c>
      <c r="O145" s="65"/>
      <c r="P145" s="199">
        <f t="shared" si="1"/>
        <v>0</v>
      </c>
      <c r="Q145" s="199">
        <v>0</v>
      </c>
      <c r="R145" s="199">
        <f t="shared" si="2"/>
        <v>0</v>
      </c>
      <c r="S145" s="199">
        <v>0</v>
      </c>
      <c r="T145" s="200">
        <f t="shared" si="3"/>
        <v>0</v>
      </c>
      <c r="U145" s="35"/>
      <c r="V145" s="35"/>
      <c r="W145" s="35"/>
      <c r="X145" s="35"/>
      <c r="Y145" s="35"/>
      <c r="Z145" s="35"/>
      <c r="AA145" s="35"/>
      <c r="AB145" s="35"/>
      <c r="AC145" s="35"/>
      <c r="AD145" s="35"/>
      <c r="AE145" s="35"/>
      <c r="AR145" s="201" t="s">
        <v>318</v>
      </c>
      <c r="AT145" s="201" t="s">
        <v>313</v>
      </c>
      <c r="AU145" s="201" t="s">
        <v>318</v>
      </c>
      <c r="AY145" s="18" t="s">
        <v>311</v>
      </c>
      <c r="BE145" s="202">
        <f t="shared" si="4"/>
        <v>0</v>
      </c>
      <c r="BF145" s="202">
        <f t="shared" si="5"/>
        <v>0</v>
      </c>
      <c r="BG145" s="202">
        <f t="shared" si="6"/>
        <v>0</v>
      </c>
      <c r="BH145" s="202">
        <f t="shared" si="7"/>
        <v>0</v>
      </c>
      <c r="BI145" s="202">
        <f t="shared" si="8"/>
        <v>0</v>
      </c>
      <c r="BJ145" s="18" t="s">
        <v>84</v>
      </c>
      <c r="BK145" s="202">
        <f t="shared" si="9"/>
        <v>0</v>
      </c>
      <c r="BL145" s="18" t="s">
        <v>318</v>
      </c>
      <c r="BM145" s="201" t="s">
        <v>3386</v>
      </c>
    </row>
    <row r="146" spans="1:65" s="16" customFormat="1" ht="20.85" customHeight="1" x14ac:dyDescent="0.2">
      <c r="B146" s="257"/>
      <c r="C146" s="258"/>
      <c r="D146" s="259" t="s">
        <v>75</v>
      </c>
      <c r="E146" s="259" t="s">
        <v>3387</v>
      </c>
      <c r="F146" s="259" t="s">
        <v>3388</v>
      </c>
      <c r="G146" s="258"/>
      <c r="H146" s="258"/>
      <c r="I146" s="260"/>
      <c r="J146" s="261">
        <f>BK146</f>
        <v>0</v>
      </c>
      <c r="K146" s="258"/>
      <c r="L146" s="262"/>
      <c r="M146" s="263"/>
      <c r="N146" s="264"/>
      <c r="O146" s="264"/>
      <c r="P146" s="265">
        <f>SUM(P147:P150)</f>
        <v>0</v>
      </c>
      <c r="Q146" s="264"/>
      <c r="R146" s="265">
        <f>SUM(R147:R150)</f>
        <v>0</v>
      </c>
      <c r="S146" s="264"/>
      <c r="T146" s="266">
        <f>SUM(T147:T150)</f>
        <v>0</v>
      </c>
      <c r="AR146" s="267" t="s">
        <v>84</v>
      </c>
      <c r="AT146" s="268" t="s">
        <v>75</v>
      </c>
      <c r="AU146" s="268" t="s">
        <v>125</v>
      </c>
      <c r="AY146" s="267" t="s">
        <v>311</v>
      </c>
      <c r="BK146" s="269">
        <f>SUM(BK147:BK150)</f>
        <v>0</v>
      </c>
    </row>
    <row r="147" spans="1:65" s="2" customFormat="1" ht="16.5" customHeight="1" x14ac:dyDescent="0.2">
      <c r="A147" s="35"/>
      <c r="B147" s="36"/>
      <c r="C147" s="190" t="s">
        <v>495</v>
      </c>
      <c r="D147" s="190" t="s">
        <v>313</v>
      </c>
      <c r="E147" s="191" t="s">
        <v>3313</v>
      </c>
      <c r="F147" s="192" t="s">
        <v>3314</v>
      </c>
      <c r="G147" s="193" t="s">
        <v>2003</v>
      </c>
      <c r="H147" s="194">
        <v>1</v>
      </c>
      <c r="I147" s="195"/>
      <c r="J147" s="196">
        <f>ROUND(I147*H147,2)</f>
        <v>0</v>
      </c>
      <c r="K147" s="192" t="s">
        <v>21</v>
      </c>
      <c r="L147" s="40"/>
      <c r="M147" s="197" t="s">
        <v>21</v>
      </c>
      <c r="N147" s="198" t="s">
        <v>47</v>
      </c>
      <c r="O147" s="65"/>
      <c r="P147" s="199">
        <f>O147*H147</f>
        <v>0</v>
      </c>
      <c r="Q147" s="199">
        <v>0</v>
      </c>
      <c r="R147" s="199">
        <f>Q147*H147</f>
        <v>0</v>
      </c>
      <c r="S147" s="199">
        <v>0</v>
      </c>
      <c r="T147" s="200">
        <f>S147*H147</f>
        <v>0</v>
      </c>
      <c r="U147" s="35"/>
      <c r="V147" s="35"/>
      <c r="W147" s="35"/>
      <c r="X147" s="35"/>
      <c r="Y147" s="35"/>
      <c r="Z147" s="35"/>
      <c r="AA147" s="35"/>
      <c r="AB147" s="35"/>
      <c r="AC147" s="35"/>
      <c r="AD147" s="35"/>
      <c r="AE147" s="35"/>
      <c r="AR147" s="201" t="s">
        <v>318</v>
      </c>
      <c r="AT147" s="201" t="s">
        <v>313</v>
      </c>
      <c r="AU147" s="201" t="s">
        <v>318</v>
      </c>
      <c r="AY147" s="18" t="s">
        <v>311</v>
      </c>
      <c r="BE147" s="202">
        <f>IF(N147="základní",J147,0)</f>
        <v>0</v>
      </c>
      <c r="BF147" s="202">
        <f>IF(N147="snížená",J147,0)</f>
        <v>0</v>
      </c>
      <c r="BG147" s="202">
        <f>IF(N147="zákl. přenesená",J147,0)</f>
        <v>0</v>
      </c>
      <c r="BH147" s="202">
        <f>IF(N147="sníž. přenesená",J147,0)</f>
        <v>0</v>
      </c>
      <c r="BI147" s="202">
        <f>IF(N147="nulová",J147,0)</f>
        <v>0</v>
      </c>
      <c r="BJ147" s="18" t="s">
        <v>84</v>
      </c>
      <c r="BK147" s="202">
        <f>ROUND(I147*H147,2)</f>
        <v>0</v>
      </c>
      <c r="BL147" s="18" t="s">
        <v>318</v>
      </c>
      <c r="BM147" s="201" t="s">
        <v>3389</v>
      </c>
    </row>
    <row r="148" spans="1:65" s="2" customFormat="1" ht="16.5" customHeight="1" x14ac:dyDescent="0.2">
      <c r="A148" s="35"/>
      <c r="B148" s="36"/>
      <c r="C148" s="190" t="s">
        <v>503</v>
      </c>
      <c r="D148" s="190" t="s">
        <v>313</v>
      </c>
      <c r="E148" s="191" t="s">
        <v>3358</v>
      </c>
      <c r="F148" s="192" t="s">
        <v>3359</v>
      </c>
      <c r="G148" s="193" t="s">
        <v>1692</v>
      </c>
      <c r="H148" s="194">
        <v>3</v>
      </c>
      <c r="I148" s="195"/>
      <c r="J148" s="196">
        <f>ROUND(I148*H148,2)</f>
        <v>0</v>
      </c>
      <c r="K148" s="192" t="s">
        <v>21</v>
      </c>
      <c r="L148" s="40"/>
      <c r="M148" s="197" t="s">
        <v>21</v>
      </c>
      <c r="N148" s="198" t="s">
        <v>47</v>
      </c>
      <c r="O148" s="65"/>
      <c r="P148" s="199">
        <f>O148*H148</f>
        <v>0</v>
      </c>
      <c r="Q148" s="199">
        <v>0</v>
      </c>
      <c r="R148" s="199">
        <f>Q148*H148</f>
        <v>0</v>
      </c>
      <c r="S148" s="199">
        <v>0</v>
      </c>
      <c r="T148" s="200">
        <f>S148*H148</f>
        <v>0</v>
      </c>
      <c r="U148" s="35"/>
      <c r="V148" s="35"/>
      <c r="W148" s="35"/>
      <c r="X148" s="35"/>
      <c r="Y148" s="35"/>
      <c r="Z148" s="35"/>
      <c r="AA148" s="35"/>
      <c r="AB148" s="35"/>
      <c r="AC148" s="35"/>
      <c r="AD148" s="35"/>
      <c r="AE148" s="35"/>
      <c r="AR148" s="201" t="s">
        <v>318</v>
      </c>
      <c r="AT148" s="201" t="s">
        <v>313</v>
      </c>
      <c r="AU148" s="201" t="s">
        <v>318</v>
      </c>
      <c r="AY148" s="18" t="s">
        <v>311</v>
      </c>
      <c r="BE148" s="202">
        <f>IF(N148="základní",J148,0)</f>
        <v>0</v>
      </c>
      <c r="BF148" s="202">
        <f>IF(N148="snížená",J148,0)</f>
        <v>0</v>
      </c>
      <c r="BG148" s="202">
        <f>IF(N148="zákl. přenesená",J148,0)</f>
        <v>0</v>
      </c>
      <c r="BH148" s="202">
        <f>IF(N148="sníž. přenesená",J148,0)</f>
        <v>0</v>
      </c>
      <c r="BI148" s="202">
        <f>IF(N148="nulová",J148,0)</f>
        <v>0</v>
      </c>
      <c r="BJ148" s="18" t="s">
        <v>84</v>
      </c>
      <c r="BK148" s="202">
        <f>ROUND(I148*H148,2)</f>
        <v>0</v>
      </c>
      <c r="BL148" s="18" t="s">
        <v>318</v>
      </c>
      <c r="BM148" s="201" t="s">
        <v>3390</v>
      </c>
    </row>
    <row r="149" spans="1:65" s="2" customFormat="1" ht="36" customHeight="1" x14ac:dyDescent="0.2">
      <c r="A149" s="35"/>
      <c r="B149" s="36"/>
      <c r="C149" s="190" t="s">
        <v>510</v>
      </c>
      <c r="D149" s="190" t="s">
        <v>313</v>
      </c>
      <c r="E149" s="191" t="s">
        <v>3391</v>
      </c>
      <c r="F149" s="192" t="s">
        <v>3392</v>
      </c>
      <c r="G149" s="193" t="s">
        <v>1692</v>
      </c>
      <c r="H149" s="194">
        <v>4</v>
      </c>
      <c r="I149" s="195"/>
      <c r="J149" s="196">
        <f>ROUND(I149*H149,2)</f>
        <v>0</v>
      </c>
      <c r="K149" s="192" t="s">
        <v>21</v>
      </c>
      <c r="L149" s="40"/>
      <c r="M149" s="197" t="s">
        <v>21</v>
      </c>
      <c r="N149" s="198" t="s">
        <v>47</v>
      </c>
      <c r="O149" s="65"/>
      <c r="P149" s="199">
        <f>O149*H149</f>
        <v>0</v>
      </c>
      <c r="Q149" s="199">
        <v>0</v>
      </c>
      <c r="R149" s="199">
        <f>Q149*H149</f>
        <v>0</v>
      </c>
      <c r="S149" s="199">
        <v>0</v>
      </c>
      <c r="T149" s="200">
        <f>S149*H149</f>
        <v>0</v>
      </c>
      <c r="U149" s="35"/>
      <c r="V149" s="35"/>
      <c r="W149" s="35"/>
      <c r="X149" s="35"/>
      <c r="Y149" s="35"/>
      <c r="Z149" s="35"/>
      <c r="AA149" s="35"/>
      <c r="AB149" s="35"/>
      <c r="AC149" s="35"/>
      <c r="AD149" s="35"/>
      <c r="AE149" s="35"/>
      <c r="AR149" s="201" t="s">
        <v>318</v>
      </c>
      <c r="AT149" s="201" t="s">
        <v>313</v>
      </c>
      <c r="AU149" s="201" t="s">
        <v>318</v>
      </c>
      <c r="AY149" s="18" t="s">
        <v>311</v>
      </c>
      <c r="BE149" s="202">
        <f>IF(N149="základní",J149,0)</f>
        <v>0</v>
      </c>
      <c r="BF149" s="202">
        <f>IF(N149="snížená",J149,0)</f>
        <v>0</v>
      </c>
      <c r="BG149" s="202">
        <f>IF(N149="zákl. přenesená",J149,0)</f>
        <v>0</v>
      </c>
      <c r="BH149" s="202">
        <f>IF(N149="sníž. přenesená",J149,0)</f>
        <v>0</v>
      </c>
      <c r="BI149" s="202">
        <f>IF(N149="nulová",J149,0)</f>
        <v>0</v>
      </c>
      <c r="BJ149" s="18" t="s">
        <v>84</v>
      </c>
      <c r="BK149" s="202">
        <f>ROUND(I149*H149,2)</f>
        <v>0</v>
      </c>
      <c r="BL149" s="18" t="s">
        <v>318</v>
      </c>
      <c r="BM149" s="201" t="s">
        <v>3393</v>
      </c>
    </row>
    <row r="150" spans="1:65" s="2" customFormat="1" ht="16.5" customHeight="1" x14ac:dyDescent="0.2">
      <c r="A150" s="35"/>
      <c r="B150" s="36"/>
      <c r="C150" s="190" t="s">
        <v>514</v>
      </c>
      <c r="D150" s="190" t="s">
        <v>313</v>
      </c>
      <c r="E150" s="191" t="s">
        <v>3394</v>
      </c>
      <c r="F150" s="192" t="s">
        <v>3395</v>
      </c>
      <c r="G150" s="193" t="s">
        <v>1692</v>
      </c>
      <c r="H150" s="194">
        <v>3</v>
      </c>
      <c r="I150" s="195"/>
      <c r="J150" s="196">
        <f>ROUND(I150*H150,2)</f>
        <v>0</v>
      </c>
      <c r="K150" s="192" t="s">
        <v>21</v>
      </c>
      <c r="L150" s="40"/>
      <c r="M150" s="197" t="s">
        <v>21</v>
      </c>
      <c r="N150" s="198" t="s">
        <v>47</v>
      </c>
      <c r="O150" s="65"/>
      <c r="P150" s="199">
        <f>O150*H150</f>
        <v>0</v>
      </c>
      <c r="Q150" s="199">
        <v>0</v>
      </c>
      <c r="R150" s="199">
        <f>Q150*H150</f>
        <v>0</v>
      </c>
      <c r="S150" s="199">
        <v>0</v>
      </c>
      <c r="T150" s="200">
        <f>S150*H150</f>
        <v>0</v>
      </c>
      <c r="U150" s="35"/>
      <c r="V150" s="35"/>
      <c r="W150" s="35"/>
      <c r="X150" s="35"/>
      <c r="Y150" s="35"/>
      <c r="Z150" s="35"/>
      <c r="AA150" s="35"/>
      <c r="AB150" s="35"/>
      <c r="AC150" s="35"/>
      <c r="AD150" s="35"/>
      <c r="AE150" s="35"/>
      <c r="AR150" s="201" t="s">
        <v>318</v>
      </c>
      <c r="AT150" s="201" t="s">
        <v>313</v>
      </c>
      <c r="AU150" s="201" t="s">
        <v>318</v>
      </c>
      <c r="AY150" s="18" t="s">
        <v>311</v>
      </c>
      <c r="BE150" s="202">
        <f>IF(N150="základní",J150,0)</f>
        <v>0</v>
      </c>
      <c r="BF150" s="202">
        <f>IF(N150="snížená",J150,0)</f>
        <v>0</v>
      </c>
      <c r="BG150" s="202">
        <f>IF(N150="zákl. přenesená",J150,0)</f>
        <v>0</v>
      </c>
      <c r="BH150" s="202">
        <f>IF(N150="sníž. přenesená",J150,0)</f>
        <v>0</v>
      </c>
      <c r="BI150" s="202">
        <f>IF(N150="nulová",J150,0)</f>
        <v>0</v>
      </c>
      <c r="BJ150" s="18" t="s">
        <v>84</v>
      </c>
      <c r="BK150" s="202">
        <f>ROUND(I150*H150,2)</f>
        <v>0</v>
      </c>
      <c r="BL150" s="18" t="s">
        <v>318</v>
      </c>
      <c r="BM150" s="201" t="s">
        <v>3396</v>
      </c>
    </row>
    <row r="151" spans="1:65" s="12" customFormat="1" ht="20.85" customHeight="1" x14ac:dyDescent="0.2">
      <c r="B151" s="174"/>
      <c r="C151" s="175"/>
      <c r="D151" s="176" t="s">
        <v>75</v>
      </c>
      <c r="E151" s="188" t="s">
        <v>3397</v>
      </c>
      <c r="F151" s="188" t="s">
        <v>3398</v>
      </c>
      <c r="G151" s="175"/>
      <c r="H151" s="175"/>
      <c r="I151" s="178"/>
      <c r="J151" s="189">
        <f>BK151</f>
        <v>0</v>
      </c>
      <c r="K151" s="175"/>
      <c r="L151" s="180"/>
      <c r="M151" s="181"/>
      <c r="N151" s="182"/>
      <c r="O151" s="182"/>
      <c r="P151" s="183">
        <f>P152+P157+P172</f>
        <v>0</v>
      </c>
      <c r="Q151" s="182"/>
      <c r="R151" s="183">
        <f>R152+R157+R172</f>
        <v>0</v>
      </c>
      <c r="S151" s="182"/>
      <c r="T151" s="184">
        <f>T152+T157+T172</f>
        <v>0</v>
      </c>
      <c r="AR151" s="185" t="s">
        <v>84</v>
      </c>
      <c r="AT151" s="186" t="s">
        <v>75</v>
      </c>
      <c r="AU151" s="186" t="s">
        <v>86</v>
      </c>
      <c r="AY151" s="185" t="s">
        <v>311</v>
      </c>
      <c r="BK151" s="187">
        <f>BK152+BK157+BK172</f>
        <v>0</v>
      </c>
    </row>
    <row r="152" spans="1:65" s="16" customFormat="1" ht="20.85" customHeight="1" x14ac:dyDescent="0.2">
      <c r="B152" s="257"/>
      <c r="C152" s="258"/>
      <c r="D152" s="259" t="s">
        <v>75</v>
      </c>
      <c r="E152" s="259" t="s">
        <v>3399</v>
      </c>
      <c r="F152" s="259" t="s">
        <v>3306</v>
      </c>
      <c r="G152" s="258"/>
      <c r="H152" s="258"/>
      <c r="I152" s="260"/>
      <c r="J152" s="261">
        <f>BK152</f>
        <v>0</v>
      </c>
      <c r="K152" s="258"/>
      <c r="L152" s="262"/>
      <c r="M152" s="263"/>
      <c r="N152" s="264"/>
      <c r="O152" s="264"/>
      <c r="P152" s="265">
        <f>SUM(P153:P156)</f>
        <v>0</v>
      </c>
      <c r="Q152" s="264"/>
      <c r="R152" s="265">
        <f>SUM(R153:R156)</f>
        <v>0</v>
      </c>
      <c r="S152" s="264"/>
      <c r="T152" s="266">
        <f>SUM(T153:T156)</f>
        <v>0</v>
      </c>
      <c r="AR152" s="267" t="s">
        <v>84</v>
      </c>
      <c r="AT152" s="268" t="s">
        <v>75</v>
      </c>
      <c r="AU152" s="268" t="s">
        <v>125</v>
      </c>
      <c r="AY152" s="267" t="s">
        <v>311</v>
      </c>
      <c r="BK152" s="269">
        <f>SUM(BK153:BK156)</f>
        <v>0</v>
      </c>
    </row>
    <row r="153" spans="1:65" s="2" customFormat="1" ht="16.5" customHeight="1" x14ac:dyDescent="0.2">
      <c r="A153" s="35"/>
      <c r="B153" s="36"/>
      <c r="C153" s="190" t="s">
        <v>523</v>
      </c>
      <c r="D153" s="190" t="s">
        <v>313</v>
      </c>
      <c r="E153" s="191" t="s">
        <v>3400</v>
      </c>
      <c r="F153" s="192" t="s">
        <v>3401</v>
      </c>
      <c r="G153" s="193" t="s">
        <v>329</v>
      </c>
      <c r="H153" s="194">
        <v>23</v>
      </c>
      <c r="I153" s="195"/>
      <c r="J153" s="196">
        <f>ROUND(I153*H153,2)</f>
        <v>0</v>
      </c>
      <c r="K153" s="192" t="s">
        <v>21</v>
      </c>
      <c r="L153" s="40"/>
      <c r="M153" s="197" t="s">
        <v>21</v>
      </c>
      <c r="N153" s="198" t="s">
        <v>47</v>
      </c>
      <c r="O153" s="65"/>
      <c r="P153" s="199">
        <f>O153*H153</f>
        <v>0</v>
      </c>
      <c r="Q153" s="199">
        <v>0</v>
      </c>
      <c r="R153" s="199">
        <f>Q153*H153</f>
        <v>0</v>
      </c>
      <c r="S153" s="199">
        <v>0</v>
      </c>
      <c r="T153" s="200">
        <f>S153*H153</f>
        <v>0</v>
      </c>
      <c r="U153" s="35"/>
      <c r="V153" s="35"/>
      <c r="W153" s="35"/>
      <c r="X153" s="35"/>
      <c r="Y153" s="35"/>
      <c r="Z153" s="35"/>
      <c r="AA153" s="35"/>
      <c r="AB153" s="35"/>
      <c r="AC153" s="35"/>
      <c r="AD153" s="35"/>
      <c r="AE153" s="35"/>
      <c r="AR153" s="201" t="s">
        <v>318</v>
      </c>
      <c r="AT153" s="201" t="s">
        <v>313</v>
      </c>
      <c r="AU153" s="201" t="s">
        <v>318</v>
      </c>
      <c r="AY153" s="18" t="s">
        <v>311</v>
      </c>
      <c r="BE153" s="202">
        <f>IF(N153="základní",J153,0)</f>
        <v>0</v>
      </c>
      <c r="BF153" s="202">
        <f>IF(N153="snížená",J153,0)</f>
        <v>0</v>
      </c>
      <c r="BG153" s="202">
        <f>IF(N153="zákl. přenesená",J153,0)</f>
        <v>0</v>
      </c>
      <c r="BH153" s="202">
        <f>IF(N153="sníž. přenesená",J153,0)</f>
        <v>0</v>
      </c>
      <c r="BI153" s="202">
        <f>IF(N153="nulová",J153,0)</f>
        <v>0</v>
      </c>
      <c r="BJ153" s="18" t="s">
        <v>84</v>
      </c>
      <c r="BK153" s="202">
        <f>ROUND(I153*H153,2)</f>
        <v>0</v>
      </c>
      <c r="BL153" s="18" t="s">
        <v>318</v>
      </c>
      <c r="BM153" s="201" t="s">
        <v>3402</v>
      </c>
    </row>
    <row r="154" spans="1:65" s="2" customFormat="1" ht="16.5" customHeight="1" x14ac:dyDescent="0.2">
      <c r="A154" s="35"/>
      <c r="B154" s="36"/>
      <c r="C154" s="190" t="s">
        <v>529</v>
      </c>
      <c r="D154" s="190" t="s">
        <v>313</v>
      </c>
      <c r="E154" s="191" t="s">
        <v>3403</v>
      </c>
      <c r="F154" s="192" t="s">
        <v>3404</v>
      </c>
      <c r="G154" s="193" t="s">
        <v>1692</v>
      </c>
      <c r="H154" s="194">
        <v>23</v>
      </c>
      <c r="I154" s="195"/>
      <c r="J154" s="196">
        <f>ROUND(I154*H154,2)</f>
        <v>0</v>
      </c>
      <c r="K154" s="192" t="s">
        <v>21</v>
      </c>
      <c r="L154" s="40"/>
      <c r="M154" s="197" t="s">
        <v>21</v>
      </c>
      <c r="N154" s="198" t="s">
        <v>47</v>
      </c>
      <c r="O154" s="65"/>
      <c r="P154" s="199">
        <f>O154*H154</f>
        <v>0</v>
      </c>
      <c r="Q154" s="199">
        <v>0</v>
      </c>
      <c r="R154" s="199">
        <f>Q154*H154</f>
        <v>0</v>
      </c>
      <c r="S154" s="199">
        <v>0</v>
      </c>
      <c r="T154" s="200">
        <f>S154*H154</f>
        <v>0</v>
      </c>
      <c r="U154" s="35"/>
      <c r="V154" s="35"/>
      <c r="W154" s="35"/>
      <c r="X154" s="35"/>
      <c r="Y154" s="35"/>
      <c r="Z154" s="35"/>
      <c r="AA154" s="35"/>
      <c r="AB154" s="35"/>
      <c r="AC154" s="35"/>
      <c r="AD154" s="35"/>
      <c r="AE154" s="35"/>
      <c r="AR154" s="201" t="s">
        <v>318</v>
      </c>
      <c r="AT154" s="201" t="s">
        <v>313</v>
      </c>
      <c r="AU154" s="201" t="s">
        <v>318</v>
      </c>
      <c r="AY154" s="18" t="s">
        <v>311</v>
      </c>
      <c r="BE154" s="202">
        <f>IF(N154="základní",J154,0)</f>
        <v>0</v>
      </c>
      <c r="BF154" s="202">
        <f>IF(N154="snížená",J154,0)</f>
        <v>0</v>
      </c>
      <c r="BG154" s="202">
        <f>IF(N154="zákl. přenesená",J154,0)</f>
        <v>0</v>
      </c>
      <c r="BH154" s="202">
        <f>IF(N154="sníž. přenesená",J154,0)</f>
        <v>0</v>
      </c>
      <c r="BI154" s="202">
        <f>IF(N154="nulová",J154,0)</f>
        <v>0</v>
      </c>
      <c r="BJ154" s="18" t="s">
        <v>84</v>
      </c>
      <c r="BK154" s="202">
        <f>ROUND(I154*H154,2)</f>
        <v>0</v>
      </c>
      <c r="BL154" s="18" t="s">
        <v>318</v>
      </c>
      <c r="BM154" s="201" t="s">
        <v>3405</v>
      </c>
    </row>
    <row r="155" spans="1:65" s="2" customFormat="1" ht="16.5" customHeight="1" x14ac:dyDescent="0.2">
      <c r="A155" s="35"/>
      <c r="B155" s="36"/>
      <c r="C155" s="190" t="s">
        <v>534</v>
      </c>
      <c r="D155" s="190" t="s">
        <v>313</v>
      </c>
      <c r="E155" s="191" t="s">
        <v>3406</v>
      </c>
      <c r="F155" s="192" t="s">
        <v>3407</v>
      </c>
      <c r="G155" s="193" t="s">
        <v>1692</v>
      </c>
      <c r="H155" s="194">
        <v>2</v>
      </c>
      <c r="I155" s="195"/>
      <c r="J155" s="196">
        <f>ROUND(I155*H155,2)</f>
        <v>0</v>
      </c>
      <c r="K155" s="192" t="s">
        <v>21</v>
      </c>
      <c r="L155" s="40"/>
      <c r="M155" s="197" t="s">
        <v>21</v>
      </c>
      <c r="N155" s="198" t="s">
        <v>47</v>
      </c>
      <c r="O155" s="65"/>
      <c r="P155" s="199">
        <f>O155*H155</f>
        <v>0</v>
      </c>
      <c r="Q155" s="199">
        <v>0</v>
      </c>
      <c r="R155" s="199">
        <f>Q155*H155</f>
        <v>0</v>
      </c>
      <c r="S155" s="199">
        <v>0</v>
      </c>
      <c r="T155" s="200">
        <f>S155*H155</f>
        <v>0</v>
      </c>
      <c r="U155" s="35"/>
      <c r="V155" s="35"/>
      <c r="W155" s="35"/>
      <c r="X155" s="35"/>
      <c r="Y155" s="35"/>
      <c r="Z155" s="35"/>
      <c r="AA155" s="35"/>
      <c r="AB155" s="35"/>
      <c r="AC155" s="35"/>
      <c r="AD155" s="35"/>
      <c r="AE155" s="35"/>
      <c r="AR155" s="201" t="s">
        <v>318</v>
      </c>
      <c r="AT155" s="201" t="s">
        <v>313</v>
      </c>
      <c r="AU155" s="201" t="s">
        <v>318</v>
      </c>
      <c r="AY155" s="18" t="s">
        <v>311</v>
      </c>
      <c r="BE155" s="202">
        <f>IF(N155="základní",J155,0)</f>
        <v>0</v>
      </c>
      <c r="BF155" s="202">
        <f>IF(N155="snížená",J155,0)</f>
        <v>0</v>
      </c>
      <c r="BG155" s="202">
        <f>IF(N155="zákl. přenesená",J155,0)</f>
        <v>0</v>
      </c>
      <c r="BH155" s="202">
        <f>IF(N155="sníž. přenesená",J155,0)</f>
        <v>0</v>
      </c>
      <c r="BI155" s="202">
        <f>IF(N155="nulová",J155,0)</f>
        <v>0</v>
      </c>
      <c r="BJ155" s="18" t="s">
        <v>84</v>
      </c>
      <c r="BK155" s="202">
        <f>ROUND(I155*H155,2)</f>
        <v>0</v>
      </c>
      <c r="BL155" s="18" t="s">
        <v>318</v>
      </c>
      <c r="BM155" s="201" t="s">
        <v>3408</v>
      </c>
    </row>
    <row r="156" spans="1:65" s="2" customFormat="1" ht="16.5" customHeight="1" x14ac:dyDescent="0.2">
      <c r="A156" s="35"/>
      <c r="B156" s="36"/>
      <c r="C156" s="190" t="s">
        <v>541</v>
      </c>
      <c r="D156" s="190" t="s">
        <v>313</v>
      </c>
      <c r="E156" s="191" t="s">
        <v>3409</v>
      </c>
      <c r="F156" s="192" t="s">
        <v>3410</v>
      </c>
      <c r="G156" s="193" t="s">
        <v>2003</v>
      </c>
      <c r="H156" s="194">
        <v>1</v>
      </c>
      <c r="I156" s="195"/>
      <c r="J156" s="196">
        <f>ROUND(I156*H156,2)</f>
        <v>0</v>
      </c>
      <c r="K156" s="192" t="s">
        <v>21</v>
      </c>
      <c r="L156" s="40"/>
      <c r="M156" s="197" t="s">
        <v>21</v>
      </c>
      <c r="N156" s="198" t="s">
        <v>47</v>
      </c>
      <c r="O156" s="65"/>
      <c r="P156" s="199">
        <f>O156*H156</f>
        <v>0</v>
      </c>
      <c r="Q156" s="199">
        <v>0</v>
      </c>
      <c r="R156" s="199">
        <f>Q156*H156</f>
        <v>0</v>
      </c>
      <c r="S156" s="199">
        <v>0</v>
      </c>
      <c r="T156" s="200">
        <f>S156*H156</f>
        <v>0</v>
      </c>
      <c r="U156" s="35"/>
      <c r="V156" s="35"/>
      <c r="W156" s="35"/>
      <c r="X156" s="35"/>
      <c r="Y156" s="35"/>
      <c r="Z156" s="35"/>
      <c r="AA156" s="35"/>
      <c r="AB156" s="35"/>
      <c r="AC156" s="35"/>
      <c r="AD156" s="35"/>
      <c r="AE156" s="35"/>
      <c r="AR156" s="201" t="s">
        <v>318</v>
      </c>
      <c r="AT156" s="201" t="s">
        <v>313</v>
      </c>
      <c r="AU156" s="201" t="s">
        <v>318</v>
      </c>
      <c r="AY156" s="18" t="s">
        <v>311</v>
      </c>
      <c r="BE156" s="202">
        <f>IF(N156="základní",J156,0)</f>
        <v>0</v>
      </c>
      <c r="BF156" s="202">
        <f>IF(N156="snížená",J156,0)</f>
        <v>0</v>
      </c>
      <c r="BG156" s="202">
        <f>IF(N156="zákl. přenesená",J156,0)</f>
        <v>0</v>
      </c>
      <c r="BH156" s="202">
        <f>IF(N156="sníž. přenesená",J156,0)</f>
        <v>0</v>
      </c>
      <c r="BI156" s="202">
        <f>IF(N156="nulová",J156,0)</f>
        <v>0</v>
      </c>
      <c r="BJ156" s="18" t="s">
        <v>84</v>
      </c>
      <c r="BK156" s="202">
        <f>ROUND(I156*H156,2)</f>
        <v>0</v>
      </c>
      <c r="BL156" s="18" t="s">
        <v>318</v>
      </c>
      <c r="BM156" s="201" t="s">
        <v>3411</v>
      </c>
    </row>
    <row r="157" spans="1:65" s="16" customFormat="1" ht="20.85" customHeight="1" x14ac:dyDescent="0.2">
      <c r="B157" s="257"/>
      <c r="C157" s="258"/>
      <c r="D157" s="259" t="s">
        <v>75</v>
      </c>
      <c r="E157" s="259" t="s">
        <v>3412</v>
      </c>
      <c r="F157" s="259" t="s">
        <v>3317</v>
      </c>
      <c r="G157" s="258"/>
      <c r="H157" s="258"/>
      <c r="I157" s="260"/>
      <c r="J157" s="261">
        <f>BK157</f>
        <v>0</v>
      </c>
      <c r="K157" s="258"/>
      <c r="L157" s="262"/>
      <c r="M157" s="263"/>
      <c r="N157" s="264"/>
      <c r="O157" s="264"/>
      <c r="P157" s="265">
        <f>SUM(P158:P171)</f>
        <v>0</v>
      </c>
      <c r="Q157" s="264"/>
      <c r="R157" s="265">
        <f>SUM(R158:R171)</f>
        <v>0</v>
      </c>
      <c r="S157" s="264"/>
      <c r="T157" s="266">
        <f>SUM(T158:T171)</f>
        <v>0</v>
      </c>
      <c r="AR157" s="267" t="s">
        <v>84</v>
      </c>
      <c r="AT157" s="268" t="s">
        <v>75</v>
      </c>
      <c r="AU157" s="268" t="s">
        <v>125</v>
      </c>
      <c r="AY157" s="267" t="s">
        <v>311</v>
      </c>
      <c r="BK157" s="269">
        <f>SUM(BK158:BK171)</f>
        <v>0</v>
      </c>
    </row>
    <row r="158" spans="1:65" s="2" customFormat="1" ht="16.5" customHeight="1" x14ac:dyDescent="0.2">
      <c r="A158" s="35"/>
      <c r="B158" s="36"/>
      <c r="C158" s="190" t="s">
        <v>550</v>
      </c>
      <c r="D158" s="190" t="s">
        <v>313</v>
      </c>
      <c r="E158" s="191" t="s">
        <v>3413</v>
      </c>
      <c r="F158" s="192" t="s">
        <v>3414</v>
      </c>
      <c r="G158" s="193" t="s">
        <v>329</v>
      </c>
      <c r="H158" s="194">
        <v>412</v>
      </c>
      <c r="I158" s="195"/>
      <c r="J158" s="196">
        <f t="shared" ref="J158:J171" si="10">ROUND(I158*H158,2)</f>
        <v>0</v>
      </c>
      <c r="K158" s="192" t="s">
        <v>21</v>
      </c>
      <c r="L158" s="40"/>
      <c r="M158" s="197" t="s">
        <v>21</v>
      </c>
      <c r="N158" s="198" t="s">
        <v>47</v>
      </c>
      <c r="O158" s="65"/>
      <c r="P158" s="199">
        <f t="shared" ref="P158:P171" si="11">O158*H158</f>
        <v>0</v>
      </c>
      <c r="Q158" s="199">
        <v>0</v>
      </c>
      <c r="R158" s="199">
        <f t="shared" ref="R158:R171" si="12">Q158*H158</f>
        <v>0</v>
      </c>
      <c r="S158" s="199">
        <v>0</v>
      </c>
      <c r="T158" s="200">
        <f t="shared" ref="T158:T171" si="13">S158*H158</f>
        <v>0</v>
      </c>
      <c r="U158" s="35"/>
      <c r="V158" s="35"/>
      <c r="W158" s="35"/>
      <c r="X158" s="35"/>
      <c r="Y158" s="35"/>
      <c r="Z158" s="35"/>
      <c r="AA158" s="35"/>
      <c r="AB158" s="35"/>
      <c r="AC158" s="35"/>
      <c r="AD158" s="35"/>
      <c r="AE158" s="35"/>
      <c r="AR158" s="201" t="s">
        <v>318</v>
      </c>
      <c r="AT158" s="201" t="s">
        <v>313</v>
      </c>
      <c r="AU158" s="201" t="s">
        <v>318</v>
      </c>
      <c r="AY158" s="18" t="s">
        <v>311</v>
      </c>
      <c r="BE158" s="202">
        <f t="shared" ref="BE158:BE171" si="14">IF(N158="základní",J158,0)</f>
        <v>0</v>
      </c>
      <c r="BF158" s="202">
        <f t="shared" ref="BF158:BF171" si="15">IF(N158="snížená",J158,0)</f>
        <v>0</v>
      </c>
      <c r="BG158" s="202">
        <f t="shared" ref="BG158:BG171" si="16">IF(N158="zákl. přenesená",J158,0)</f>
        <v>0</v>
      </c>
      <c r="BH158" s="202">
        <f t="shared" ref="BH158:BH171" si="17">IF(N158="sníž. přenesená",J158,0)</f>
        <v>0</v>
      </c>
      <c r="BI158" s="202">
        <f t="shared" ref="BI158:BI171" si="18">IF(N158="nulová",J158,0)</f>
        <v>0</v>
      </c>
      <c r="BJ158" s="18" t="s">
        <v>84</v>
      </c>
      <c r="BK158" s="202">
        <f t="shared" ref="BK158:BK171" si="19">ROUND(I158*H158,2)</f>
        <v>0</v>
      </c>
      <c r="BL158" s="18" t="s">
        <v>318</v>
      </c>
      <c r="BM158" s="201" t="s">
        <v>3415</v>
      </c>
    </row>
    <row r="159" spans="1:65" s="2" customFormat="1" ht="16.5" customHeight="1" x14ac:dyDescent="0.2">
      <c r="A159" s="35"/>
      <c r="B159" s="36"/>
      <c r="C159" s="190" t="s">
        <v>556</v>
      </c>
      <c r="D159" s="190" t="s">
        <v>313</v>
      </c>
      <c r="E159" s="191" t="s">
        <v>3416</v>
      </c>
      <c r="F159" s="192" t="s">
        <v>3417</v>
      </c>
      <c r="G159" s="193" t="s">
        <v>329</v>
      </c>
      <c r="H159" s="194">
        <v>205</v>
      </c>
      <c r="I159" s="195"/>
      <c r="J159" s="196">
        <f t="shared" si="10"/>
        <v>0</v>
      </c>
      <c r="K159" s="192" t="s">
        <v>21</v>
      </c>
      <c r="L159" s="40"/>
      <c r="M159" s="197" t="s">
        <v>21</v>
      </c>
      <c r="N159" s="198" t="s">
        <v>47</v>
      </c>
      <c r="O159" s="65"/>
      <c r="P159" s="199">
        <f t="shared" si="11"/>
        <v>0</v>
      </c>
      <c r="Q159" s="199">
        <v>0</v>
      </c>
      <c r="R159" s="199">
        <f t="shared" si="12"/>
        <v>0</v>
      </c>
      <c r="S159" s="199">
        <v>0</v>
      </c>
      <c r="T159" s="200">
        <f t="shared" si="13"/>
        <v>0</v>
      </c>
      <c r="U159" s="35"/>
      <c r="V159" s="35"/>
      <c r="W159" s="35"/>
      <c r="X159" s="35"/>
      <c r="Y159" s="35"/>
      <c r="Z159" s="35"/>
      <c r="AA159" s="35"/>
      <c r="AB159" s="35"/>
      <c r="AC159" s="35"/>
      <c r="AD159" s="35"/>
      <c r="AE159" s="35"/>
      <c r="AR159" s="201" t="s">
        <v>318</v>
      </c>
      <c r="AT159" s="201" t="s">
        <v>313</v>
      </c>
      <c r="AU159" s="201" t="s">
        <v>318</v>
      </c>
      <c r="AY159" s="18" t="s">
        <v>311</v>
      </c>
      <c r="BE159" s="202">
        <f t="shared" si="14"/>
        <v>0</v>
      </c>
      <c r="BF159" s="202">
        <f t="shared" si="15"/>
        <v>0</v>
      </c>
      <c r="BG159" s="202">
        <f t="shared" si="16"/>
        <v>0</v>
      </c>
      <c r="BH159" s="202">
        <f t="shared" si="17"/>
        <v>0</v>
      </c>
      <c r="BI159" s="202">
        <f t="shared" si="18"/>
        <v>0</v>
      </c>
      <c r="BJ159" s="18" t="s">
        <v>84</v>
      </c>
      <c r="BK159" s="202">
        <f t="shared" si="19"/>
        <v>0</v>
      </c>
      <c r="BL159" s="18" t="s">
        <v>318</v>
      </c>
      <c r="BM159" s="201" t="s">
        <v>3418</v>
      </c>
    </row>
    <row r="160" spans="1:65" s="2" customFormat="1" ht="16.5" customHeight="1" x14ac:dyDescent="0.2">
      <c r="A160" s="35"/>
      <c r="B160" s="36"/>
      <c r="C160" s="190" t="s">
        <v>560</v>
      </c>
      <c r="D160" s="190" t="s">
        <v>313</v>
      </c>
      <c r="E160" s="191" t="s">
        <v>3419</v>
      </c>
      <c r="F160" s="192" t="s">
        <v>3420</v>
      </c>
      <c r="G160" s="193" t="s">
        <v>329</v>
      </c>
      <c r="H160" s="194">
        <v>210</v>
      </c>
      <c r="I160" s="195"/>
      <c r="J160" s="196">
        <f t="shared" si="10"/>
        <v>0</v>
      </c>
      <c r="K160" s="192" t="s">
        <v>21</v>
      </c>
      <c r="L160" s="40"/>
      <c r="M160" s="197" t="s">
        <v>21</v>
      </c>
      <c r="N160" s="198" t="s">
        <v>47</v>
      </c>
      <c r="O160" s="65"/>
      <c r="P160" s="199">
        <f t="shared" si="11"/>
        <v>0</v>
      </c>
      <c r="Q160" s="199">
        <v>0</v>
      </c>
      <c r="R160" s="199">
        <f t="shared" si="12"/>
        <v>0</v>
      </c>
      <c r="S160" s="199">
        <v>0</v>
      </c>
      <c r="T160" s="200">
        <f t="shared" si="13"/>
        <v>0</v>
      </c>
      <c r="U160" s="35"/>
      <c r="V160" s="35"/>
      <c r="W160" s="35"/>
      <c r="X160" s="35"/>
      <c r="Y160" s="35"/>
      <c r="Z160" s="35"/>
      <c r="AA160" s="35"/>
      <c r="AB160" s="35"/>
      <c r="AC160" s="35"/>
      <c r="AD160" s="35"/>
      <c r="AE160" s="35"/>
      <c r="AR160" s="201" t="s">
        <v>318</v>
      </c>
      <c r="AT160" s="201" t="s">
        <v>313</v>
      </c>
      <c r="AU160" s="201" t="s">
        <v>318</v>
      </c>
      <c r="AY160" s="18" t="s">
        <v>311</v>
      </c>
      <c r="BE160" s="202">
        <f t="shared" si="14"/>
        <v>0</v>
      </c>
      <c r="BF160" s="202">
        <f t="shared" si="15"/>
        <v>0</v>
      </c>
      <c r="BG160" s="202">
        <f t="shared" si="16"/>
        <v>0</v>
      </c>
      <c r="BH160" s="202">
        <f t="shared" si="17"/>
        <v>0</v>
      </c>
      <c r="BI160" s="202">
        <f t="shared" si="18"/>
        <v>0</v>
      </c>
      <c r="BJ160" s="18" t="s">
        <v>84</v>
      </c>
      <c r="BK160" s="202">
        <f t="shared" si="19"/>
        <v>0</v>
      </c>
      <c r="BL160" s="18" t="s">
        <v>318</v>
      </c>
      <c r="BM160" s="201" t="s">
        <v>3421</v>
      </c>
    </row>
    <row r="161" spans="1:65" s="2" customFormat="1" ht="16.5" customHeight="1" x14ac:dyDescent="0.2">
      <c r="A161" s="35"/>
      <c r="B161" s="36"/>
      <c r="C161" s="190" t="s">
        <v>565</v>
      </c>
      <c r="D161" s="190" t="s">
        <v>313</v>
      </c>
      <c r="E161" s="191" t="s">
        <v>3422</v>
      </c>
      <c r="F161" s="192" t="s">
        <v>3423</v>
      </c>
      <c r="G161" s="193" t="s">
        <v>329</v>
      </c>
      <c r="H161" s="194">
        <v>50</v>
      </c>
      <c r="I161" s="195"/>
      <c r="J161" s="196">
        <f t="shared" si="10"/>
        <v>0</v>
      </c>
      <c r="K161" s="192" t="s">
        <v>21</v>
      </c>
      <c r="L161" s="40"/>
      <c r="M161" s="197" t="s">
        <v>21</v>
      </c>
      <c r="N161" s="198" t="s">
        <v>47</v>
      </c>
      <c r="O161" s="65"/>
      <c r="P161" s="199">
        <f t="shared" si="11"/>
        <v>0</v>
      </c>
      <c r="Q161" s="199">
        <v>0</v>
      </c>
      <c r="R161" s="199">
        <f t="shared" si="12"/>
        <v>0</v>
      </c>
      <c r="S161" s="199">
        <v>0</v>
      </c>
      <c r="T161" s="200">
        <f t="shared" si="13"/>
        <v>0</v>
      </c>
      <c r="U161" s="35"/>
      <c r="V161" s="35"/>
      <c r="W161" s="35"/>
      <c r="X161" s="35"/>
      <c r="Y161" s="35"/>
      <c r="Z161" s="35"/>
      <c r="AA161" s="35"/>
      <c r="AB161" s="35"/>
      <c r="AC161" s="35"/>
      <c r="AD161" s="35"/>
      <c r="AE161" s="35"/>
      <c r="AR161" s="201" t="s">
        <v>318</v>
      </c>
      <c r="AT161" s="201" t="s">
        <v>313</v>
      </c>
      <c r="AU161" s="201" t="s">
        <v>318</v>
      </c>
      <c r="AY161" s="18" t="s">
        <v>311</v>
      </c>
      <c r="BE161" s="202">
        <f t="shared" si="14"/>
        <v>0</v>
      </c>
      <c r="BF161" s="202">
        <f t="shared" si="15"/>
        <v>0</v>
      </c>
      <c r="BG161" s="202">
        <f t="shared" si="16"/>
        <v>0</v>
      </c>
      <c r="BH161" s="202">
        <f t="shared" si="17"/>
        <v>0</v>
      </c>
      <c r="BI161" s="202">
        <f t="shared" si="18"/>
        <v>0</v>
      </c>
      <c r="BJ161" s="18" t="s">
        <v>84</v>
      </c>
      <c r="BK161" s="202">
        <f t="shared" si="19"/>
        <v>0</v>
      </c>
      <c r="BL161" s="18" t="s">
        <v>318</v>
      </c>
      <c r="BM161" s="201" t="s">
        <v>3424</v>
      </c>
    </row>
    <row r="162" spans="1:65" s="2" customFormat="1" ht="16.5" customHeight="1" x14ac:dyDescent="0.2">
      <c r="A162" s="35"/>
      <c r="B162" s="36"/>
      <c r="C162" s="190" t="s">
        <v>569</v>
      </c>
      <c r="D162" s="190" t="s">
        <v>313</v>
      </c>
      <c r="E162" s="191" t="s">
        <v>3425</v>
      </c>
      <c r="F162" s="192" t="s">
        <v>3426</v>
      </c>
      <c r="G162" s="193" t="s">
        <v>1692</v>
      </c>
      <c r="H162" s="194">
        <v>195</v>
      </c>
      <c r="I162" s="195"/>
      <c r="J162" s="196">
        <f t="shared" si="10"/>
        <v>0</v>
      </c>
      <c r="K162" s="192" t="s">
        <v>21</v>
      </c>
      <c r="L162" s="40"/>
      <c r="M162" s="197" t="s">
        <v>21</v>
      </c>
      <c r="N162" s="198" t="s">
        <v>47</v>
      </c>
      <c r="O162" s="65"/>
      <c r="P162" s="199">
        <f t="shared" si="11"/>
        <v>0</v>
      </c>
      <c r="Q162" s="199">
        <v>0</v>
      </c>
      <c r="R162" s="199">
        <f t="shared" si="12"/>
        <v>0</v>
      </c>
      <c r="S162" s="199">
        <v>0</v>
      </c>
      <c r="T162" s="200">
        <f t="shared" si="13"/>
        <v>0</v>
      </c>
      <c r="U162" s="35"/>
      <c r="V162" s="35"/>
      <c r="W162" s="35"/>
      <c r="X162" s="35"/>
      <c r="Y162" s="35"/>
      <c r="Z162" s="35"/>
      <c r="AA162" s="35"/>
      <c r="AB162" s="35"/>
      <c r="AC162" s="35"/>
      <c r="AD162" s="35"/>
      <c r="AE162" s="35"/>
      <c r="AR162" s="201" t="s">
        <v>318</v>
      </c>
      <c r="AT162" s="201" t="s">
        <v>313</v>
      </c>
      <c r="AU162" s="201" t="s">
        <v>318</v>
      </c>
      <c r="AY162" s="18" t="s">
        <v>311</v>
      </c>
      <c r="BE162" s="202">
        <f t="shared" si="14"/>
        <v>0</v>
      </c>
      <c r="BF162" s="202">
        <f t="shared" si="15"/>
        <v>0</v>
      </c>
      <c r="BG162" s="202">
        <f t="shared" si="16"/>
        <v>0</v>
      </c>
      <c r="BH162" s="202">
        <f t="shared" si="17"/>
        <v>0</v>
      </c>
      <c r="BI162" s="202">
        <f t="shared" si="18"/>
        <v>0</v>
      </c>
      <c r="BJ162" s="18" t="s">
        <v>84</v>
      </c>
      <c r="BK162" s="202">
        <f t="shared" si="19"/>
        <v>0</v>
      </c>
      <c r="BL162" s="18" t="s">
        <v>318</v>
      </c>
      <c r="BM162" s="201" t="s">
        <v>3427</v>
      </c>
    </row>
    <row r="163" spans="1:65" s="2" customFormat="1" ht="24" customHeight="1" x14ac:dyDescent="0.2">
      <c r="A163" s="35"/>
      <c r="B163" s="36"/>
      <c r="C163" s="190" t="s">
        <v>574</v>
      </c>
      <c r="D163" s="190" t="s">
        <v>313</v>
      </c>
      <c r="E163" s="191" t="s">
        <v>3428</v>
      </c>
      <c r="F163" s="192" t="s">
        <v>3429</v>
      </c>
      <c r="G163" s="193" t="s">
        <v>329</v>
      </c>
      <c r="H163" s="194">
        <v>20</v>
      </c>
      <c r="I163" s="195"/>
      <c r="J163" s="196">
        <f t="shared" si="10"/>
        <v>0</v>
      </c>
      <c r="K163" s="192" t="s">
        <v>21</v>
      </c>
      <c r="L163" s="40"/>
      <c r="M163" s="197" t="s">
        <v>21</v>
      </c>
      <c r="N163" s="198" t="s">
        <v>47</v>
      </c>
      <c r="O163" s="65"/>
      <c r="P163" s="199">
        <f t="shared" si="11"/>
        <v>0</v>
      </c>
      <c r="Q163" s="199">
        <v>0</v>
      </c>
      <c r="R163" s="199">
        <f t="shared" si="12"/>
        <v>0</v>
      </c>
      <c r="S163" s="199">
        <v>0</v>
      </c>
      <c r="T163" s="200">
        <f t="shared" si="13"/>
        <v>0</v>
      </c>
      <c r="U163" s="35"/>
      <c r="V163" s="35"/>
      <c r="W163" s="35"/>
      <c r="X163" s="35"/>
      <c r="Y163" s="35"/>
      <c r="Z163" s="35"/>
      <c r="AA163" s="35"/>
      <c r="AB163" s="35"/>
      <c r="AC163" s="35"/>
      <c r="AD163" s="35"/>
      <c r="AE163" s="35"/>
      <c r="AR163" s="201" t="s">
        <v>318</v>
      </c>
      <c r="AT163" s="201" t="s">
        <v>313</v>
      </c>
      <c r="AU163" s="201" t="s">
        <v>318</v>
      </c>
      <c r="AY163" s="18" t="s">
        <v>311</v>
      </c>
      <c r="BE163" s="202">
        <f t="shared" si="14"/>
        <v>0</v>
      </c>
      <c r="BF163" s="202">
        <f t="shared" si="15"/>
        <v>0</v>
      </c>
      <c r="BG163" s="202">
        <f t="shared" si="16"/>
        <v>0</v>
      </c>
      <c r="BH163" s="202">
        <f t="shared" si="17"/>
        <v>0</v>
      </c>
      <c r="BI163" s="202">
        <f t="shared" si="18"/>
        <v>0</v>
      </c>
      <c r="BJ163" s="18" t="s">
        <v>84</v>
      </c>
      <c r="BK163" s="202">
        <f t="shared" si="19"/>
        <v>0</v>
      </c>
      <c r="BL163" s="18" t="s">
        <v>318</v>
      </c>
      <c r="BM163" s="201" t="s">
        <v>3430</v>
      </c>
    </row>
    <row r="164" spans="1:65" s="2" customFormat="1" ht="24" customHeight="1" x14ac:dyDescent="0.2">
      <c r="A164" s="35"/>
      <c r="B164" s="36"/>
      <c r="C164" s="190" t="s">
        <v>579</v>
      </c>
      <c r="D164" s="190" t="s">
        <v>313</v>
      </c>
      <c r="E164" s="191" t="s">
        <v>3431</v>
      </c>
      <c r="F164" s="192" t="s">
        <v>3432</v>
      </c>
      <c r="G164" s="193" t="s">
        <v>329</v>
      </c>
      <c r="H164" s="194">
        <v>80</v>
      </c>
      <c r="I164" s="195"/>
      <c r="J164" s="196">
        <f t="shared" si="10"/>
        <v>0</v>
      </c>
      <c r="K164" s="192" t="s">
        <v>21</v>
      </c>
      <c r="L164" s="40"/>
      <c r="M164" s="197" t="s">
        <v>21</v>
      </c>
      <c r="N164" s="198" t="s">
        <v>47</v>
      </c>
      <c r="O164" s="65"/>
      <c r="P164" s="199">
        <f t="shared" si="11"/>
        <v>0</v>
      </c>
      <c r="Q164" s="199">
        <v>0</v>
      </c>
      <c r="R164" s="199">
        <f t="shared" si="12"/>
        <v>0</v>
      </c>
      <c r="S164" s="199">
        <v>0</v>
      </c>
      <c r="T164" s="200">
        <f t="shared" si="13"/>
        <v>0</v>
      </c>
      <c r="U164" s="35"/>
      <c r="V164" s="35"/>
      <c r="W164" s="35"/>
      <c r="X164" s="35"/>
      <c r="Y164" s="35"/>
      <c r="Z164" s="35"/>
      <c r="AA164" s="35"/>
      <c r="AB164" s="35"/>
      <c r="AC164" s="35"/>
      <c r="AD164" s="35"/>
      <c r="AE164" s="35"/>
      <c r="AR164" s="201" t="s">
        <v>318</v>
      </c>
      <c r="AT164" s="201" t="s">
        <v>313</v>
      </c>
      <c r="AU164" s="201" t="s">
        <v>318</v>
      </c>
      <c r="AY164" s="18" t="s">
        <v>311</v>
      </c>
      <c r="BE164" s="202">
        <f t="shared" si="14"/>
        <v>0</v>
      </c>
      <c r="BF164" s="202">
        <f t="shared" si="15"/>
        <v>0</v>
      </c>
      <c r="BG164" s="202">
        <f t="shared" si="16"/>
        <v>0</v>
      </c>
      <c r="BH164" s="202">
        <f t="shared" si="17"/>
        <v>0</v>
      </c>
      <c r="BI164" s="202">
        <f t="shared" si="18"/>
        <v>0</v>
      </c>
      <c r="BJ164" s="18" t="s">
        <v>84</v>
      </c>
      <c r="BK164" s="202">
        <f t="shared" si="19"/>
        <v>0</v>
      </c>
      <c r="BL164" s="18" t="s">
        <v>318</v>
      </c>
      <c r="BM164" s="201" t="s">
        <v>3433</v>
      </c>
    </row>
    <row r="165" spans="1:65" s="2" customFormat="1" ht="24" customHeight="1" x14ac:dyDescent="0.2">
      <c r="A165" s="35"/>
      <c r="B165" s="36"/>
      <c r="C165" s="190" t="s">
        <v>588</v>
      </c>
      <c r="D165" s="190" t="s">
        <v>313</v>
      </c>
      <c r="E165" s="191" t="s">
        <v>3434</v>
      </c>
      <c r="F165" s="192" t="s">
        <v>3435</v>
      </c>
      <c r="G165" s="193" t="s">
        <v>329</v>
      </c>
      <c r="H165" s="194">
        <v>60</v>
      </c>
      <c r="I165" s="195"/>
      <c r="J165" s="196">
        <f t="shared" si="10"/>
        <v>0</v>
      </c>
      <c r="K165" s="192" t="s">
        <v>21</v>
      </c>
      <c r="L165" s="40"/>
      <c r="M165" s="197" t="s">
        <v>21</v>
      </c>
      <c r="N165" s="198" t="s">
        <v>47</v>
      </c>
      <c r="O165" s="65"/>
      <c r="P165" s="199">
        <f t="shared" si="11"/>
        <v>0</v>
      </c>
      <c r="Q165" s="199">
        <v>0</v>
      </c>
      <c r="R165" s="199">
        <f t="shared" si="12"/>
        <v>0</v>
      </c>
      <c r="S165" s="199">
        <v>0</v>
      </c>
      <c r="T165" s="200">
        <f t="shared" si="13"/>
        <v>0</v>
      </c>
      <c r="U165" s="35"/>
      <c r="V165" s="35"/>
      <c r="W165" s="35"/>
      <c r="X165" s="35"/>
      <c r="Y165" s="35"/>
      <c r="Z165" s="35"/>
      <c r="AA165" s="35"/>
      <c r="AB165" s="35"/>
      <c r="AC165" s="35"/>
      <c r="AD165" s="35"/>
      <c r="AE165" s="35"/>
      <c r="AR165" s="201" t="s">
        <v>318</v>
      </c>
      <c r="AT165" s="201" t="s">
        <v>313</v>
      </c>
      <c r="AU165" s="201" t="s">
        <v>318</v>
      </c>
      <c r="AY165" s="18" t="s">
        <v>311</v>
      </c>
      <c r="BE165" s="202">
        <f t="shared" si="14"/>
        <v>0</v>
      </c>
      <c r="BF165" s="202">
        <f t="shared" si="15"/>
        <v>0</v>
      </c>
      <c r="BG165" s="202">
        <f t="shared" si="16"/>
        <v>0</v>
      </c>
      <c r="BH165" s="202">
        <f t="shared" si="17"/>
        <v>0</v>
      </c>
      <c r="BI165" s="202">
        <f t="shared" si="18"/>
        <v>0</v>
      </c>
      <c r="BJ165" s="18" t="s">
        <v>84</v>
      </c>
      <c r="BK165" s="202">
        <f t="shared" si="19"/>
        <v>0</v>
      </c>
      <c r="BL165" s="18" t="s">
        <v>318</v>
      </c>
      <c r="BM165" s="201" t="s">
        <v>3436</v>
      </c>
    </row>
    <row r="166" spans="1:65" s="2" customFormat="1" ht="16.5" customHeight="1" x14ac:dyDescent="0.2">
      <c r="A166" s="35"/>
      <c r="B166" s="36"/>
      <c r="C166" s="190" t="s">
        <v>594</v>
      </c>
      <c r="D166" s="190" t="s">
        <v>313</v>
      </c>
      <c r="E166" s="191" t="s">
        <v>3437</v>
      </c>
      <c r="F166" s="192" t="s">
        <v>3438</v>
      </c>
      <c r="G166" s="193" t="s">
        <v>1692</v>
      </c>
      <c r="H166" s="194">
        <v>2</v>
      </c>
      <c r="I166" s="195"/>
      <c r="J166" s="196">
        <f t="shared" si="10"/>
        <v>0</v>
      </c>
      <c r="K166" s="192" t="s">
        <v>21</v>
      </c>
      <c r="L166" s="40"/>
      <c r="M166" s="197" t="s">
        <v>21</v>
      </c>
      <c r="N166" s="198" t="s">
        <v>47</v>
      </c>
      <c r="O166" s="65"/>
      <c r="P166" s="199">
        <f t="shared" si="11"/>
        <v>0</v>
      </c>
      <c r="Q166" s="199">
        <v>0</v>
      </c>
      <c r="R166" s="199">
        <f t="shared" si="12"/>
        <v>0</v>
      </c>
      <c r="S166" s="199">
        <v>0</v>
      </c>
      <c r="T166" s="200">
        <f t="shared" si="13"/>
        <v>0</v>
      </c>
      <c r="U166" s="35"/>
      <c r="V166" s="35"/>
      <c r="W166" s="35"/>
      <c r="X166" s="35"/>
      <c r="Y166" s="35"/>
      <c r="Z166" s="35"/>
      <c r="AA166" s="35"/>
      <c r="AB166" s="35"/>
      <c r="AC166" s="35"/>
      <c r="AD166" s="35"/>
      <c r="AE166" s="35"/>
      <c r="AR166" s="201" t="s">
        <v>318</v>
      </c>
      <c r="AT166" s="201" t="s">
        <v>313</v>
      </c>
      <c r="AU166" s="201" t="s">
        <v>318</v>
      </c>
      <c r="AY166" s="18" t="s">
        <v>311</v>
      </c>
      <c r="BE166" s="202">
        <f t="shared" si="14"/>
        <v>0</v>
      </c>
      <c r="BF166" s="202">
        <f t="shared" si="15"/>
        <v>0</v>
      </c>
      <c r="BG166" s="202">
        <f t="shared" si="16"/>
        <v>0</v>
      </c>
      <c r="BH166" s="202">
        <f t="shared" si="17"/>
        <v>0</v>
      </c>
      <c r="BI166" s="202">
        <f t="shared" si="18"/>
        <v>0</v>
      </c>
      <c r="BJ166" s="18" t="s">
        <v>84</v>
      </c>
      <c r="BK166" s="202">
        <f t="shared" si="19"/>
        <v>0</v>
      </c>
      <c r="BL166" s="18" t="s">
        <v>318</v>
      </c>
      <c r="BM166" s="201" t="s">
        <v>3439</v>
      </c>
    </row>
    <row r="167" spans="1:65" s="2" customFormat="1" ht="16.5" customHeight="1" x14ac:dyDescent="0.2">
      <c r="A167" s="35"/>
      <c r="B167" s="36"/>
      <c r="C167" s="190" t="s">
        <v>600</v>
      </c>
      <c r="D167" s="190" t="s">
        <v>313</v>
      </c>
      <c r="E167" s="191" t="s">
        <v>3440</v>
      </c>
      <c r="F167" s="192" t="s">
        <v>3407</v>
      </c>
      <c r="G167" s="193" t="s">
        <v>1692</v>
      </c>
      <c r="H167" s="194">
        <v>4</v>
      </c>
      <c r="I167" s="195"/>
      <c r="J167" s="196">
        <f t="shared" si="10"/>
        <v>0</v>
      </c>
      <c r="K167" s="192" t="s">
        <v>21</v>
      </c>
      <c r="L167" s="40"/>
      <c r="M167" s="197" t="s">
        <v>21</v>
      </c>
      <c r="N167" s="198" t="s">
        <v>47</v>
      </c>
      <c r="O167" s="65"/>
      <c r="P167" s="199">
        <f t="shared" si="11"/>
        <v>0</v>
      </c>
      <c r="Q167" s="199">
        <v>0</v>
      </c>
      <c r="R167" s="199">
        <f t="shared" si="12"/>
        <v>0</v>
      </c>
      <c r="S167" s="199">
        <v>0</v>
      </c>
      <c r="T167" s="200">
        <f t="shared" si="13"/>
        <v>0</v>
      </c>
      <c r="U167" s="35"/>
      <c r="V167" s="35"/>
      <c r="W167" s="35"/>
      <c r="X167" s="35"/>
      <c r="Y167" s="35"/>
      <c r="Z167" s="35"/>
      <c r="AA167" s="35"/>
      <c r="AB167" s="35"/>
      <c r="AC167" s="35"/>
      <c r="AD167" s="35"/>
      <c r="AE167" s="35"/>
      <c r="AR167" s="201" t="s">
        <v>318</v>
      </c>
      <c r="AT167" s="201" t="s">
        <v>313</v>
      </c>
      <c r="AU167" s="201" t="s">
        <v>318</v>
      </c>
      <c r="AY167" s="18" t="s">
        <v>311</v>
      </c>
      <c r="BE167" s="202">
        <f t="shared" si="14"/>
        <v>0</v>
      </c>
      <c r="BF167" s="202">
        <f t="shared" si="15"/>
        <v>0</v>
      </c>
      <c r="BG167" s="202">
        <f t="shared" si="16"/>
        <v>0</v>
      </c>
      <c r="BH167" s="202">
        <f t="shared" si="17"/>
        <v>0</v>
      </c>
      <c r="BI167" s="202">
        <f t="shared" si="18"/>
        <v>0</v>
      </c>
      <c r="BJ167" s="18" t="s">
        <v>84</v>
      </c>
      <c r="BK167" s="202">
        <f t="shared" si="19"/>
        <v>0</v>
      </c>
      <c r="BL167" s="18" t="s">
        <v>318</v>
      </c>
      <c r="BM167" s="201" t="s">
        <v>3441</v>
      </c>
    </row>
    <row r="168" spans="1:65" s="2" customFormat="1" ht="16.5" customHeight="1" x14ac:dyDescent="0.2">
      <c r="A168" s="35"/>
      <c r="B168" s="36"/>
      <c r="C168" s="190" t="s">
        <v>605</v>
      </c>
      <c r="D168" s="190" t="s">
        <v>313</v>
      </c>
      <c r="E168" s="191" t="s">
        <v>3442</v>
      </c>
      <c r="F168" s="192" t="s">
        <v>3443</v>
      </c>
      <c r="G168" s="193" t="s">
        <v>2003</v>
      </c>
      <c r="H168" s="194">
        <v>5</v>
      </c>
      <c r="I168" s="195"/>
      <c r="J168" s="196">
        <f t="shared" si="10"/>
        <v>0</v>
      </c>
      <c r="K168" s="192" t="s">
        <v>21</v>
      </c>
      <c r="L168" s="40"/>
      <c r="M168" s="197" t="s">
        <v>21</v>
      </c>
      <c r="N168" s="198" t="s">
        <v>47</v>
      </c>
      <c r="O168" s="65"/>
      <c r="P168" s="199">
        <f t="shared" si="11"/>
        <v>0</v>
      </c>
      <c r="Q168" s="199">
        <v>0</v>
      </c>
      <c r="R168" s="199">
        <f t="shared" si="12"/>
        <v>0</v>
      </c>
      <c r="S168" s="199">
        <v>0</v>
      </c>
      <c r="T168" s="200">
        <f t="shared" si="13"/>
        <v>0</v>
      </c>
      <c r="U168" s="35"/>
      <c r="V168" s="35"/>
      <c r="W168" s="35"/>
      <c r="X168" s="35"/>
      <c r="Y168" s="35"/>
      <c r="Z168" s="35"/>
      <c r="AA168" s="35"/>
      <c r="AB168" s="35"/>
      <c r="AC168" s="35"/>
      <c r="AD168" s="35"/>
      <c r="AE168" s="35"/>
      <c r="AR168" s="201" t="s">
        <v>318</v>
      </c>
      <c r="AT168" s="201" t="s">
        <v>313</v>
      </c>
      <c r="AU168" s="201" t="s">
        <v>318</v>
      </c>
      <c r="AY168" s="18" t="s">
        <v>311</v>
      </c>
      <c r="BE168" s="202">
        <f t="shared" si="14"/>
        <v>0</v>
      </c>
      <c r="BF168" s="202">
        <f t="shared" si="15"/>
        <v>0</v>
      </c>
      <c r="BG168" s="202">
        <f t="shared" si="16"/>
        <v>0</v>
      </c>
      <c r="BH168" s="202">
        <f t="shared" si="17"/>
        <v>0</v>
      </c>
      <c r="BI168" s="202">
        <f t="shared" si="18"/>
        <v>0</v>
      </c>
      <c r="BJ168" s="18" t="s">
        <v>84</v>
      </c>
      <c r="BK168" s="202">
        <f t="shared" si="19"/>
        <v>0</v>
      </c>
      <c r="BL168" s="18" t="s">
        <v>318</v>
      </c>
      <c r="BM168" s="201" t="s">
        <v>3444</v>
      </c>
    </row>
    <row r="169" spans="1:65" s="2" customFormat="1" ht="16.5" customHeight="1" x14ac:dyDescent="0.2">
      <c r="A169" s="35"/>
      <c r="B169" s="36"/>
      <c r="C169" s="190" t="s">
        <v>610</v>
      </c>
      <c r="D169" s="190" t="s">
        <v>313</v>
      </c>
      <c r="E169" s="191" t="s">
        <v>3445</v>
      </c>
      <c r="F169" s="192" t="s">
        <v>3446</v>
      </c>
      <c r="G169" s="193" t="s">
        <v>1692</v>
      </c>
      <c r="H169" s="194">
        <v>9</v>
      </c>
      <c r="I169" s="195"/>
      <c r="J169" s="196">
        <f t="shared" si="10"/>
        <v>0</v>
      </c>
      <c r="K169" s="192" t="s">
        <v>21</v>
      </c>
      <c r="L169" s="40"/>
      <c r="M169" s="197" t="s">
        <v>21</v>
      </c>
      <c r="N169" s="198" t="s">
        <v>47</v>
      </c>
      <c r="O169" s="65"/>
      <c r="P169" s="199">
        <f t="shared" si="11"/>
        <v>0</v>
      </c>
      <c r="Q169" s="199">
        <v>0</v>
      </c>
      <c r="R169" s="199">
        <f t="shared" si="12"/>
        <v>0</v>
      </c>
      <c r="S169" s="199">
        <v>0</v>
      </c>
      <c r="T169" s="200">
        <f t="shared" si="13"/>
        <v>0</v>
      </c>
      <c r="U169" s="35"/>
      <c r="V169" s="35"/>
      <c r="W169" s="35"/>
      <c r="X169" s="35"/>
      <c r="Y169" s="35"/>
      <c r="Z169" s="35"/>
      <c r="AA169" s="35"/>
      <c r="AB169" s="35"/>
      <c r="AC169" s="35"/>
      <c r="AD169" s="35"/>
      <c r="AE169" s="35"/>
      <c r="AR169" s="201" t="s">
        <v>318</v>
      </c>
      <c r="AT169" s="201" t="s">
        <v>313</v>
      </c>
      <c r="AU169" s="201" t="s">
        <v>318</v>
      </c>
      <c r="AY169" s="18" t="s">
        <v>311</v>
      </c>
      <c r="BE169" s="202">
        <f t="shared" si="14"/>
        <v>0</v>
      </c>
      <c r="BF169" s="202">
        <f t="shared" si="15"/>
        <v>0</v>
      </c>
      <c r="BG169" s="202">
        <f t="shared" si="16"/>
        <v>0</v>
      </c>
      <c r="BH169" s="202">
        <f t="shared" si="17"/>
        <v>0</v>
      </c>
      <c r="BI169" s="202">
        <f t="shared" si="18"/>
        <v>0</v>
      </c>
      <c r="BJ169" s="18" t="s">
        <v>84</v>
      </c>
      <c r="BK169" s="202">
        <f t="shared" si="19"/>
        <v>0</v>
      </c>
      <c r="BL169" s="18" t="s">
        <v>318</v>
      </c>
      <c r="BM169" s="201" t="s">
        <v>3447</v>
      </c>
    </row>
    <row r="170" spans="1:65" s="2" customFormat="1" ht="16.5" customHeight="1" x14ac:dyDescent="0.2">
      <c r="A170" s="35"/>
      <c r="B170" s="36"/>
      <c r="C170" s="190" t="s">
        <v>615</v>
      </c>
      <c r="D170" s="190" t="s">
        <v>313</v>
      </c>
      <c r="E170" s="191" t="s">
        <v>3448</v>
      </c>
      <c r="F170" s="192" t="s">
        <v>3449</v>
      </c>
      <c r="G170" s="193" t="s">
        <v>2003</v>
      </c>
      <c r="H170" s="194">
        <v>1</v>
      </c>
      <c r="I170" s="195"/>
      <c r="J170" s="196">
        <f t="shared" si="10"/>
        <v>0</v>
      </c>
      <c r="K170" s="192" t="s">
        <v>21</v>
      </c>
      <c r="L170" s="40"/>
      <c r="M170" s="197" t="s">
        <v>21</v>
      </c>
      <c r="N170" s="198" t="s">
        <v>47</v>
      </c>
      <c r="O170" s="65"/>
      <c r="P170" s="199">
        <f t="shared" si="11"/>
        <v>0</v>
      </c>
      <c r="Q170" s="199">
        <v>0</v>
      </c>
      <c r="R170" s="199">
        <f t="shared" si="12"/>
        <v>0</v>
      </c>
      <c r="S170" s="199">
        <v>0</v>
      </c>
      <c r="T170" s="200">
        <f t="shared" si="13"/>
        <v>0</v>
      </c>
      <c r="U170" s="35"/>
      <c r="V170" s="35"/>
      <c r="W170" s="35"/>
      <c r="X170" s="35"/>
      <c r="Y170" s="35"/>
      <c r="Z170" s="35"/>
      <c r="AA170" s="35"/>
      <c r="AB170" s="35"/>
      <c r="AC170" s="35"/>
      <c r="AD170" s="35"/>
      <c r="AE170" s="35"/>
      <c r="AR170" s="201" t="s">
        <v>318</v>
      </c>
      <c r="AT170" s="201" t="s">
        <v>313</v>
      </c>
      <c r="AU170" s="201" t="s">
        <v>318</v>
      </c>
      <c r="AY170" s="18" t="s">
        <v>311</v>
      </c>
      <c r="BE170" s="202">
        <f t="shared" si="14"/>
        <v>0</v>
      </c>
      <c r="BF170" s="202">
        <f t="shared" si="15"/>
        <v>0</v>
      </c>
      <c r="BG170" s="202">
        <f t="shared" si="16"/>
        <v>0</v>
      </c>
      <c r="BH170" s="202">
        <f t="shared" si="17"/>
        <v>0</v>
      </c>
      <c r="BI170" s="202">
        <f t="shared" si="18"/>
        <v>0</v>
      </c>
      <c r="BJ170" s="18" t="s">
        <v>84</v>
      </c>
      <c r="BK170" s="202">
        <f t="shared" si="19"/>
        <v>0</v>
      </c>
      <c r="BL170" s="18" t="s">
        <v>318</v>
      </c>
      <c r="BM170" s="201" t="s">
        <v>3450</v>
      </c>
    </row>
    <row r="171" spans="1:65" s="2" customFormat="1" ht="16.5" customHeight="1" x14ac:dyDescent="0.2">
      <c r="A171" s="35"/>
      <c r="B171" s="36"/>
      <c r="C171" s="190" t="s">
        <v>619</v>
      </c>
      <c r="D171" s="190" t="s">
        <v>313</v>
      </c>
      <c r="E171" s="191" t="s">
        <v>3451</v>
      </c>
      <c r="F171" s="192" t="s">
        <v>3410</v>
      </c>
      <c r="G171" s="193" t="s">
        <v>2003</v>
      </c>
      <c r="H171" s="194">
        <v>1</v>
      </c>
      <c r="I171" s="195"/>
      <c r="J171" s="196">
        <f t="shared" si="10"/>
        <v>0</v>
      </c>
      <c r="K171" s="192" t="s">
        <v>21</v>
      </c>
      <c r="L171" s="40"/>
      <c r="M171" s="197" t="s">
        <v>21</v>
      </c>
      <c r="N171" s="198" t="s">
        <v>47</v>
      </c>
      <c r="O171" s="65"/>
      <c r="P171" s="199">
        <f t="shared" si="11"/>
        <v>0</v>
      </c>
      <c r="Q171" s="199">
        <v>0</v>
      </c>
      <c r="R171" s="199">
        <f t="shared" si="12"/>
        <v>0</v>
      </c>
      <c r="S171" s="199">
        <v>0</v>
      </c>
      <c r="T171" s="200">
        <f t="shared" si="13"/>
        <v>0</v>
      </c>
      <c r="U171" s="35"/>
      <c r="V171" s="35"/>
      <c r="W171" s="35"/>
      <c r="X171" s="35"/>
      <c r="Y171" s="35"/>
      <c r="Z171" s="35"/>
      <c r="AA171" s="35"/>
      <c r="AB171" s="35"/>
      <c r="AC171" s="35"/>
      <c r="AD171" s="35"/>
      <c r="AE171" s="35"/>
      <c r="AR171" s="201" t="s">
        <v>318</v>
      </c>
      <c r="AT171" s="201" t="s">
        <v>313</v>
      </c>
      <c r="AU171" s="201" t="s">
        <v>318</v>
      </c>
      <c r="AY171" s="18" t="s">
        <v>311</v>
      </c>
      <c r="BE171" s="202">
        <f t="shared" si="14"/>
        <v>0</v>
      </c>
      <c r="BF171" s="202">
        <f t="shared" si="15"/>
        <v>0</v>
      </c>
      <c r="BG171" s="202">
        <f t="shared" si="16"/>
        <v>0</v>
      </c>
      <c r="BH171" s="202">
        <f t="shared" si="17"/>
        <v>0</v>
      </c>
      <c r="BI171" s="202">
        <f t="shared" si="18"/>
        <v>0</v>
      </c>
      <c r="BJ171" s="18" t="s">
        <v>84</v>
      </c>
      <c r="BK171" s="202">
        <f t="shared" si="19"/>
        <v>0</v>
      </c>
      <c r="BL171" s="18" t="s">
        <v>318</v>
      </c>
      <c r="BM171" s="201" t="s">
        <v>3452</v>
      </c>
    </row>
    <row r="172" spans="1:65" s="16" customFormat="1" ht="20.85" customHeight="1" x14ac:dyDescent="0.2">
      <c r="B172" s="257"/>
      <c r="C172" s="258"/>
      <c r="D172" s="259" t="s">
        <v>75</v>
      </c>
      <c r="E172" s="259" t="s">
        <v>3453</v>
      </c>
      <c r="F172" s="259" t="s">
        <v>3388</v>
      </c>
      <c r="G172" s="258"/>
      <c r="H172" s="258"/>
      <c r="I172" s="260"/>
      <c r="J172" s="261">
        <f>BK172</f>
        <v>0</v>
      </c>
      <c r="K172" s="258"/>
      <c r="L172" s="262"/>
      <c r="M172" s="263"/>
      <c r="N172" s="264"/>
      <c r="O172" s="264"/>
      <c r="P172" s="265">
        <f>SUM(P173:P183)</f>
        <v>0</v>
      </c>
      <c r="Q172" s="264"/>
      <c r="R172" s="265">
        <f>SUM(R173:R183)</f>
        <v>0</v>
      </c>
      <c r="S172" s="264"/>
      <c r="T172" s="266">
        <f>SUM(T173:T183)</f>
        <v>0</v>
      </c>
      <c r="AR172" s="267" t="s">
        <v>84</v>
      </c>
      <c r="AT172" s="268" t="s">
        <v>75</v>
      </c>
      <c r="AU172" s="268" t="s">
        <v>125</v>
      </c>
      <c r="AY172" s="267" t="s">
        <v>311</v>
      </c>
      <c r="BK172" s="269">
        <f>SUM(BK173:BK183)</f>
        <v>0</v>
      </c>
    </row>
    <row r="173" spans="1:65" s="2" customFormat="1" ht="16.5" customHeight="1" x14ac:dyDescent="0.2">
      <c r="A173" s="35"/>
      <c r="B173" s="36"/>
      <c r="C173" s="190" t="s">
        <v>624</v>
      </c>
      <c r="D173" s="190" t="s">
        <v>313</v>
      </c>
      <c r="E173" s="191" t="s">
        <v>3409</v>
      </c>
      <c r="F173" s="192" t="s">
        <v>3410</v>
      </c>
      <c r="G173" s="193" t="s">
        <v>2003</v>
      </c>
      <c r="H173" s="194">
        <v>1</v>
      </c>
      <c r="I173" s="195"/>
      <c r="J173" s="196">
        <f t="shared" ref="J173:J183" si="20">ROUND(I173*H173,2)</f>
        <v>0</v>
      </c>
      <c r="K173" s="192" t="s">
        <v>21</v>
      </c>
      <c r="L173" s="40"/>
      <c r="M173" s="197" t="s">
        <v>21</v>
      </c>
      <c r="N173" s="198" t="s">
        <v>47</v>
      </c>
      <c r="O173" s="65"/>
      <c r="P173" s="199">
        <f t="shared" ref="P173:P183" si="21">O173*H173</f>
        <v>0</v>
      </c>
      <c r="Q173" s="199">
        <v>0</v>
      </c>
      <c r="R173" s="199">
        <f t="shared" ref="R173:R183" si="22">Q173*H173</f>
        <v>0</v>
      </c>
      <c r="S173" s="199">
        <v>0</v>
      </c>
      <c r="T173" s="200">
        <f t="shared" ref="T173:T183" si="23">S173*H173</f>
        <v>0</v>
      </c>
      <c r="U173" s="35"/>
      <c r="V173" s="35"/>
      <c r="W173" s="35"/>
      <c r="X173" s="35"/>
      <c r="Y173" s="35"/>
      <c r="Z173" s="35"/>
      <c r="AA173" s="35"/>
      <c r="AB173" s="35"/>
      <c r="AC173" s="35"/>
      <c r="AD173" s="35"/>
      <c r="AE173" s="35"/>
      <c r="AR173" s="201" t="s">
        <v>318</v>
      </c>
      <c r="AT173" s="201" t="s">
        <v>313</v>
      </c>
      <c r="AU173" s="201" t="s">
        <v>318</v>
      </c>
      <c r="AY173" s="18" t="s">
        <v>311</v>
      </c>
      <c r="BE173" s="202">
        <f t="shared" ref="BE173:BE183" si="24">IF(N173="základní",J173,0)</f>
        <v>0</v>
      </c>
      <c r="BF173" s="202">
        <f t="shared" ref="BF173:BF183" si="25">IF(N173="snížená",J173,0)</f>
        <v>0</v>
      </c>
      <c r="BG173" s="202">
        <f t="shared" ref="BG173:BG183" si="26">IF(N173="zákl. přenesená",J173,0)</f>
        <v>0</v>
      </c>
      <c r="BH173" s="202">
        <f t="shared" ref="BH173:BH183" si="27">IF(N173="sníž. přenesená",J173,0)</f>
        <v>0</v>
      </c>
      <c r="BI173" s="202">
        <f t="shared" ref="BI173:BI183" si="28">IF(N173="nulová",J173,0)</f>
        <v>0</v>
      </c>
      <c r="BJ173" s="18" t="s">
        <v>84</v>
      </c>
      <c r="BK173" s="202">
        <f t="shared" ref="BK173:BK183" si="29">ROUND(I173*H173,2)</f>
        <v>0</v>
      </c>
      <c r="BL173" s="18" t="s">
        <v>318</v>
      </c>
      <c r="BM173" s="201" t="s">
        <v>3454</v>
      </c>
    </row>
    <row r="174" spans="1:65" s="2" customFormat="1" ht="16.5" customHeight="1" x14ac:dyDescent="0.2">
      <c r="A174" s="35"/>
      <c r="B174" s="36"/>
      <c r="C174" s="190" t="s">
        <v>628</v>
      </c>
      <c r="D174" s="190" t="s">
        <v>313</v>
      </c>
      <c r="E174" s="191" t="s">
        <v>3419</v>
      </c>
      <c r="F174" s="192" t="s">
        <v>3420</v>
      </c>
      <c r="G174" s="193" t="s">
        <v>329</v>
      </c>
      <c r="H174" s="194">
        <v>30</v>
      </c>
      <c r="I174" s="195"/>
      <c r="J174" s="196">
        <f t="shared" si="20"/>
        <v>0</v>
      </c>
      <c r="K174" s="192" t="s">
        <v>21</v>
      </c>
      <c r="L174" s="40"/>
      <c r="M174" s="197" t="s">
        <v>21</v>
      </c>
      <c r="N174" s="198" t="s">
        <v>47</v>
      </c>
      <c r="O174" s="65"/>
      <c r="P174" s="199">
        <f t="shared" si="21"/>
        <v>0</v>
      </c>
      <c r="Q174" s="199">
        <v>0</v>
      </c>
      <c r="R174" s="199">
        <f t="shared" si="22"/>
        <v>0</v>
      </c>
      <c r="S174" s="199">
        <v>0</v>
      </c>
      <c r="T174" s="200">
        <f t="shared" si="23"/>
        <v>0</v>
      </c>
      <c r="U174" s="35"/>
      <c r="V174" s="35"/>
      <c r="W174" s="35"/>
      <c r="X174" s="35"/>
      <c r="Y174" s="35"/>
      <c r="Z174" s="35"/>
      <c r="AA174" s="35"/>
      <c r="AB174" s="35"/>
      <c r="AC174" s="35"/>
      <c r="AD174" s="35"/>
      <c r="AE174" s="35"/>
      <c r="AR174" s="201" t="s">
        <v>318</v>
      </c>
      <c r="AT174" s="201" t="s">
        <v>313</v>
      </c>
      <c r="AU174" s="201" t="s">
        <v>318</v>
      </c>
      <c r="AY174" s="18" t="s">
        <v>311</v>
      </c>
      <c r="BE174" s="202">
        <f t="shared" si="24"/>
        <v>0</v>
      </c>
      <c r="BF174" s="202">
        <f t="shared" si="25"/>
        <v>0</v>
      </c>
      <c r="BG174" s="202">
        <f t="shared" si="26"/>
        <v>0</v>
      </c>
      <c r="BH174" s="202">
        <f t="shared" si="27"/>
        <v>0</v>
      </c>
      <c r="BI174" s="202">
        <f t="shared" si="28"/>
        <v>0</v>
      </c>
      <c r="BJ174" s="18" t="s">
        <v>84</v>
      </c>
      <c r="BK174" s="202">
        <f t="shared" si="29"/>
        <v>0</v>
      </c>
      <c r="BL174" s="18" t="s">
        <v>318</v>
      </c>
      <c r="BM174" s="201" t="s">
        <v>3455</v>
      </c>
    </row>
    <row r="175" spans="1:65" s="2" customFormat="1" ht="24" customHeight="1" x14ac:dyDescent="0.2">
      <c r="A175" s="35"/>
      <c r="B175" s="36"/>
      <c r="C175" s="190" t="s">
        <v>635</v>
      </c>
      <c r="D175" s="190" t="s">
        <v>313</v>
      </c>
      <c r="E175" s="191" t="s">
        <v>3431</v>
      </c>
      <c r="F175" s="192" t="s">
        <v>3432</v>
      </c>
      <c r="G175" s="193" t="s">
        <v>329</v>
      </c>
      <c r="H175" s="194">
        <v>40</v>
      </c>
      <c r="I175" s="195"/>
      <c r="J175" s="196">
        <f t="shared" si="20"/>
        <v>0</v>
      </c>
      <c r="K175" s="192" t="s">
        <v>21</v>
      </c>
      <c r="L175" s="40"/>
      <c r="M175" s="197" t="s">
        <v>21</v>
      </c>
      <c r="N175" s="198" t="s">
        <v>47</v>
      </c>
      <c r="O175" s="65"/>
      <c r="P175" s="199">
        <f t="shared" si="21"/>
        <v>0</v>
      </c>
      <c r="Q175" s="199">
        <v>0</v>
      </c>
      <c r="R175" s="199">
        <f t="shared" si="22"/>
        <v>0</v>
      </c>
      <c r="S175" s="199">
        <v>0</v>
      </c>
      <c r="T175" s="200">
        <f t="shared" si="23"/>
        <v>0</v>
      </c>
      <c r="U175" s="35"/>
      <c r="V175" s="35"/>
      <c r="W175" s="35"/>
      <c r="X175" s="35"/>
      <c r="Y175" s="35"/>
      <c r="Z175" s="35"/>
      <c r="AA175" s="35"/>
      <c r="AB175" s="35"/>
      <c r="AC175" s="35"/>
      <c r="AD175" s="35"/>
      <c r="AE175" s="35"/>
      <c r="AR175" s="201" t="s">
        <v>318</v>
      </c>
      <c r="AT175" s="201" t="s">
        <v>313</v>
      </c>
      <c r="AU175" s="201" t="s">
        <v>318</v>
      </c>
      <c r="AY175" s="18" t="s">
        <v>311</v>
      </c>
      <c r="BE175" s="202">
        <f t="shared" si="24"/>
        <v>0</v>
      </c>
      <c r="BF175" s="202">
        <f t="shared" si="25"/>
        <v>0</v>
      </c>
      <c r="BG175" s="202">
        <f t="shared" si="26"/>
        <v>0</v>
      </c>
      <c r="BH175" s="202">
        <f t="shared" si="27"/>
        <v>0</v>
      </c>
      <c r="BI175" s="202">
        <f t="shared" si="28"/>
        <v>0</v>
      </c>
      <c r="BJ175" s="18" t="s">
        <v>84</v>
      </c>
      <c r="BK175" s="202">
        <f t="shared" si="29"/>
        <v>0</v>
      </c>
      <c r="BL175" s="18" t="s">
        <v>318</v>
      </c>
      <c r="BM175" s="201" t="s">
        <v>3456</v>
      </c>
    </row>
    <row r="176" spans="1:65" s="2" customFormat="1" ht="24" customHeight="1" x14ac:dyDescent="0.2">
      <c r="A176" s="35"/>
      <c r="B176" s="36"/>
      <c r="C176" s="190" t="s">
        <v>640</v>
      </c>
      <c r="D176" s="190" t="s">
        <v>313</v>
      </c>
      <c r="E176" s="191" t="s">
        <v>3434</v>
      </c>
      <c r="F176" s="192" t="s">
        <v>3435</v>
      </c>
      <c r="G176" s="193" t="s">
        <v>329</v>
      </c>
      <c r="H176" s="194">
        <v>20</v>
      </c>
      <c r="I176" s="195"/>
      <c r="J176" s="196">
        <f t="shared" si="20"/>
        <v>0</v>
      </c>
      <c r="K176" s="192" t="s">
        <v>21</v>
      </c>
      <c r="L176" s="40"/>
      <c r="M176" s="197" t="s">
        <v>21</v>
      </c>
      <c r="N176" s="198" t="s">
        <v>47</v>
      </c>
      <c r="O176" s="65"/>
      <c r="P176" s="199">
        <f t="shared" si="21"/>
        <v>0</v>
      </c>
      <c r="Q176" s="199">
        <v>0</v>
      </c>
      <c r="R176" s="199">
        <f t="shared" si="22"/>
        <v>0</v>
      </c>
      <c r="S176" s="199">
        <v>0</v>
      </c>
      <c r="T176" s="200">
        <f t="shared" si="23"/>
        <v>0</v>
      </c>
      <c r="U176" s="35"/>
      <c r="V176" s="35"/>
      <c r="W176" s="35"/>
      <c r="X176" s="35"/>
      <c r="Y176" s="35"/>
      <c r="Z176" s="35"/>
      <c r="AA176" s="35"/>
      <c r="AB176" s="35"/>
      <c r="AC176" s="35"/>
      <c r="AD176" s="35"/>
      <c r="AE176" s="35"/>
      <c r="AR176" s="201" t="s">
        <v>318</v>
      </c>
      <c r="AT176" s="201" t="s">
        <v>313</v>
      </c>
      <c r="AU176" s="201" t="s">
        <v>318</v>
      </c>
      <c r="AY176" s="18" t="s">
        <v>311</v>
      </c>
      <c r="BE176" s="202">
        <f t="shared" si="24"/>
        <v>0</v>
      </c>
      <c r="BF176" s="202">
        <f t="shared" si="25"/>
        <v>0</v>
      </c>
      <c r="BG176" s="202">
        <f t="shared" si="26"/>
        <v>0</v>
      </c>
      <c r="BH176" s="202">
        <f t="shared" si="27"/>
        <v>0</v>
      </c>
      <c r="BI176" s="202">
        <f t="shared" si="28"/>
        <v>0</v>
      </c>
      <c r="BJ176" s="18" t="s">
        <v>84</v>
      </c>
      <c r="BK176" s="202">
        <f t="shared" si="29"/>
        <v>0</v>
      </c>
      <c r="BL176" s="18" t="s">
        <v>318</v>
      </c>
      <c r="BM176" s="201" t="s">
        <v>3457</v>
      </c>
    </row>
    <row r="177" spans="1:65" s="2" customFormat="1" ht="16.5" customHeight="1" x14ac:dyDescent="0.2">
      <c r="A177" s="35"/>
      <c r="B177" s="36"/>
      <c r="C177" s="190" t="s">
        <v>649</v>
      </c>
      <c r="D177" s="190" t="s">
        <v>313</v>
      </c>
      <c r="E177" s="191" t="s">
        <v>3442</v>
      </c>
      <c r="F177" s="192" t="s">
        <v>3443</v>
      </c>
      <c r="G177" s="193" t="s">
        <v>2003</v>
      </c>
      <c r="H177" s="194">
        <v>4</v>
      </c>
      <c r="I177" s="195"/>
      <c r="J177" s="196">
        <f t="shared" si="20"/>
        <v>0</v>
      </c>
      <c r="K177" s="192" t="s">
        <v>21</v>
      </c>
      <c r="L177" s="40"/>
      <c r="M177" s="197" t="s">
        <v>21</v>
      </c>
      <c r="N177" s="198" t="s">
        <v>47</v>
      </c>
      <c r="O177" s="65"/>
      <c r="P177" s="199">
        <f t="shared" si="21"/>
        <v>0</v>
      </c>
      <c r="Q177" s="199">
        <v>0</v>
      </c>
      <c r="R177" s="199">
        <f t="shared" si="22"/>
        <v>0</v>
      </c>
      <c r="S177" s="199">
        <v>0</v>
      </c>
      <c r="T177" s="200">
        <f t="shared" si="23"/>
        <v>0</v>
      </c>
      <c r="U177" s="35"/>
      <c r="V177" s="35"/>
      <c r="W177" s="35"/>
      <c r="X177" s="35"/>
      <c r="Y177" s="35"/>
      <c r="Z177" s="35"/>
      <c r="AA177" s="35"/>
      <c r="AB177" s="35"/>
      <c r="AC177" s="35"/>
      <c r="AD177" s="35"/>
      <c r="AE177" s="35"/>
      <c r="AR177" s="201" t="s">
        <v>318</v>
      </c>
      <c r="AT177" s="201" t="s">
        <v>313</v>
      </c>
      <c r="AU177" s="201" t="s">
        <v>318</v>
      </c>
      <c r="AY177" s="18" t="s">
        <v>311</v>
      </c>
      <c r="BE177" s="202">
        <f t="shared" si="24"/>
        <v>0</v>
      </c>
      <c r="BF177" s="202">
        <f t="shared" si="25"/>
        <v>0</v>
      </c>
      <c r="BG177" s="202">
        <f t="shared" si="26"/>
        <v>0</v>
      </c>
      <c r="BH177" s="202">
        <f t="shared" si="27"/>
        <v>0</v>
      </c>
      <c r="BI177" s="202">
        <f t="shared" si="28"/>
        <v>0</v>
      </c>
      <c r="BJ177" s="18" t="s">
        <v>84</v>
      </c>
      <c r="BK177" s="202">
        <f t="shared" si="29"/>
        <v>0</v>
      </c>
      <c r="BL177" s="18" t="s">
        <v>318</v>
      </c>
      <c r="BM177" s="201" t="s">
        <v>3458</v>
      </c>
    </row>
    <row r="178" spans="1:65" s="2" customFormat="1" ht="16.5" customHeight="1" x14ac:dyDescent="0.2">
      <c r="A178" s="35"/>
      <c r="B178" s="36"/>
      <c r="C178" s="190" t="s">
        <v>655</v>
      </c>
      <c r="D178" s="190" t="s">
        <v>313</v>
      </c>
      <c r="E178" s="191" t="s">
        <v>3445</v>
      </c>
      <c r="F178" s="192" t="s">
        <v>3446</v>
      </c>
      <c r="G178" s="193" t="s">
        <v>1692</v>
      </c>
      <c r="H178" s="194">
        <v>5</v>
      </c>
      <c r="I178" s="195"/>
      <c r="J178" s="196">
        <f t="shared" si="20"/>
        <v>0</v>
      </c>
      <c r="K178" s="192" t="s">
        <v>21</v>
      </c>
      <c r="L178" s="40"/>
      <c r="M178" s="197" t="s">
        <v>21</v>
      </c>
      <c r="N178" s="198" t="s">
        <v>47</v>
      </c>
      <c r="O178" s="65"/>
      <c r="P178" s="199">
        <f t="shared" si="21"/>
        <v>0</v>
      </c>
      <c r="Q178" s="199">
        <v>0</v>
      </c>
      <c r="R178" s="199">
        <f t="shared" si="22"/>
        <v>0</v>
      </c>
      <c r="S178" s="199">
        <v>0</v>
      </c>
      <c r="T178" s="200">
        <f t="shared" si="23"/>
        <v>0</v>
      </c>
      <c r="U178" s="35"/>
      <c r="V178" s="35"/>
      <c r="W178" s="35"/>
      <c r="X178" s="35"/>
      <c r="Y178" s="35"/>
      <c r="Z178" s="35"/>
      <c r="AA178" s="35"/>
      <c r="AB178" s="35"/>
      <c r="AC178" s="35"/>
      <c r="AD178" s="35"/>
      <c r="AE178" s="35"/>
      <c r="AR178" s="201" t="s">
        <v>318</v>
      </c>
      <c r="AT178" s="201" t="s">
        <v>313</v>
      </c>
      <c r="AU178" s="201" t="s">
        <v>318</v>
      </c>
      <c r="AY178" s="18" t="s">
        <v>311</v>
      </c>
      <c r="BE178" s="202">
        <f t="shared" si="24"/>
        <v>0</v>
      </c>
      <c r="BF178" s="202">
        <f t="shared" si="25"/>
        <v>0</v>
      </c>
      <c r="BG178" s="202">
        <f t="shared" si="26"/>
        <v>0</v>
      </c>
      <c r="BH178" s="202">
        <f t="shared" si="27"/>
        <v>0</v>
      </c>
      <c r="BI178" s="202">
        <f t="shared" si="28"/>
        <v>0</v>
      </c>
      <c r="BJ178" s="18" t="s">
        <v>84</v>
      </c>
      <c r="BK178" s="202">
        <f t="shared" si="29"/>
        <v>0</v>
      </c>
      <c r="BL178" s="18" t="s">
        <v>318</v>
      </c>
      <c r="BM178" s="201" t="s">
        <v>3459</v>
      </c>
    </row>
    <row r="179" spans="1:65" s="2" customFormat="1" ht="16.5" customHeight="1" x14ac:dyDescent="0.2">
      <c r="A179" s="35"/>
      <c r="B179" s="36"/>
      <c r="C179" s="190" t="s">
        <v>660</v>
      </c>
      <c r="D179" s="190" t="s">
        <v>313</v>
      </c>
      <c r="E179" s="191" t="s">
        <v>3448</v>
      </c>
      <c r="F179" s="192" t="s">
        <v>3449</v>
      </c>
      <c r="G179" s="193" t="s">
        <v>2003</v>
      </c>
      <c r="H179" s="194">
        <v>1</v>
      </c>
      <c r="I179" s="195"/>
      <c r="J179" s="196">
        <f t="shared" si="20"/>
        <v>0</v>
      </c>
      <c r="K179" s="192" t="s">
        <v>21</v>
      </c>
      <c r="L179" s="40"/>
      <c r="M179" s="197" t="s">
        <v>21</v>
      </c>
      <c r="N179" s="198" t="s">
        <v>47</v>
      </c>
      <c r="O179" s="65"/>
      <c r="P179" s="199">
        <f t="shared" si="21"/>
        <v>0</v>
      </c>
      <c r="Q179" s="199">
        <v>0</v>
      </c>
      <c r="R179" s="199">
        <f t="shared" si="22"/>
        <v>0</v>
      </c>
      <c r="S179" s="199">
        <v>0</v>
      </c>
      <c r="T179" s="200">
        <f t="shared" si="23"/>
        <v>0</v>
      </c>
      <c r="U179" s="35"/>
      <c r="V179" s="35"/>
      <c r="W179" s="35"/>
      <c r="X179" s="35"/>
      <c r="Y179" s="35"/>
      <c r="Z179" s="35"/>
      <c r="AA179" s="35"/>
      <c r="AB179" s="35"/>
      <c r="AC179" s="35"/>
      <c r="AD179" s="35"/>
      <c r="AE179" s="35"/>
      <c r="AR179" s="201" t="s">
        <v>318</v>
      </c>
      <c r="AT179" s="201" t="s">
        <v>313</v>
      </c>
      <c r="AU179" s="201" t="s">
        <v>318</v>
      </c>
      <c r="AY179" s="18" t="s">
        <v>311</v>
      </c>
      <c r="BE179" s="202">
        <f t="shared" si="24"/>
        <v>0</v>
      </c>
      <c r="BF179" s="202">
        <f t="shared" si="25"/>
        <v>0</v>
      </c>
      <c r="BG179" s="202">
        <f t="shared" si="26"/>
        <v>0</v>
      </c>
      <c r="BH179" s="202">
        <f t="shared" si="27"/>
        <v>0</v>
      </c>
      <c r="BI179" s="202">
        <f t="shared" si="28"/>
        <v>0</v>
      </c>
      <c r="BJ179" s="18" t="s">
        <v>84</v>
      </c>
      <c r="BK179" s="202">
        <f t="shared" si="29"/>
        <v>0</v>
      </c>
      <c r="BL179" s="18" t="s">
        <v>318</v>
      </c>
      <c r="BM179" s="201" t="s">
        <v>3460</v>
      </c>
    </row>
    <row r="180" spans="1:65" s="2" customFormat="1" ht="16.5" customHeight="1" x14ac:dyDescent="0.2">
      <c r="A180" s="35"/>
      <c r="B180" s="36"/>
      <c r="C180" s="190" t="s">
        <v>666</v>
      </c>
      <c r="D180" s="190" t="s">
        <v>313</v>
      </c>
      <c r="E180" s="191" t="s">
        <v>3461</v>
      </c>
      <c r="F180" s="192" t="s">
        <v>3462</v>
      </c>
      <c r="G180" s="193" t="s">
        <v>329</v>
      </c>
      <c r="H180" s="194">
        <v>150</v>
      </c>
      <c r="I180" s="195"/>
      <c r="J180" s="196">
        <f t="shared" si="20"/>
        <v>0</v>
      </c>
      <c r="K180" s="192" t="s">
        <v>21</v>
      </c>
      <c r="L180" s="40"/>
      <c r="M180" s="197" t="s">
        <v>21</v>
      </c>
      <c r="N180" s="198" t="s">
        <v>47</v>
      </c>
      <c r="O180" s="65"/>
      <c r="P180" s="199">
        <f t="shared" si="21"/>
        <v>0</v>
      </c>
      <c r="Q180" s="199">
        <v>0</v>
      </c>
      <c r="R180" s="199">
        <f t="shared" si="22"/>
        <v>0</v>
      </c>
      <c r="S180" s="199">
        <v>0</v>
      </c>
      <c r="T180" s="200">
        <f t="shared" si="23"/>
        <v>0</v>
      </c>
      <c r="U180" s="35"/>
      <c r="V180" s="35"/>
      <c r="W180" s="35"/>
      <c r="X180" s="35"/>
      <c r="Y180" s="35"/>
      <c r="Z180" s="35"/>
      <c r="AA180" s="35"/>
      <c r="AB180" s="35"/>
      <c r="AC180" s="35"/>
      <c r="AD180" s="35"/>
      <c r="AE180" s="35"/>
      <c r="AR180" s="201" t="s">
        <v>318</v>
      </c>
      <c r="AT180" s="201" t="s">
        <v>313</v>
      </c>
      <c r="AU180" s="201" t="s">
        <v>318</v>
      </c>
      <c r="AY180" s="18" t="s">
        <v>311</v>
      </c>
      <c r="BE180" s="202">
        <f t="shared" si="24"/>
        <v>0</v>
      </c>
      <c r="BF180" s="202">
        <f t="shared" si="25"/>
        <v>0</v>
      </c>
      <c r="BG180" s="202">
        <f t="shared" si="26"/>
        <v>0</v>
      </c>
      <c r="BH180" s="202">
        <f t="shared" si="27"/>
        <v>0</v>
      </c>
      <c r="BI180" s="202">
        <f t="shared" si="28"/>
        <v>0</v>
      </c>
      <c r="BJ180" s="18" t="s">
        <v>84</v>
      </c>
      <c r="BK180" s="202">
        <f t="shared" si="29"/>
        <v>0</v>
      </c>
      <c r="BL180" s="18" t="s">
        <v>318</v>
      </c>
      <c r="BM180" s="201" t="s">
        <v>3463</v>
      </c>
    </row>
    <row r="181" spans="1:65" s="2" customFormat="1" ht="16.5" customHeight="1" x14ac:dyDescent="0.2">
      <c r="A181" s="35"/>
      <c r="B181" s="36"/>
      <c r="C181" s="190" t="s">
        <v>672</v>
      </c>
      <c r="D181" s="190" t="s">
        <v>313</v>
      </c>
      <c r="E181" s="191" t="s">
        <v>3464</v>
      </c>
      <c r="F181" s="192" t="s">
        <v>3465</v>
      </c>
      <c r="G181" s="193" t="s">
        <v>329</v>
      </c>
      <c r="H181" s="194">
        <v>150</v>
      </c>
      <c r="I181" s="195"/>
      <c r="J181" s="196">
        <f t="shared" si="20"/>
        <v>0</v>
      </c>
      <c r="K181" s="192" t="s">
        <v>21</v>
      </c>
      <c r="L181" s="40"/>
      <c r="M181" s="197" t="s">
        <v>21</v>
      </c>
      <c r="N181" s="198" t="s">
        <v>47</v>
      </c>
      <c r="O181" s="65"/>
      <c r="P181" s="199">
        <f t="shared" si="21"/>
        <v>0</v>
      </c>
      <c r="Q181" s="199">
        <v>0</v>
      </c>
      <c r="R181" s="199">
        <f t="shared" si="22"/>
        <v>0</v>
      </c>
      <c r="S181" s="199">
        <v>0</v>
      </c>
      <c r="T181" s="200">
        <f t="shared" si="23"/>
        <v>0</v>
      </c>
      <c r="U181" s="35"/>
      <c r="V181" s="35"/>
      <c r="W181" s="35"/>
      <c r="X181" s="35"/>
      <c r="Y181" s="35"/>
      <c r="Z181" s="35"/>
      <c r="AA181" s="35"/>
      <c r="AB181" s="35"/>
      <c r="AC181" s="35"/>
      <c r="AD181" s="35"/>
      <c r="AE181" s="35"/>
      <c r="AR181" s="201" t="s">
        <v>318</v>
      </c>
      <c r="AT181" s="201" t="s">
        <v>313</v>
      </c>
      <c r="AU181" s="201" t="s">
        <v>318</v>
      </c>
      <c r="AY181" s="18" t="s">
        <v>311</v>
      </c>
      <c r="BE181" s="202">
        <f t="shared" si="24"/>
        <v>0</v>
      </c>
      <c r="BF181" s="202">
        <f t="shared" si="25"/>
        <v>0</v>
      </c>
      <c r="BG181" s="202">
        <f t="shared" si="26"/>
        <v>0</v>
      </c>
      <c r="BH181" s="202">
        <f t="shared" si="27"/>
        <v>0</v>
      </c>
      <c r="BI181" s="202">
        <f t="shared" si="28"/>
        <v>0</v>
      </c>
      <c r="BJ181" s="18" t="s">
        <v>84</v>
      </c>
      <c r="BK181" s="202">
        <f t="shared" si="29"/>
        <v>0</v>
      </c>
      <c r="BL181" s="18" t="s">
        <v>318</v>
      </c>
      <c r="BM181" s="201" t="s">
        <v>3466</v>
      </c>
    </row>
    <row r="182" spans="1:65" s="2" customFormat="1" ht="16.5" customHeight="1" x14ac:dyDescent="0.2">
      <c r="A182" s="35"/>
      <c r="B182" s="36"/>
      <c r="C182" s="190" t="s">
        <v>678</v>
      </c>
      <c r="D182" s="190" t="s">
        <v>313</v>
      </c>
      <c r="E182" s="191" t="s">
        <v>3467</v>
      </c>
      <c r="F182" s="192" t="s">
        <v>3468</v>
      </c>
      <c r="G182" s="193" t="s">
        <v>329</v>
      </c>
      <c r="H182" s="194">
        <v>230</v>
      </c>
      <c r="I182" s="195"/>
      <c r="J182" s="196">
        <f t="shared" si="20"/>
        <v>0</v>
      </c>
      <c r="K182" s="192" t="s">
        <v>21</v>
      </c>
      <c r="L182" s="40"/>
      <c r="M182" s="197" t="s">
        <v>21</v>
      </c>
      <c r="N182" s="198" t="s">
        <v>47</v>
      </c>
      <c r="O182" s="65"/>
      <c r="P182" s="199">
        <f t="shared" si="21"/>
        <v>0</v>
      </c>
      <c r="Q182" s="199">
        <v>0</v>
      </c>
      <c r="R182" s="199">
        <f t="shared" si="22"/>
        <v>0</v>
      </c>
      <c r="S182" s="199">
        <v>0</v>
      </c>
      <c r="T182" s="200">
        <f t="shared" si="23"/>
        <v>0</v>
      </c>
      <c r="U182" s="35"/>
      <c r="V182" s="35"/>
      <c r="W182" s="35"/>
      <c r="X182" s="35"/>
      <c r="Y182" s="35"/>
      <c r="Z182" s="35"/>
      <c r="AA182" s="35"/>
      <c r="AB182" s="35"/>
      <c r="AC182" s="35"/>
      <c r="AD182" s="35"/>
      <c r="AE182" s="35"/>
      <c r="AR182" s="201" t="s">
        <v>318</v>
      </c>
      <c r="AT182" s="201" t="s">
        <v>313</v>
      </c>
      <c r="AU182" s="201" t="s">
        <v>318</v>
      </c>
      <c r="AY182" s="18" t="s">
        <v>311</v>
      </c>
      <c r="BE182" s="202">
        <f t="shared" si="24"/>
        <v>0</v>
      </c>
      <c r="BF182" s="202">
        <f t="shared" si="25"/>
        <v>0</v>
      </c>
      <c r="BG182" s="202">
        <f t="shared" si="26"/>
        <v>0</v>
      </c>
      <c r="BH182" s="202">
        <f t="shared" si="27"/>
        <v>0</v>
      </c>
      <c r="BI182" s="202">
        <f t="shared" si="28"/>
        <v>0</v>
      </c>
      <c r="BJ182" s="18" t="s">
        <v>84</v>
      </c>
      <c r="BK182" s="202">
        <f t="shared" si="29"/>
        <v>0</v>
      </c>
      <c r="BL182" s="18" t="s">
        <v>318</v>
      </c>
      <c r="BM182" s="201" t="s">
        <v>3469</v>
      </c>
    </row>
    <row r="183" spans="1:65" s="2" customFormat="1" ht="16.5" customHeight="1" x14ac:dyDescent="0.2">
      <c r="A183" s="35"/>
      <c r="B183" s="36"/>
      <c r="C183" s="190" t="s">
        <v>684</v>
      </c>
      <c r="D183" s="190" t="s">
        <v>313</v>
      </c>
      <c r="E183" s="191" t="s">
        <v>3470</v>
      </c>
      <c r="F183" s="192" t="s">
        <v>3471</v>
      </c>
      <c r="G183" s="193" t="s">
        <v>1692</v>
      </c>
      <c r="H183" s="194">
        <v>180</v>
      </c>
      <c r="I183" s="195"/>
      <c r="J183" s="196">
        <f t="shared" si="20"/>
        <v>0</v>
      </c>
      <c r="K183" s="192" t="s">
        <v>21</v>
      </c>
      <c r="L183" s="40"/>
      <c r="M183" s="197" t="s">
        <v>21</v>
      </c>
      <c r="N183" s="198" t="s">
        <v>47</v>
      </c>
      <c r="O183" s="65"/>
      <c r="P183" s="199">
        <f t="shared" si="21"/>
        <v>0</v>
      </c>
      <c r="Q183" s="199">
        <v>0</v>
      </c>
      <c r="R183" s="199">
        <f t="shared" si="22"/>
        <v>0</v>
      </c>
      <c r="S183" s="199">
        <v>0</v>
      </c>
      <c r="T183" s="200">
        <f t="shared" si="23"/>
        <v>0</v>
      </c>
      <c r="U183" s="35"/>
      <c r="V183" s="35"/>
      <c r="W183" s="35"/>
      <c r="X183" s="35"/>
      <c r="Y183" s="35"/>
      <c r="Z183" s="35"/>
      <c r="AA183" s="35"/>
      <c r="AB183" s="35"/>
      <c r="AC183" s="35"/>
      <c r="AD183" s="35"/>
      <c r="AE183" s="35"/>
      <c r="AR183" s="201" t="s">
        <v>318</v>
      </c>
      <c r="AT183" s="201" t="s">
        <v>313</v>
      </c>
      <c r="AU183" s="201" t="s">
        <v>318</v>
      </c>
      <c r="AY183" s="18" t="s">
        <v>311</v>
      </c>
      <c r="BE183" s="202">
        <f t="shared" si="24"/>
        <v>0</v>
      </c>
      <c r="BF183" s="202">
        <f t="shared" si="25"/>
        <v>0</v>
      </c>
      <c r="BG183" s="202">
        <f t="shared" si="26"/>
        <v>0</v>
      </c>
      <c r="BH183" s="202">
        <f t="shared" si="27"/>
        <v>0</v>
      </c>
      <c r="BI183" s="202">
        <f t="shared" si="28"/>
        <v>0</v>
      </c>
      <c r="BJ183" s="18" t="s">
        <v>84</v>
      </c>
      <c r="BK183" s="202">
        <f t="shared" si="29"/>
        <v>0</v>
      </c>
      <c r="BL183" s="18" t="s">
        <v>318</v>
      </c>
      <c r="BM183" s="201" t="s">
        <v>3472</v>
      </c>
    </row>
    <row r="184" spans="1:65" s="12" customFormat="1" ht="20.85" customHeight="1" x14ac:dyDescent="0.2">
      <c r="B184" s="174"/>
      <c r="C184" s="175"/>
      <c r="D184" s="176" t="s">
        <v>75</v>
      </c>
      <c r="E184" s="188" t="s">
        <v>3473</v>
      </c>
      <c r="F184" s="188" t="s">
        <v>3474</v>
      </c>
      <c r="G184" s="175"/>
      <c r="H184" s="175"/>
      <c r="I184" s="178"/>
      <c r="J184" s="189">
        <f>BK184</f>
        <v>0</v>
      </c>
      <c r="K184" s="175"/>
      <c r="L184" s="180"/>
      <c r="M184" s="181"/>
      <c r="N184" s="182"/>
      <c r="O184" s="182"/>
      <c r="P184" s="183">
        <f>SUM(P185:P192)</f>
        <v>0</v>
      </c>
      <c r="Q184" s="182"/>
      <c r="R184" s="183">
        <f>SUM(R185:R192)</f>
        <v>0</v>
      </c>
      <c r="S184" s="182"/>
      <c r="T184" s="184">
        <f>SUM(T185:T192)</f>
        <v>0</v>
      </c>
      <c r="AR184" s="185" t="s">
        <v>84</v>
      </c>
      <c r="AT184" s="186" t="s">
        <v>75</v>
      </c>
      <c r="AU184" s="186" t="s">
        <v>86</v>
      </c>
      <c r="AY184" s="185" t="s">
        <v>311</v>
      </c>
      <c r="BK184" s="187">
        <f>SUM(BK185:BK192)</f>
        <v>0</v>
      </c>
    </row>
    <row r="185" spans="1:65" s="2" customFormat="1" ht="16.5" customHeight="1" x14ac:dyDescent="0.2">
      <c r="A185" s="35"/>
      <c r="B185" s="36"/>
      <c r="C185" s="190" t="s">
        <v>690</v>
      </c>
      <c r="D185" s="190" t="s">
        <v>313</v>
      </c>
      <c r="E185" s="191" t="s">
        <v>3475</v>
      </c>
      <c r="F185" s="192" t="s">
        <v>3476</v>
      </c>
      <c r="G185" s="193" t="s">
        <v>2003</v>
      </c>
      <c r="H185" s="194">
        <v>1</v>
      </c>
      <c r="I185" s="195"/>
      <c r="J185" s="196">
        <f t="shared" ref="J185:J192" si="30">ROUND(I185*H185,2)</f>
        <v>0</v>
      </c>
      <c r="K185" s="192" t="s">
        <v>21</v>
      </c>
      <c r="L185" s="40"/>
      <c r="M185" s="197" t="s">
        <v>21</v>
      </c>
      <c r="N185" s="198" t="s">
        <v>47</v>
      </c>
      <c r="O185" s="65"/>
      <c r="P185" s="199">
        <f t="shared" ref="P185:P192" si="31">O185*H185</f>
        <v>0</v>
      </c>
      <c r="Q185" s="199">
        <v>0</v>
      </c>
      <c r="R185" s="199">
        <f t="shared" ref="R185:R192" si="32">Q185*H185</f>
        <v>0</v>
      </c>
      <c r="S185" s="199">
        <v>0</v>
      </c>
      <c r="T185" s="200">
        <f t="shared" ref="T185:T192" si="33">S185*H185</f>
        <v>0</v>
      </c>
      <c r="U185" s="35"/>
      <c r="V185" s="35"/>
      <c r="W185" s="35"/>
      <c r="X185" s="35"/>
      <c r="Y185" s="35"/>
      <c r="Z185" s="35"/>
      <c r="AA185" s="35"/>
      <c r="AB185" s="35"/>
      <c r="AC185" s="35"/>
      <c r="AD185" s="35"/>
      <c r="AE185" s="35"/>
      <c r="AR185" s="201" t="s">
        <v>318</v>
      </c>
      <c r="AT185" s="201" t="s">
        <v>313</v>
      </c>
      <c r="AU185" s="201" t="s">
        <v>125</v>
      </c>
      <c r="AY185" s="18" t="s">
        <v>311</v>
      </c>
      <c r="BE185" s="202">
        <f t="shared" ref="BE185:BE192" si="34">IF(N185="základní",J185,0)</f>
        <v>0</v>
      </c>
      <c r="BF185" s="202">
        <f t="shared" ref="BF185:BF192" si="35">IF(N185="snížená",J185,0)</f>
        <v>0</v>
      </c>
      <c r="BG185" s="202">
        <f t="shared" ref="BG185:BG192" si="36">IF(N185="zákl. přenesená",J185,0)</f>
        <v>0</v>
      </c>
      <c r="BH185" s="202">
        <f t="shared" ref="BH185:BH192" si="37">IF(N185="sníž. přenesená",J185,0)</f>
        <v>0</v>
      </c>
      <c r="BI185" s="202">
        <f t="shared" ref="BI185:BI192" si="38">IF(N185="nulová",J185,0)</f>
        <v>0</v>
      </c>
      <c r="BJ185" s="18" t="s">
        <v>84</v>
      </c>
      <c r="BK185" s="202">
        <f t="shared" ref="BK185:BK192" si="39">ROUND(I185*H185,2)</f>
        <v>0</v>
      </c>
      <c r="BL185" s="18" t="s">
        <v>318</v>
      </c>
      <c r="BM185" s="201" t="s">
        <v>3477</v>
      </c>
    </row>
    <row r="186" spans="1:65" s="2" customFormat="1" ht="16.5" customHeight="1" x14ac:dyDescent="0.2">
      <c r="A186" s="35"/>
      <c r="B186" s="36"/>
      <c r="C186" s="190" t="s">
        <v>695</v>
      </c>
      <c r="D186" s="190" t="s">
        <v>313</v>
      </c>
      <c r="E186" s="191" t="s">
        <v>3478</v>
      </c>
      <c r="F186" s="192" t="s">
        <v>2834</v>
      </c>
      <c r="G186" s="193" t="s">
        <v>2003</v>
      </c>
      <c r="H186" s="194">
        <v>1</v>
      </c>
      <c r="I186" s="195"/>
      <c r="J186" s="196">
        <f t="shared" si="30"/>
        <v>0</v>
      </c>
      <c r="K186" s="192" t="s">
        <v>21</v>
      </c>
      <c r="L186" s="40"/>
      <c r="M186" s="197" t="s">
        <v>21</v>
      </c>
      <c r="N186" s="198" t="s">
        <v>47</v>
      </c>
      <c r="O186" s="65"/>
      <c r="P186" s="199">
        <f t="shared" si="31"/>
        <v>0</v>
      </c>
      <c r="Q186" s="199">
        <v>0</v>
      </c>
      <c r="R186" s="199">
        <f t="shared" si="32"/>
        <v>0</v>
      </c>
      <c r="S186" s="199">
        <v>0</v>
      </c>
      <c r="T186" s="200">
        <f t="shared" si="33"/>
        <v>0</v>
      </c>
      <c r="U186" s="35"/>
      <c r="V186" s="35"/>
      <c r="W186" s="35"/>
      <c r="X186" s="35"/>
      <c r="Y186" s="35"/>
      <c r="Z186" s="35"/>
      <c r="AA186" s="35"/>
      <c r="AB186" s="35"/>
      <c r="AC186" s="35"/>
      <c r="AD186" s="35"/>
      <c r="AE186" s="35"/>
      <c r="AR186" s="201" t="s">
        <v>318</v>
      </c>
      <c r="AT186" s="201" t="s">
        <v>313</v>
      </c>
      <c r="AU186" s="201" t="s">
        <v>125</v>
      </c>
      <c r="AY186" s="18" t="s">
        <v>311</v>
      </c>
      <c r="BE186" s="202">
        <f t="shared" si="34"/>
        <v>0</v>
      </c>
      <c r="BF186" s="202">
        <f t="shared" si="35"/>
        <v>0</v>
      </c>
      <c r="BG186" s="202">
        <f t="shared" si="36"/>
        <v>0</v>
      </c>
      <c r="BH186" s="202">
        <f t="shared" si="37"/>
        <v>0</v>
      </c>
      <c r="BI186" s="202">
        <f t="shared" si="38"/>
        <v>0</v>
      </c>
      <c r="BJ186" s="18" t="s">
        <v>84</v>
      </c>
      <c r="BK186" s="202">
        <f t="shared" si="39"/>
        <v>0</v>
      </c>
      <c r="BL186" s="18" t="s">
        <v>318</v>
      </c>
      <c r="BM186" s="201" t="s">
        <v>3479</v>
      </c>
    </row>
    <row r="187" spans="1:65" s="2" customFormat="1" ht="16.5" customHeight="1" x14ac:dyDescent="0.2">
      <c r="A187" s="35"/>
      <c r="B187" s="36"/>
      <c r="C187" s="190" t="s">
        <v>700</v>
      </c>
      <c r="D187" s="190" t="s">
        <v>313</v>
      </c>
      <c r="E187" s="191" t="s">
        <v>3480</v>
      </c>
      <c r="F187" s="192" t="s">
        <v>3481</v>
      </c>
      <c r="G187" s="193" t="s">
        <v>2003</v>
      </c>
      <c r="H187" s="194">
        <v>1</v>
      </c>
      <c r="I187" s="195"/>
      <c r="J187" s="196">
        <f t="shared" si="30"/>
        <v>0</v>
      </c>
      <c r="K187" s="192" t="s">
        <v>21</v>
      </c>
      <c r="L187" s="40"/>
      <c r="M187" s="197" t="s">
        <v>21</v>
      </c>
      <c r="N187" s="198" t="s">
        <v>47</v>
      </c>
      <c r="O187" s="65"/>
      <c r="P187" s="199">
        <f t="shared" si="31"/>
        <v>0</v>
      </c>
      <c r="Q187" s="199">
        <v>0</v>
      </c>
      <c r="R187" s="199">
        <f t="shared" si="32"/>
        <v>0</v>
      </c>
      <c r="S187" s="199">
        <v>0</v>
      </c>
      <c r="T187" s="200">
        <f t="shared" si="33"/>
        <v>0</v>
      </c>
      <c r="U187" s="35"/>
      <c r="V187" s="35"/>
      <c r="W187" s="35"/>
      <c r="X187" s="35"/>
      <c r="Y187" s="35"/>
      <c r="Z187" s="35"/>
      <c r="AA187" s="35"/>
      <c r="AB187" s="35"/>
      <c r="AC187" s="35"/>
      <c r="AD187" s="35"/>
      <c r="AE187" s="35"/>
      <c r="AR187" s="201" t="s">
        <v>318</v>
      </c>
      <c r="AT187" s="201" t="s">
        <v>313</v>
      </c>
      <c r="AU187" s="201" t="s">
        <v>125</v>
      </c>
      <c r="AY187" s="18" t="s">
        <v>311</v>
      </c>
      <c r="BE187" s="202">
        <f t="shared" si="34"/>
        <v>0</v>
      </c>
      <c r="BF187" s="202">
        <f t="shared" si="35"/>
        <v>0</v>
      </c>
      <c r="BG187" s="202">
        <f t="shared" si="36"/>
        <v>0</v>
      </c>
      <c r="BH187" s="202">
        <f t="shared" si="37"/>
        <v>0</v>
      </c>
      <c r="BI187" s="202">
        <f t="shared" si="38"/>
        <v>0</v>
      </c>
      <c r="BJ187" s="18" t="s">
        <v>84</v>
      </c>
      <c r="BK187" s="202">
        <f t="shared" si="39"/>
        <v>0</v>
      </c>
      <c r="BL187" s="18" t="s">
        <v>318</v>
      </c>
      <c r="BM187" s="201" t="s">
        <v>3482</v>
      </c>
    </row>
    <row r="188" spans="1:65" s="2" customFormat="1" ht="16.5" customHeight="1" x14ac:dyDescent="0.2">
      <c r="A188" s="35"/>
      <c r="B188" s="36"/>
      <c r="C188" s="190" t="s">
        <v>707</v>
      </c>
      <c r="D188" s="190" t="s">
        <v>313</v>
      </c>
      <c r="E188" s="191" t="s">
        <v>3483</v>
      </c>
      <c r="F188" s="192" t="s">
        <v>3484</v>
      </c>
      <c r="G188" s="193" t="s">
        <v>2003</v>
      </c>
      <c r="H188" s="194">
        <v>1</v>
      </c>
      <c r="I188" s="195"/>
      <c r="J188" s="196">
        <f t="shared" si="30"/>
        <v>0</v>
      </c>
      <c r="K188" s="192" t="s">
        <v>21</v>
      </c>
      <c r="L188" s="40"/>
      <c r="M188" s="197" t="s">
        <v>21</v>
      </c>
      <c r="N188" s="198" t="s">
        <v>47</v>
      </c>
      <c r="O188" s="65"/>
      <c r="P188" s="199">
        <f t="shared" si="31"/>
        <v>0</v>
      </c>
      <c r="Q188" s="199">
        <v>0</v>
      </c>
      <c r="R188" s="199">
        <f t="shared" si="32"/>
        <v>0</v>
      </c>
      <c r="S188" s="199">
        <v>0</v>
      </c>
      <c r="T188" s="200">
        <f t="shared" si="33"/>
        <v>0</v>
      </c>
      <c r="U188" s="35"/>
      <c r="V188" s="35"/>
      <c r="W188" s="35"/>
      <c r="X188" s="35"/>
      <c r="Y188" s="35"/>
      <c r="Z188" s="35"/>
      <c r="AA188" s="35"/>
      <c r="AB188" s="35"/>
      <c r="AC188" s="35"/>
      <c r="AD188" s="35"/>
      <c r="AE188" s="35"/>
      <c r="AR188" s="201" t="s">
        <v>318</v>
      </c>
      <c r="AT188" s="201" t="s">
        <v>313</v>
      </c>
      <c r="AU188" s="201" t="s">
        <v>125</v>
      </c>
      <c r="AY188" s="18" t="s">
        <v>311</v>
      </c>
      <c r="BE188" s="202">
        <f t="shared" si="34"/>
        <v>0</v>
      </c>
      <c r="BF188" s="202">
        <f t="shared" si="35"/>
        <v>0</v>
      </c>
      <c r="BG188" s="202">
        <f t="shared" si="36"/>
        <v>0</v>
      </c>
      <c r="BH188" s="202">
        <f t="shared" si="37"/>
        <v>0</v>
      </c>
      <c r="BI188" s="202">
        <f t="shared" si="38"/>
        <v>0</v>
      </c>
      <c r="BJ188" s="18" t="s">
        <v>84</v>
      </c>
      <c r="BK188" s="202">
        <f t="shared" si="39"/>
        <v>0</v>
      </c>
      <c r="BL188" s="18" t="s">
        <v>318</v>
      </c>
      <c r="BM188" s="201" t="s">
        <v>3485</v>
      </c>
    </row>
    <row r="189" spans="1:65" s="2" customFormat="1" ht="16.5" customHeight="1" x14ac:dyDescent="0.2">
      <c r="A189" s="35"/>
      <c r="B189" s="36"/>
      <c r="C189" s="190" t="s">
        <v>712</v>
      </c>
      <c r="D189" s="190" t="s">
        <v>313</v>
      </c>
      <c r="E189" s="191" t="s">
        <v>3486</v>
      </c>
      <c r="F189" s="192" t="s">
        <v>3487</v>
      </c>
      <c r="G189" s="193" t="s">
        <v>2003</v>
      </c>
      <c r="H189" s="194">
        <v>1</v>
      </c>
      <c r="I189" s="195"/>
      <c r="J189" s="196">
        <f t="shared" si="30"/>
        <v>0</v>
      </c>
      <c r="K189" s="192" t="s">
        <v>21</v>
      </c>
      <c r="L189" s="40"/>
      <c r="M189" s="197" t="s">
        <v>21</v>
      </c>
      <c r="N189" s="198" t="s">
        <v>47</v>
      </c>
      <c r="O189" s="65"/>
      <c r="P189" s="199">
        <f t="shared" si="31"/>
        <v>0</v>
      </c>
      <c r="Q189" s="199">
        <v>0</v>
      </c>
      <c r="R189" s="199">
        <f t="shared" si="32"/>
        <v>0</v>
      </c>
      <c r="S189" s="199">
        <v>0</v>
      </c>
      <c r="T189" s="200">
        <f t="shared" si="33"/>
        <v>0</v>
      </c>
      <c r="U189" s="35"/>
      <c r="V189" s="35"/>
      <c r="W189" s="35"/>
      <c r="X189" s="35"/>
      <c r="Y189" s="35"/>
      <c r="Z189" s="35"/>
      <c r="AA189" s="35"/>
      <c r="AB189" s="35"/>
      <c r="AC189" s="35"/>
      <c r="AD189" s="35"/>
      <c r="AE189" s="35"/>
      <c r="AR189" s="201" t="s">
        <v>318</v>
      </c>
      <c r="AT189" s="201" t="s">
        <v>313</v>
      </c>
      <c r="AU189" s="201" t="s">
        <v>125</v>
      </c>
      <c r="AY189" s="18" t="s">
        <v>311</v>
      </c>
      <c r="BE189" s="202">
        <f t="shared" si="34"/>
        <v>0</v>
      </c>
      <c r="BF189" s="202">
        <f t="shared" si="35"/>
        <v>0</v>
      </c>
      <c r="BG189" s="202">
        <f t="shared" si="36"/>
        <v>0</v>
      </c>
      <c r="BH189" s="202">
        <f t="shared" si="37"/>
        <v>0</v>
      </c>
      <c r="BI189" s="202">
        <f t="shared" si="38"/>
        <v>0</v>
      </c>
      <c r="BJ189" s="18" t="s">
        <v>84</v>
      </c>
      <c r="BK189" s="202">
        <f t="shared" si="39"/>
        <v>0</v>
      </c>
      <c r="BL189" s="18" t="s">
        <v>318</v>
      </c>
      <c r="BM189" s="201" t="s">
        <v>3488</v>
      </c>
    </row>
    <row r="190" spans="1:65" s="2" customFormat="1" ht="16.5" customHeight="1" x14ac:dyDescent="0.2">
      <c r="A190" s="35"/>
      <c r="B190" s="36"/>
      <c r="C190" s="190" t="s">
        <v>721</v>
      </c>
      <c r="D190" s="190" t="s">
        <v>313</v>
      </c>
      <c r="E190" s="191" t="s">
        <v>3489</v>
      </c>
      <c r="F190" s="192" t="s">
        <v>3490</v>
      </c>
      <c r="G190" s="193" t="s">
        <v>2003</v>
      </c>
      <c r="H190" s="194">
        <v>1</v>
      </c>
      <c r="I190" s="195"/>
      <c r="J190" s="196">
        <f t="shared" si="30"/>
        <v>0</v>
      </c>
      <c r="K190" s="192" t="s">
        <v>21</v>
      </c>
      <c r="L190" s="40"/>
      <c r="M190" s="197" t="s">
        <v>21</v>
      </c>
      <c r="N190" s="198" t="s">
        <v>47</v>
      </c>
      <c r="O190" s="65"/>
      <c r="P190" s="199">
        <f t="shared" si="31"/>
        <v>0</v>
      </c>
      <c r="Q190" s="199">
        <v>0</v>
      </c>
      <c r="R190" s="199">
        <f t="shared" si="32"/>
        <v>0</v>
      </c>
      <c r="S190" s="199">
        <v>0</v>
      </c>
      <c r="T190" s="200">
        <f t="shared" si="33"/>
        <v>0</v>
      </c>
      <c r="U190" s="35"/>
      <c r="V190" s="35"/>
      <c r="W190" s="35"/>
      <c r="X190" s="35"/>
      <c r="Y190" s="35"/>
      <c r="Z190" s="35"/>
      <c r="AA190" s="35"/>
      <c r="AB190" s="35"/>
      <c r="AC190" s="35"/>
      <c r="AD190" s="35"/>
      <c r="AE190" s="35"/>
      <c r="AR190" s="201" t="s">
        <v>318</v>
      </c>
      <c r="AT190" s="201" t="s">
        <v>313</v>
      </c>
      <c r="AU190" s="201" t="s">
        <v>125</v>
      </c>
      <c r="AY190" s="18" t="s">
        <v>311</v>
      </c>
      <c r="BE190" s="202">
        <f t="shared" si="34"/>
        <v>0</v>
      </c>
      <c r="BF190" s="202">
        <f t="shared" si="35"/>
        <v>0</v>
      </c>
      <c r="BG190" s="202">
        <f t="shared" si="36"/>
        <v>0</v>
      </c>
      <c r="BH190" s="202">
        <f t="shared" si="37"/>
        <v>0</v>
      </c>
      <c r="BI190" s="202">
        <f t="shared" si="38"/>
        <v>0</v>
      </c>
      <c r="BJ190" s="18" t="s">
        <v>84</v>
      </c>
      <c r="BK190" s="202">
        <f t="shared" si="39"/>
        <v>0</v>
      </c>
      <c r="BL190" s="18" t="s">
        <v>318</v>
      </c>
      <c r="BM190" s="201" t="s">
        <v>3491</v>
      </c>
    </row>
    <row r="191" spans="1:65" s="2" customFormat="1" ht="16.5" customHeight="1" x14ac:dyDescent="0.2">
      <c r="A191" s="35"/>
      <c r="B191" s="36"/>
      <c r="C191" s="190" t="s">
        <v>728</v>
      </c>
      <c r="D191" s="190" t="s">
        <v>313</v>
      </c>
      <c r="E191" s="191" t="s">
        <v>3492</v>
      </c>
      <c r="F191" s="192" t="s">
        <v>3493</v>
      </c>
      <c r="G191" s="193" t="s">
        <v>2003</v>
      </c>
      <c r="H191" s="194">
        <v>1</v>
      </c>
      <c r="I191" s="195"/>
      <c r="J191" s="196">
        <f t="shared" si="30"/>
        <v>0</v>
      </c>
      <c r="K191" s="192" t="s">
        <v>21</v>
      </c>
      <c r="L191" s="40"/>
      <c r="M191" s="197" t="s">
        <v>21</v>
      </c>
      <c r="N191" s="198" t="s">
        <v>47</v>
      </c>
      <c r="O191" s="65"/>
      <c r="P191" s="199">
        <f t="shared" si="31"/>
        <v>0</v>
      </c>
      <c r="Q191" s="199">
        <v>0</v>
      </c>
      <c r="R191" s="199">
        <f t="shared" si="32"/>
        <v>0</v>
      </c>
      <c r="S191" s="199">
        <v>0</v>
      </c>
      <c r="T191" s="200">
        <f t="shared" si="33"/>
        <v>0</v>
      </c>
      <c r="U191" s="35"/>
      <c r="V191" s="35"/>
      <c r="W191" s="35"/>
      <c r="X191" s="35"/>
      <c r="Y191" s="35"/>
      <c r="Z191" s="35"/>
      <c r="AA191" s="35"/>
      <c r="AB191" s="35"/>
      <c r="AC191" s="35"/>
      <c r="AD191" s="35"/>
      <c r="AE191" s="35"/>
      <c r="AR191" s="201" t="s">
        <v>318</v>
      </c>
      <c r="AT191" s="201" t="s">
        <v>313</v>
      </c>
      <c r="AU191" s="201" t="s">
        <v>125</v>
      </c>
      <c r="AY191" s="18" t="s">
        <v>311</v>
      </c>
      <c r="BE191" s="202">
        <f t="shared" si="34"/>
        <v>0</v>
      </c>
      <c r="BF191" s="202">
        <f t="shared" si="35"/>
        <v>0</v>
      </c>
      <c r="BG191" s="202">
        <f t="shared" si="36"/>
        <v>0</v>
      </c>
      <c r="BH191" s="202">
        <f t="shared" si="37"/>
        <v>0</v>
      </c>
      <c r="BI191" s="202">
        <f t="shared" si="38"/>
        <v>0</v>
      </c>
      <c r="BJ191" s="18" t="s">
        <v>84</v>
      </c>
      <c r="BK191" s="202">
        <f t="shared" si="39"/>
        <v>0</v>
      </c>
      <c r="BL191" s="18" t="s">
        <v>318</v>
      </c>
      <c r="BM191" s="201" t="s">
        <v>3494</v>
      </c>
    </row>
    <row r="192" spans="1:65" s="2" customFormat="1" ht="16.5" customHeight="1" x14ac:dyDescent="0.2">
      <c r="A192" s="35"/>
      <c r="B192" s="36"/>
      <c r="C192" s="190" t="s">
        <v>733</v>
      </c>
      <c r="D192" s="190" t="s">
        <v>313</v>
      </c>
      <c r="E192" s="191" t="s">
        <v>3495</v>
      </c>
      <c r="F192" s="192" t="s">
        <v>3496</v>
      </c>
      <c r="G192" s="193" t="s">
        <v>2003</v>
      </c>
      <c r="H192" s="194">
        <v>1</v>
      </c>
      <c r="I192" s="195"/>
      <c r="J192" s="196">
        <f t="shared" si="30"/>
        <v>0</v>
      </c>
      <c r="K192" s="192" t="s">
        <v>21</v>
      </c>
      <c r="L192" s="40"/>
      <c r="M192" s="197" t="s">
        <v>21</v>
      </c>
      <c r="N192" s="198" t="s">
        <v>47</v>
      </c>
      <c r="O192" s="65"/>
      <c r="P192" s="199">
        <f t="shared" si="31"/>
        <v>0</v>
      </c>
      <c r="Q192" s="199">
        <v>0</v>
      </c>
      <c r="R192" s="199">
        <f t="shared" si="32"/>
        <v>0</v>
      </c>
      <c r="S192" s="199">
        <v>0</v>
      </c>
      <c r="T192" s="200">
        <f t="shared" si="33"/>
        <v>0</v>
      </c>
      <c r="U192" s="35"/>
      <c r="V192" s="35"/>
      <c r="W192" s="35"/>
      <c r="X192" s="35"/>
      <c r="Y192" s="35"/>
      <c r="Z192" s="35"/>
      <c r="AA192" s="35"/>
      <c r="AB192" s="35"/>
      <c r="AC192" s="35"/>
      <c r="AD192" s="35"/>
      <c r="AE192" s="35"/>
      <c r="AR192" s="201" t="s">
        <v>318</v>
      </c>
      <c r="AT192" s="201" t="s">
        <v>313</v>
      </c>
      <c r="AU192" s="201" t="s">
        <v>125</v>
      </c>
      <c r="AY192" s="18" t="s">
        <v>311</v>
      </c>
      <c r="BE192" s="202">
        <f t="shared" si="34"/>
        <v>0</v>
      </c>
      <c r="BF192" s="202">
        <f t="shared" si="35"/>
        <v>0</v>
      </c>
      <c r="BG192" s="202">
        <f t="shared" si="36"/>
        <v>0</v>
      </c>
      <c r="BH192" s="202">
        <f t="shared" si="37"/>
        <v>0</v>
      </c>
      <c r="BI192" s="202">
        <f t="shared" si="38"/>
        <v>0</v>
      </c>
      <c r="BJ192" s="18" t="s">
        <v>84</v>
      </c>
      <c r="BK192" s="202">
        <f t="shared" si="39"/>
        <v>0</v>
      </c>
      <c r="BL192" s="18" t="s">
        <v>318</v>
      </c>
      <c r="BM192" s="201" t="s">
        <v>3497</v>
      </c>
    </row>
    <row r="193" spans="1:65" s="12" customFormat="1" ht="22.9" customHeight="1" x14ac:dyDescent="0.2">
      <c r="B193" s="174"/>
      <c r="C193" s="175"/>
      <c r="D193" s="176" t="s">
        <v>75</v>
      </c>
      <c r="E193" s="188" t="s">
        <v>3498</v>
      </c>
      <c r="F193" s="188" t="s">
        <v>3499</v>
      </c>
      <c r="G193" s="175"/>
      <c r="H193" s="175"/>
      <c r="I193" s="178"/>
      <c r="J193" s="189">
        <f>BK193</f>
        <v>0</v>
      </c>
      <c r="K193" s="175"/>
      <c r="L193" s="180"/>
      <c r="M193" s="181"/>
      <c r="N193" s="182"/>
      <c r="O193" s="182"/>
      <c r="P193" s="183">
        <f>P194+P229+P253</f>
        <v>0</v>
      </c>
      <c r="Q193" s="182"/>
      <c r="R193" s="183">
        <f>R194+R229+R253</f>
        <v>0</v>
      </c>
      <c r="S193" s="182"/>
      <c r="T193" s="184">
        <f>T194+T229+T253</f>
        <v>0</v>
      </c>
      <c r="AR193" s="185" t="s">
        <v>84</v>
      </c>
      <c r="AT193" s="186" t="s">
        <v>75</v>
      </c>
      <c r="AU193" s="186" t="s">
        <v>84</v>
      </c>
      <c r="AY193" s="185" t="s">
        <v>311</v>
      </c>
      <c r="BK193" s="187">
        <f>BK194+BK229+BK253</f>
        <v>0</v>
      </c>
    </row>
    <row r="194" spans="1:65" s="12" customFormat="1" ht="20.85" customHeight="1" x14ac:dyDescent="0.2">
      <c r="B194" s="174"/>
      <c r="C194" s="175"/>
      <c r="D194" s="176" t="s">
        <v>75</v>
      </c>
      <c r="E194" s="188" t="s">
        <v>3500</v>
      </c>
      <c r="F194" s="188" t="s">
        <v>3304</v>
      </c>
      <c r="G194" s="175"/>
      <c r="H194" s="175"/>
      <c r="I194" s="178"/>
      <c r="J194" s="189">
        <f>BK194</f>
        <v>0</v>
      </c>
      <c r="K194" s="175"/>
      <c r="L194" s="180"/>
      <c r="M194" s="181"/>
      <c r="N194" s="182"/>
      <c r="O194" s="182"/>
      <c r="P194" s="183">
        <f>P195+P214+P220</f>
        <v>0</v>
      </c>
      <c r="Q194" s="182"/>
      <c r="R194" s="183">
        <f>R195+R214+R220</f>
        <v>0</v>
      </c>
      <c r="S194" s="182"/>
      <c r="T194" s="184">
        <f>T195+T214+T220</f>
        <v>0</v>
      </c>
      <c r="AR194" s="185" t="s">
        <v>84</v>
      </c>
      <c r="AT194" s="186" t="s">
        <v>75</v>
      </c>
      <c r="AU194" s="186" t="s">
        <v>86</v>
      </c>
      <c r="AY194" s="185" t="s">
        <v>311</v>
      </c>
      <c r="BK194" s="187">
        <f>BK195+BK214+BK220</f>
        <v>0</v>
      </c>
    </row>
    <row r="195" spans="1:65" s="16" customFormat="1" ht="20.85" customHeight="1" x14ac:dyDescent="0.2">
      <c r="B195" s="257"/>
      <c r="C195" s="258"/>
      <c r="D195" s="259" t="s">
        <v>75</v>
      </c>
      <c r="E195" s="259" t="s">
        <v>3501</v>
      </c>
      <c r="F195" s="259" t="s">
        <v>3502</v>
      </c>
      <c r="G195" s="258"/>
      <c r="H195" s="258"/>
      <c r="I195" s="260"/>
      <c r="J195" s="261">
        <f>BK195</f>
        <v>0</v>
      </c>
      <c r="K195" s="258"/>
      <c r="L195" s="262"/>
      <c r="M195" s="263"/>
      <c r="N195" s="264"/>
      <c r="O195" s="264"/>
      <c r="P195" s="265">
        <f>SUM(P196:P213)</f>
        <v>0</v>
      </c>
      <c r="Q195" s="264"/>
      <c r="R195" s="265">
        <f>SUM(R196:R213)</f>
        <v>0</v>
      </c>
      <c r="S195" s="264"/>
      <c r="T195" s="266">
        <f>SUM(T196:T213)</f>
        <v>0</v>
      </c>
      <c r="AR195" s="267" t="s">
        <v>84</v>
      </c>
      <c r="AT195" s="268" t="s">
        <v>75</v>
      </c>
      <c r="AU195" s="268" t="s">
        <v>125</v>
      </c>
      <c r="AY195" s="267" t="s">
        <v>311</v>
      </c>
      <c r="BK195" s="269">
        <f>SUM(BK196:BK213)</f>
        <v>0</v>
      </c>
    </row>
    <row r="196" spans="1:65" s="2" customFormat="1" ht="16.5" customHeight="1" x14ac:dyDescent="0.2">
      <c r="A196" s="35"/>
      <c r="B196" s="36"/>
      <c r="C196" s="190" t="s">
        <v>738</v>
      </c>
      <c r="D196" s="190" t="s">
        <v>313</v>
      </c>
      <c r="E196" s="191" t="s">
        <v>3385</v>
      </c>
      <c r="F196" s="192" t="s">
        <v>3314</v>
      </c>
      <c r="G196" s="193" t="s">
        <v>2003</v>
      </c>
      <c r="H196" s="194">
        <v>1</v>
      </c>
      <c r="I196" s="195"/>
      <c r="J196" s="196">
        <f t="shared" ref="J196:J213" si="40">ROUND(I196*H196,2)</f>
        <v>0</v>
      </c>
      <c r="K196" s="192" t="s">
        <v>21</v>
      </c>
      <c r="L196" s="40"/>
      <c r="M196" s="197" t="s">
        <v>21</v>
      </c>
      <c r="N196" s="198" t="s">
        <v>47</v>
      </c>
      <c r="O196" s="65"/>
      <c r="P196" s="199">
        <f t="shared" ref="P196:P213" si="41">O196*H196</f>
        <v>0</v>
      </c>
      <c r="Q196" s="199">
        <v>0</v>
      </c>
      <c r="R196" s="199">
        <f t="shared" ref="R196:R213" si="42">Q196*H196</f>
        <v>0</v>
      </c>
      <c r="S196" s="199">
        <v>0</v>
      </c>
      <c r="T196" s="200">
        <f t="shared" ref="T196:T213" si="43">S196*H196</f>
        <v>0</v>
      </c>
      <c r="U196" s="35"/>
      <c r="V196" s="35"/>
      <c r="W196" s="35"/>
      <c r="X196" s="35"/>
      <c r="Y196" s="35"/>
      <c r="Z196" s="35"/>
      <c r="AA196" s="35"/>
      <c r="AB196" s="35"/>
      <c r="AC196" s="35"/>
      <c r="AD196" s="35"/>
      <c r="AE196" s="35"/>
      <c r="AR196" s="201" t="s">
        <v>318</v>
      </c>
      <c r="AT196" s="201" t="s">
        <v>313</v>
      </c>
      <c r="AU196" s="201" t="s">
        <v>318</v>
      </c>
      <c r="AY196" s="18" t="s">
        <v>311</v>
      </c>
      <c r="BE196" s="202">
        <f t="shared" ref="BE196:BE213" si="44">IF(N196="základní",J196,0)</f>
        <v>0</v>
      </c>
      <c r="BF196" s="202">
        <f t="shared" ref="BF196:BF213" si="45">IF(N196="snížená",J196,0)</f>
        <v>0</v>
      </c>
      <c r="BG196" s="202">
        <f t="shared" ref="BG196:BG213" si="46">IF(N196="zákl. přenesená",J196,0)</f>
        <v>0</v>
      </c>
      <c r="BH196" s="202">
        <f t="shared" ref="BH196:BH213" si="47">IF(N196="sníž. přenesená",J196,0)</f>
        <v>0</v>
      </c>
      <c r="BI196" s="202">
        <f t="shared" ref="BI196:BI213" si="48">IF(N196="nulová",J196,0)</f>
        <v>0</v>
      </c>
      <c r="BJ196" s="18" t="s">
        <v>84</v>
      </c>
      <c r="BK196" s="202">
        <f t="shared" ref="BK196:BK213" si="49">ROUND(I196*H196,2)</f>
        <v>0</v>
      </c>
      <c r="BL196" s="18" t="s">
        <v>318</v>
      </c>
      <c r="BM196" s="201" t="s">
        <v>3503</v>
      </c>
    </row>
    <row r="197" spans="1:65" s="2" customFormat="1" ht="16.5" customHeight="1" x14ac:dyDescent="0.2">
      <c r="A197" s="35"/>
      <c r="B197" s="36"/>
      <c r="C197" s="190" t="s">
        <v>743</v>
      </c>
      <c r="D197" s="190" t="s">
        <v>313</v>
      </c>
      <c r="E197" s="191" t="s">
        <v>3504</v>
      </c>
      <c r="F197" s="192" t="s">
        <v>3505</v>
      </c>
      <c r="G197" s="193" t="s">
        <v>1692</v>
      </c>
      <c r="H197" s="194">
        <v>4</v>
      </c>
      <c r="I197" s="195"/>
      <c r="J197" s="196">
        <f t="shared" si="40"/>
        <v>0</v>
      </c>
      <c r="K197" s="192" t="s">
        <v>21</v>
      </c>
      <c r="L197" s="40"/>
      <c r="M197" s="197" t="s">
        <v>21</v>
      </c>
      <c r="N197" s="198" t="s">
        <v>47</v>
      </c>
      <c r="O197" s="65"/>
      <c r="P197" s="199">
        <f t="shared" si="41"/>
        <v>0</v>
      </c>
      <c r="Q197" s="199">
        <v>0</v>
      </c>
      <c r="R197" s="199">
        <f t="shared" si="42"/>
        <v>0</v>
      </c>
      <c r="S197" s="199">
        <v>0</v>
      </c>
      <c r="T197" s="200">
        <f t="shared" si="43"/>
        <v>0</v>
      </c>
      <c r="U197" s="35"/>
      <c r="V197" s="35"/>
      <c r="W197" s="35"/>
      <c r="X197" s="35"/>
      <c r="Y197" s="35"/>
      <c r="Z197" s="35"/>
      <c r="AA197" s="35"/>
      <c r="AB197" s="35"/>
      <c r="AC197" s="35"/>
      <c r="AD197" s="35"/>
      <c r="AE197" s="35"/>
      <c r="AR197" s="201" t="s">
        <v>318</v>
      </c>
      <c r="AT197" s="201" t="s">
        <v>313</v>
      </c>
      <c r="AU197" s="201" t="s">
        <v>318</v>
      </c>
      <c r="AY197" s="18" t="s">
        <v>311</v>
      </c>
      <c r="BE197" s="202">
        <f t="shared" si="44"/>
        <v>0</v>
      </c>
      <c r="BF197" s="202">
        <f t="shared" si="45"/>
        <v>0</v>
      </c>
      <c r="BG197" s="202">
        <f t="shared" si="46"/>
        <v>0</v>
      </c>
      <c r="BH197" s="202">
        <f t="shared" si="47"/>
        <v>0</v>
      </c>
      <c r="BI197" s="202">
        <f t="shared" si="48"/>
        <v>0</v>
      </c>
      <c r="BJ197" s="18" t="s">
        <v>84</v>
      </c>
      <c r="BK197" s="202">
        <f t="shared" si="49"/>
        <v>0</v>
      </c>
      <c r="BL197" s="18" t="s">
        <v>318</v>
      </c>
      <c r="BM197" s="201" t="s">
        <v>3506</v>
      </c>
    </row>
    <row r="198" spans="1:65" s="2" customFormat="1" ht="16.5" customHeight="1" x14ac:dyDescent="0.2">
      <c r="A198" s="35"/>
      <c r="B198" s="36"/>
      <c r="C198" s="190" t="s">
        <v>748</v>
      </c>
      <c r="D198" s="190" t="s">
        <v>313</v>
      </c>
      <c r="E198" s="191" t="s">
        <v>3507</v>
      </c>
      <c r="F198" s="192" t="s">
        <v>3508</v>
      </c>
      <c r="G198" s="193" t="s">
        <v>2003</v>
      </c>
      <c r="H198" s="194">
        <v>1</v>
      </c>
      <c r="I198" s="195"/>
      <c r="J198" s="196">
        <f t="shared" si="40"/>
        <v>0</v>
      </c>
      <c r="K198" s="192" t="s">
        <v>21</v>
      </c>
      <c r="L198" s="40"/>
      <c r="M198" s="197" t="s">
        <v>21</v>
      </c>
      <c r="N198" s="198" t="s">
        <v>47</v>
      </c>
      <c r="O198" s="65"/>
      <c r="P198" s="199">
        <f t="shared" si="41"/>
        <v>0</v>
      </c>
      <c r="Q198" s="199">
        <v>0</v>
      </c>
      <c r="R198" s="199">
        <f t="shared" si="42"/>
        <v>0</v>
      </c>
      <c r="S198" s="199">
        <v>0</v>
      </c>
      <c r="T198" s="200">
        <f t="shared" si="43"/>
        <v>0</v>
      </c>
      <c r="U198" s="35"/>
      <c r="V198" s="35"/>
      <c r="W198" s="35"/>
      <c r="X198" s="35"/>
      <c r="Y198" s="35"/>
      <c r="Z198" s="35"/>
      <c r="AA198" s="35"/>
      <c r="AB198" s="35"/>
      <c r="AC198" s="35"/>
      <c r="AD198" s="35"/>
      <c r="AE198" s="35"/>
      <c r="AR198" s="201" t="s">
        <v>318</v>
      </c>
      <c r="AT198" s="201" t="s">
        <v>313</v>
      </c>
      <c r="AU198" s="201" t="s">
        <v>318</v>
      </c>
      <c r="AY198" s="18" t="s">
        <v>311</v>
      </c>
      <c r="BE198" s="202">
        <f t="shared" si="44"/>
        <v>0</v>
      </c>
      <c r="BF198" s="202">
        <f t="shared" si="45"/>
        <v>0</v>
      </c>
      <c r="BG198" s="202">
        <f t="shared" si="46"/>
        <v>0</v>
      </c>
      <c r="BH198" s="202">
        <f t="shared" si="47"/>
        <v>0</v>
      </c>
      <c r="BI198" s="202">
        <f t="shared" si="48"/>
        <v>0</v>
      </c>
      <c r="BJ198" s="18" t="s">
        <v>84</v>
      </c>
      <c r="BK198" s="202">
        <f t="shared" si="49"/>
        <v>0</v>
      </c>
      <c r="BL198" s="18" t="s">
        <v>318</v>
      </c>
      <c r="BM198" s="201" t="s">
        <v>3509</v>
      </c>
    </row>
    <row r="199" spans="1:65" s="2" customFormat="1" ht="16.5" customHeight="1" x14ac:dyDescent="0.2">
      <c r="A199" s="35"/>
      <c r="B199" s="36"/>
      <c r="C199" s="190" t="s">
        <v>754</v>
      </c>
      <c r="D199" s="190" t="s">
        <v>313</v>
      </c>
      <c r="E199" s="191" t="s">
        <v>3510</v>
      </c>
      <c r="F199" s="192" t="s">
        <v>3511</v>
      </c>
      <c r="G199" s="193" t="s">
        <v>1692</v>
      </c>
      <c r="H199" s="194">
        <v>4</v>
      </c>
      <c r="I199" s="195"/>
      <c r="J199" s="196">
        <f t="shared" si="40"/>
        <v>0</v>
      </c>
      <c r="K199" s="192" t="s">
        <v>21</v>
      </c>
      <c r="L199" s="40"/>
      <c r="M199" s="197" t="s">
        <v>21</v>
      </c>
      <c r="N199" s="198" t="s">
        <v>47</v>
      </c>
      <c r="O199" s="65"/>
      <c r="P199" s="199">
        <f t="shared" si="41"/>
        <v>0</v>
      </c>
      <c r="Q199" s="199">
        <v>0</v>
      </c>
      <c r="R199" s="199">
        <f t="shared" si="42"/>
        <v>0</v>
      </c>
      <c r="S199" s="199">
        <v>0</v>
      </c>
      <c r="T199" s="200">
        <f t="shared" si="43"/>
        <v>0</v>
      </c>
      <c r="U199" s="35"/>
      <c r="V199" s="35"/>
      <c r="W199" s="35"/>
      <c r="X199" s="35"/>
      <c r="Y199" s="35"/>
      <c r="Z199" s="35"/>
      <c r="AA199" s="35"/>
      <c r="AB199" s="35"/>
      <c r="AC199" s="35"/>
      <c r="AD199" s="35"/>
      <c r="AE199" s="35"/>
      <c r="AR199" s="201" t="s">
        <v>318</v>
      </c>
      <c r="AT199" s="201" t="s">
        <v>313</v>
      </c>
      <c r="AU199" s="201" t="s">
        <v>318</v>
      </c>
      <c r="AY199" s="18" t="s">
        <v>311</v>
      </c>
      <c r="BE199" s="202">
        <f t="shared" si="44"/>
        <v>0</v>
      </c>
      <c r="BF199" s="202">
        <f t="shared" si="45"/>
        <v>0</v>
      </c>
      <c r="BG199" s="202">
        <f t="shared" si="46"/>
        <v>0</v>
      </c>
      <c r="BH199" s="202">
        <f t="shared" si="47"/>
        <v>0</v>
      </c>
      <c r="BI199" s="202">
        <f t="shared" si="48"/>
        <v>0</v>
      </c>
      <c r="BJ199" s="18" t="s">
        <v>84</v>
      </c>
      <c r="BK199" s="202">
        <f t="shared" si="49"/>
        <v>0</v>
      </c>
      <c r="BL199" s="18" t="s">
        <v>318</v>
      </c>
      <c r="BM199" s="201" t="s">
        <v>3512</v>
      </c>
    </row>
    <row r="200" spans="1:65" s="2" customFormat="1" ht="16.5" customHeight="1" x14ac:dyDescent="0.2">
      <c r="A200" s="35"/>
      <c r="B200" s="36"/>
      <c r="C200" s="190" t="s">
        <v>759</v>
      </c>
      <c r="D200" s="190" t="s">
        <v>313</v>
      </c>
      <c r="E200" s="191" t="s">
        <v>3513</v>
      </c>
      <c r="F200" s="192" t="s">
        <v>3514</v>
      </c>
      <c r="G200" s="193" t="s">
        <v>1692</v>
      </c>
      <c r="H200" s="194">
        <v>25</v>
      </c>
      <c r="I200" s="195"/>
      <c r="J200" s="196">
        <f t="shared" si="40"/>
        <v>0</v>
      </c>
      <c r="K200" s="192" t="s">
        <v>21</v>
      </c>
      <c r="L200" s="40"/>
      <c r="M200" s="197" t="s">
        <v>21</v>
      </c>
      <c r="N200" s="198" t="s">
        <v>47</v>
      </c>
      <c r="O200" s="65"/>
      <c r="P200" s="199">
        <f t="shared" si="41"/>
        <v>0</v>
      </c>
      <c r="Q200" s="199">
        <v>0</v>
      </c>
      <c r="R200" s="199">
        <f t="shared" si="42"/>
        <v>0</v>
      </c>
      <c r="S200" s="199">
        <v>0</v>
      </c>
      <c r="T200" s="200">
        <f t="shared" si="43"/>
        <v>0</v>
      </c>
      <c r="U200" s="35"/>
      <c r="V200" s="35"/>
      <c r="W200" s="35"/>
      <c r="X200" s="35"/>
      <c r="Y200" s="35"/>
      <c r="Z200" s="35"/>
      <c r="AA200" s="35"/>
      <c r="AB200" s="35"/>
      <c r="AC200" s="35"/>
      <c r="AD200" s="35"/>
      <c r="AE200" s="35"/>
      <c r="AR200" s="201" t="s">
        <v>318</v>
      </c>
      <c r="AT200" s="201" t="s">
        <v>313</v>
      </c>
      <c r="AU200" s="201" t="s">
        <v>318</v>
      </c>
      <c r="AY200" s="18" t="s">
        <v>311</v>
      </c>
      <c r="BE200" s="202">
        <f t="shared" si="44"/>
        <v>0</v>
      </c>
      <c r="BF200" s="202">
        <f t="shared" si="45"/>
        <v>0</v>
      </c>
      <c r="BG200" s="202">
        <f t="shared" si="46"/>
        <v>0</v>
      </c>
      <c r="BH200" s="202">
        <f t="shared" si="47"/>
        <v>0</v>
      </c>
      <c r="BI200" s="202">
        <f t="shared" si="48"/>
        <v>0</v>
      </c>
      <c r="BJ200" s="18" t="s">
        <v>84</v>
      </c>
      <c r="BK200" s="202">
        <f t="shared" si="49"/>
        <v>0</v>
      </c>
      <c r="BL200" s="18" t="s">
        <v>318</v>
      </c>
      <c r="BM200" s="201" t="s">
        <v>3515</v>
      </c>
    </row>
    <row r="201" spans="1:65" s="2" customFormat="1" ht="16.5" customHeight="1" x14ac:dyDescent="0.2">
      <c r="A201" s="35"/>
      <c r="B201" s="36"/>
      <c r="C201" s="190" t="s">
        <v>763</v>
      </c>
      <c r="D201" s="190" t="s">
        <v>313</v>
      </c>
      <c r="E201" s="191" t="s">
        <v>3516</v>
      </c>
      <c r="F201" s="192" t="s">
        <v>3517</v>
      </c>
      <c r="G201" s="193" t="s">
        <v>3518</v>
      </c>
      <c r="H201" s="194">
        <v>1</v>
      </c>
      <c r="I201" s="195"/>
      <c r="J201" s="196">
        <f t="shared" si="40"/>
        <v>0</v>
      </c>
      <c r="K201" s="192" t="s">
        <v>21</v>
      </c>
      <c r="L201" s="40"/>
      <c r="M201" s="197" t="s">
        <v>21</v>
      </c>
      <c r="N201" s="198" t="s">
        <v>47</v>
      </c>
      <c r="O201" s="65"/>
      <c r="P201" s="199">
        <f t="shared" si="41"/>
        <v>0</v>
      </c>
      <c r="Q201" s="199">
        <v>0</v>
      </c>
      <c r="R201" s="199">
        <f t="shared" si="42"/>
        <v>0</v>
      </c>
      <c r="S201" s="199">
        <v>0</v>
      </c>
      <c r="T201" s="200">
        <f t="shared" si="43"/>
        <v>0</v>
      </c>
      <c r="U201" s="35"/>
      <c r="V201" s="35"/>
      <c r="W201" s="35"/>
      <c r="X201" s="35"/>
      <c r="Y201" s="35"/>
      <c r="Z201" s="35"/>
      <c r="AA201" s="35"/>
      <c r="AB201" s="35"/>
      <c r="AC201" s="35"/>
      <c r="AD201" s="35"/>
      <c r="AE201" s="35"/>
      <c r="AR201" s="201" t="s">
        <v>318</v>
      </c>
      <c r="AT201" s="201" t="s">
        <v>313</v>
      </c>
      <c r="AU201" s="201" t="s">
        <v>318</v>
      </c>
      <c r="AY201" s="18" t="s">
        <v>311</v>
      </c>
      <c r="BE201" s="202">
        <f t="shared" si="44"/>
        <v>0</v>
      </c>
      <c r="BF201" s="202">
        <f t="shared" si="45"/>
        <v>0</v>
      </c>
      <c r="BG201" s="202">
        <f t="shared" si="46"/>
        <v>0</v>
      </c>
      <c r="BH201" s="202">
        <f t="shared" si="47"/>
        <v>0</v>
      </c>
      <c r="BI201" s="202">
        <f t="shared" si="48"/>
        <v>0</v>
      </c>
      <c r="BJ201" s="18" t="s">
        <v>84</v>
      </c>
      <c r="BK201" s="202">
        <f t="shared" si="49"/>
        <v>0</v>
      </c>
      <c r="BL201" s="18" t="s">
        <v>318</v>
      </c>
      <c r="BM201" s="201" t="s">
        <v>3519</v>
      </c>
    </row>
    <row r="202" spans="1:65" s="2" customFormat="1" ht="16.5" customHeight="1" x14ac:dyDescent="0.2">
      <c r="A202" s="35"/>
      <c r="B202" s="36"/>
      <c r="C202" s="190" t="s">
        <v>768</v>
      </c>
      <c r="D202" s="190" t="s">
        <v>313</v>
      </c>
      <c r="E202" s="191" t="s">
        <v>3520</v>
      </c>
      <c r="F202" s="192" t="s">
        <v>3521</v>
      </c>
      <c r="G202" s="193" t="s">
        <v>1692</v>
      </c>
      <c r="H202" s="194">
        <v>3</v>
      </c>
      <c r="I202" s="195"/>
      <c r="J202" s="196">
        <f t="shared" si="40"/>
        <v>0</v>
      </c>
      <c r="K202" s="192" t="s">
        <v>21</v>
      </c>
      <c r="L202" s="40"/>
      <c r="M202" s="197" t="s">
        <v>21</v>
      </c>
      <c r="N202" s="198" t="s">
        <v>47</v>
      </c>
      <c r="O202" s="65"/>
      <c r="P202" s="199">
        <f t="shared" si="41"/>
        <v>0</v>
      </c>
      <c r="Q202" s="199">
        <v>0</v>
      </c>
      <c r="R202" s="199">
        <f t="shared" si="42"/>
        <v>0</v>
      </c>
      <c r="S202" s="199">
        <v>0</v>
      </c>
      <c r="T202" s="200">
        <f t="shared" si="43"/>
        <v>0</v>
      </c>
      <c r="U202" s="35"/>
      <c r="V202" s="35"/>
      <c r="W202" s="35"/>
      <c r="X202" s="35"/>
      <c r="Y202" s="35"/>
      <c r="Z202" s="35"/>
      <c r="AA202" s="35"/>
      <c r="AB202" s="35"/>
      <c r="AC202" s="35"/>
      <c r="AD202" s="35"/>
      <c r="AE202" s="35"/>
      <c r="AR202" s="201" t="s">
        <v>318</v>
      </c>
      <c r="AT202" s="201" t="s">
        <v>313</v>
      </c>
      <c r="AU202" s="201" t="s">
        <v>318</v>
      </c>
      <c r="AY202" s="18" t="s">
        <v>311</v>
      </c>
      <c r="BE202" s="202">
        <f t="shared" si="44"/>
        <v>0</v>
      </c>
      <c r="BF202" s="202">
        <f t="shared" si="45"/>
        <v>0</v>
      </c>
      <c r="BG202" s="202">
        <f t="shared" si="46"/>
        <v>0</v>
      </c>
      <c r="BH202" s="202">
        <f t="shared" si="47"/>
        <v>0</v>
      </c>
      <c r="BI202" s="202">
        <f t="shared" si="48"/>
        <v>0</v>
      </c>
      <c r="BJ202" s="18" t="s">
        <v>84</v>
      </c>
      <c r="BK202" s="202">
        <f t="shared" si="49"/>
        <v>0</v>
      </c>
      <c r="BL202" s="18" t="s">
        <v>318</v>
      </c>
      <c r="BM202" s="201" t="s">
        <v>3522</v>
      </c>
    </row>
    <row r="203" spans="1:65" s="2" customFormat="1" ht="24" customHeight="1" x14ac:dyDescent="0.2">
      <c r="A203" s="35"/>
      <c r="B203" s="36"/>
      <c r="C203" s="190" t="s">
        <v>773</v>
      </c>
      <c r="D203" s="190" t="s">
        <v>313</v>
      </c>
      <c r="E203" s="191" t="s">
        <v>3523</v>
      </c>
      <c r="F203" s="192" t="s">
        <v>3524</v>
      </c>
      <c r="G203" s="193" t="s">
        <v>1692</v>
      </c>
      <c r="H203" s="194">
        <v>3</v>
      </c>
      <c r="I203" s="195"/>
      <c r="J203" s="196">
        <f t="shared" si="40"/>
        <v>0</v>
      </c>
      <c r="K203" s="192" t="s">
        <v>21</v>
      </c>
      <c r="L203" s="40"/>
      <c r="M203" s="197" t="s">
        <v>21</v>
      </c>
      <c r="N203" s="198" t="s">
        <v>47</v>
      </c>
      <c r="O203" s="65"/>
      <c r="P203" s="199">
        <f t="shared" si="41"/>
        <v>0</v>
      </c>
      <c r="Q203" s="199">
        <v>0</v>
      </c>
      <c r="R203" s="199">
        <f t="shared" si="42"/>
        <v>0</v>
      </c>
      <c r="S203" s="199">
        <v>0</v>
      </c>
      <c r="T203" s="200">
        <f t="shared" si="43"/>
        <v>0</v>
      </c>
      <c r="U203" s="35"/>
      <c r="V203" s="35"/>
      <c r="W203" s="35"/>
      <c r="X203" s="35"/>
      <c r="Y203" s="35"/>
      <c r="Z203" s="35"/>
      <c r="AA203" s="35"/>
      <c r="AB203" s="35"/>
      <c r="AC203" s="35"/>
      <c r="AD203" s="35"/>
      <c r="AE203" s="35"/>
      <c r="AR203" s="201" t="s">
        <v>318</v>
      </c>
      <c r="AT203" s="201" t="s">
        <v>313</v>
      </c>
      <c r="AU203" s="201" t="s">
        <v>318</v>
      </c>
      <c r="AY203" s="18" t="s">
        <v>311</v>
      </c>
      <c r="BE203" s="202">
        <f t="shared" si="44"/>
        <v>0</v>
      </c>
      <c r="BF203" s="202">
        <f t="shared" si="45"/>
        <v>0</v>
      </c>
      <c r="BG203" s="202">
        <f t="shared" si="46"/>
        <v>0</v>
      </c>
      <c r="BH203" s="202">
        <f t="shared" si="47"/>
        <v>0</v>
      </c>
      <c r="BI203" s="202">
        <f t="shared" si="48"/>
        <v>0</v>
      </c>
      <c r="BJ203" s="18" t="s">
        <v>84</v>
      </c>
      <c r="BK203" s="202">
        <f t="shared" si="49"/>
        <v>0</v>
      </c>
      <c r="BL203" s="18" t="s">
        <v>318</v>
      </c>
      <c r="BM203" s="201" t="s">
        <v>3525</v>
      </c>
    </row>
    <row r="204" spans="1:65" s="2" customFormat="1" ht="24" customHeight="1" x14ac:dyDescent="0.2">
      <c r="A204" s="35"/>
      <c r="B204" s="36"/>
      <c r="C204" s="190" t="s">
        <v>782</v>
      </c>
      <c r="D204" s="190" t="s">
        <v>313</v>
      </c>
      <c r="E204" s="191" t="s">
        <v>3526</v>
      </c>
      <c r="F204" s="192" t="s">
        <v>3527</v>
      </c>
      <c r="G204" s="193" t="s">
        <v>1692</v>
      </c>
      <c r="H204" s="194">
        <v>5</v>
      </c>
      <c r="I204" s="195"/>
      <c r="J204" s="196">
        <f t="shared" si="40"/>
        <v>0</v>
      </c>
      <c r="K204" s="192" t="s">
        <v>21</v>
      </c>
      <c r="L204" s="40"/>
      <c r="M204" s="197" t="s">
        <v>21</v>
      </c>
      <c r="N204" s="198" t="s">
        <v>47</v>
      </c>
      <c r="O204" s="65"/>
      <c r="P204" s="199">
        <f t="shared" si="41"/>
        <v>0</v>
      </c>
      <c r="Q204" s="199">
        <v>0</v>
      </c>
      <c r="R204" s="199">
        <f t="shared" si="42"/>
        <v>0</v>
      </c>
      <c r="S204" s="199">
        <v>0</v>
      </c>
      <c r="T204" s="200">
        <f t="shared" si="43"/>
        <v>0</v>
      </c>
      <c r="U204" s="35"/>
      <c r="V204" s="35"/>
      <c r="W204" s="35"/>
      <c r="X204" s="35"/>
      <c r="Y204" s="35"/>
      <c r="Z204" s="35"/>
      <c r="AA204" s="35"/>
      <c r="AB204" s="35"/>
      <c r="AC204" s="35"/>
      <c r="AD204" s="35"/>
      <c r="AE204" s="35"/>
      <c r="AR204" s="201" t="s">
        <v>318</v>
      </c>
      <c r="AT204" s="201" t="s">
        <v>313</v>
      </c>
      <c r="AU204" s="201" t="s">
        <v>318</v>
      </c>
      <c r="AY204" s="18" t="s">
        <v>311</v>
      </c>
      <c r="BE204" s="202">
        <f t="shared" si="44"/>
        <v>0</v>
      </c>
      <c r="BF204" s="202">
        <f t="shared" si="45"/>
        <v>0</v>
      </c>
      <c r="BG204" s="202">
        <f t="shared" si="46"/>
        <v>0</v>
      </c>
      <c r="BH204" s="202">
        <f t="shared" si="47"/>
        <v>0</v>
      </c>
      <c r="BI204" s="202">
        <f t="shared" si="48"/>
        <v>0</v>
      </c>
      <c r="BJ204" s="18" t="s">
        <v>84</v>
      </c>
      <c r="BK204" s="202">
        <f t="shared" si="49"/>
        <v>0</v>
      </c>
      <c r="BL204" s="18" t="s">
        <v>318</v>
      </c>
      <c r="BM204" s="201" t="s">
        <v>3528</v>
      </c>
    </row>
    <row r="205" spans="1:65" s="2" customFormat="1" ht="24" customHeight="1" x14ac:dyDescent="0.2">
      <c r="A205" s="35"/>
      <c r="B205" s="36"/>
      <c r="C205" s="190" t="s">
        <v>787</v>
      </c>
      <c r="D205" s="190" t="s">
        <v>313</v>
      </c>
      <c r="E205" s="191" t="s">
        <v>3529</v>
      </c>
      <c r="F205" s="192" t="s">
        <v>3530</v>
      </c>
      <c r="G205" s="193" t="s">
        <v>1692</v>
      </c>
      <c r="H205" s="194">
        <v>15</v>
      </c>
      <c r="I205" s="195"/>
      <c r="J205" s="196">
        <f t="shared" si="40"/>
        <v>0</v>
      </c>
      <c r="K205" s="192" t="s">
        <v>21</v>
      </c>
      <c r="L205" s="40"/>
      <c r="M205" s="197" t="s">
        <v>21</v>
      </c>
      <c r="N205" s="198" t="s">
        <v>47</v>
      </c>
      <c r="O205" s="65"/>
      <c r="P205" s="199">
        <f t="shared" si="41"/>
        <v>0</v>
      </c>
      <c r="Q205" s="199">
        <v>0</v>
      </c>
      <c r="R205" s="199">
        <f t="shared" si="42"/>
        <v>0</v>
      </c>
      <c r="S205" s="199">
        <v>0</v>
      </c>
      <c r="T205" s="200">
        <f t="shared" si="43"/>
        <v>0</v>
      </c>
      <c r="U205" s="35"/>
      <c r="V205" s="35"/>
      <c r="W205" s="35"/>
      <c r="X205" s="35"/>
      <c r="Y205" s="35"/>
      <c r="Z205" s="35"/>
      <c r="AA205" s="35"/>
      <c r="AB205" s="35"/>
      <c r="AC205" s="35"/>
      <c r="AD205" s="35"/>
      <c r="AE205" s="35"/>
      <c r="AR205" s="201" t="s">
        <v>318</v>
      </c>
      <c r="AT205" s="201" t="s">
        <v>313</v>
      </c>
      <c r="AU205" s="201" t="s">
        <v>318</v>
      </c>
      <c r="AY205" s="18" t="s">
        <v>311</v>
      </c>
      <c r="BE205" s="202">
        <f t="shared" si="44"/>
        <v>0</v>
      </c>
      <c r="BF205" s="202">
        <f t="shared" si="45"/>
        <v>0</v>
      </c>
      <c r="BG205" s="202">
        <f t="shared" si="46"/>
        <v>0</v>
      </c>
      <c r="BH205" s="202">
        <f t="shared" si="47"/>
        <v>0</v>
      </c>
      <c r="BI205" s="202">
        <f t="shared" si="48"/>
        <v>0</v>
      </c>
      <c r="BJ205" s="18" t="s">
        <v>84</v>
      </c>
      <c r="BK205" s="202">
        <f t="shared" si="49"/>
        <v>0</v>
      </c>
      <c r="BL205" s="18" t="s">
        <v>318</v>
      </c>
      <c r="BM205" s="201" t="s">
        <v>3531</v>
      </c>
    </row>
    <row r="206" spans="1:65" s="2" customFormat="1" ht="24" customHeight="1" x14ac:dyDescent="0.2">
      <c r="A206" s="35"/>
      <c r="B206" s="36"/>
      <c r="C206" s="190" t="s">
        <v>793</v>
      </c>
      <c r="D206" s="190" t="s">
        <v>313</v>
      </c>
      <c r="E206" s="191" t="s">
        <v>3532</v>
      </c>
      <c r="F206" s="192" t="s">
        <v>3533</v>
      </c>
      <c r="G206" s="193" t="s">
        <v>1692</v>
      </c>
      <c r="H206" s="194">
        <v>4</v>
      </c>
      <c r="I206" s="195"/>
      <c r="J206" s="196">
        <f t="shared" si="40"/>
        <v>0</v>
      </c>
      <c r="K206" s="192" t="s">
        <v>21</v>
      </c>
      <c r="L206" s="40"/>
      <c r="M206" s="197" t="s">
        <v>21</v>
      </c>
      <c r="N206" s="198" t="s">
        <v>47</v>
      </c>
      <c r="O206" s="65"/>
      <c r="P206" s="199">
        <f t="shared" si="41"/>
        <v>0</v>
      </c>
      <c r="Q206" s="199">
        <v>0</v>
      </c>
      <c r="R206" s="199">
        <f t="shared" si="42"/>
        <v>0</v>
      </c>
      <c r="S206" s="199">
        <v>0</v>
      </c>
      <c r="T206" s="200">
        <f t="shared" si="43"/>
        <v>0</v>
      </c>
      <c r="U206" s="35"/>
      <c r="V206" s="35"/>
      <c r="W206" s="35"/>
      <c r="X206" s="35"/>
      <c r="Y206" s="35"/>
      <c r="Z206" s="35"/>
      <c r="AA206" s="35"/>
      <c r="AB206" s="35"/>
      <c r="AC206" s="35"/>
      <c r="AD206" s="35"/>
      <c r="AE206" s="35"/>
      <c r="AR206" s="201" t="s">
        <v>318</v>
      </c>
      <c r="AT206" s="201" t="s">
        <v>313</v>
      </c>
      <c r="AU206" s="201" t="s">
        <v>318</v>
      </c>
      <c r="AY206" s="18" t="s">
        <v>311</v>
      </c>
      <c r="BE206" s="202">
        <f t="shared" si="44"/>
        <v>0</v>
      </c>
      <c r="BF206" s="202">
        <f t="shared" si="45"/>
        <v>0</v>
      </c>
      <c r="BG206" s="202">
        <f t="shared" si="46"/>
        <v>0</v>
      </c>
      <c r="BH206" s="202">
        <f t="shared" si="47"/>
        <v>0</v>
      </c>
      <c r="BI206" s="202">
        <f t="shared" si="48"/>
        <v>0</v>
      </c>
      <c r="BJ206" s="18" t="s">
        <v>84</v>
      </c>
      <c r="BK206" s="202">
        <f t="shared" si="49"/>
        <v>0</v>
      </c>
      <c r="BL206" s="18" t="s">
        <v>318</v>
      </c>
      <c r="BM206" s="201" t="s">
        <v>3534</v>
      </c>
    </row>
    <row r="207" spans="1:65" s="2" customFormat="1" ht="16.5" customHeight="1" x14ac:dyDescent="0.2">
      <c r="A207" s="35"/>
      <c r="B207" s="36"/>
      <c r="C207" s="190" t="s">
        <v>800</v>
      </c>
      <c r="D207" s="190" t="s">
        <v>313</v>
      </c>
      <c r="E207" s="191" t="s">
        <v>3535</v>
      </c>
      <c r="F207" s="192" t="s">
        <v>3536</v>
      </c>
      <c r="G207" s="193" t="s">
        <v>1692</v>
      </c>
      <c r="H207" s="194">
        <v>6</v>
      </c>
      <c r="I207" s="195"/>
      <c r="J207" s="196">
        <f t="shared" si="40"/>
        <v>0</v>
      </c>
      <c r="K207" s="192" t="s">
        <v>21</v>
      </c>
      <c r="L207" s="40"/>
      <c r="M207" s="197" t="s">
        <v>21</v>
      </c>
      <c r="N207" s="198" t="s">
        <v>47</v>
      </c>
      <c r="O207" s="65"/>
      <c r="P207" s="199">
        <f t="shared" si="41"/>
        <v>0</v>
      </c>
      <c r="Q207" s="199">
        <v>0</v>
      </c>
      <c r="R207" s="199">
        <f t="shared" si="42"/>
        <v>0</v>
      </c>
      <c r="S207" s="199">
        <v>0</v>
      </c>
      <c r="T207" s="200">
        <f t="shared" si="43"/>
        <v>0</v>
      </c>
      <c r="U207" s="35"/>
      <c r="V207" s="35"/>
      <c r="W207" s="35"/>
      <c r="X207" s="35"/>
      <c r="Y207" s="35"/>
      <c r="Z207" s="35"/>
      <c r="AA207" s="35"/>
      <c r="AB207" s="35"/>
      <c r="AC207" s="35"/>
      <c r="AD207" s="35"/>
      <c r="AE207" s="35"/>
      <c r="AR207" s="201" t="s">
        <v>318</v>
      </c>
      <c r="AT207" s="201" t="s">
        <v>313</v>
      </c>
      <c r="AU207" s="201" t="s">
        <v>318</v>
      </c>
      <c r="AY207" s="18" t="s">
        <v>311</v>
      </c>
      <c r="BE207" s="202">
        <f t="shared" si="44"/>
        <v>0</v>
      </c>
      <c r="BF207" s="202">
        <f t="shared" si="45"/>
        <v>0</v>
      </c>
      <c r="BG207" s="202">
        <f t="shared" si="46"/>
        <v>0</v>
      </c>
      <c r="BH207" s="202">
        <f t="shared" si="47"/>
        <v>0</v>
      </c>
      <c r="BI207" s="202">
        <f t="shared" si="48"/>
        <v>0</v>
      </c>
      <c r="BJ207" s="18" t="s">
        <v>84</v>
      </c>
      <c r="BK207" s="202">
        <f t="shared" si="49"/>
        <v>0</v>
      </c>
      <c r="BL207" s="18" t="s">
        <v>318</v>
      </c>
      <c r="BM207" s="201" t="s">
        <v>3537</v>
      </c>
    </row>
    <row r="208" spans="1:65" s="2" customFormat="1" ht="16.5" customHeight="1" x14ac:dyDescent="0.2">
      <c r="A208" s="35"/>
      <c r="B208" s="36"/>
      <c r="C208" s="190" t="s">
        <v>806</v>
      </c>
      <c r="D208" s="190" t="s">
        <v>313</v>
      </c>
      <c r="E208" s="191" t="s">
        <v>3538</v>
      </c>
      <c r="F208" s="192" t="s">
        <v>3539</v>
      </c>
      <c r="G208" s="193" t="s">
        <v>1692</v>
      </c>
      <c r="H208" s="194">
        <v>48</v>
      </c>
      <c r="I208" s="195"/>
      <c r="J208" s="196">
        <f t="shared" si="40"/>
        <v>0</v>
      </c>
      <c r="K208" s="192" t="s">
        <v>21</v>
      </c>
      <c r="L208" s="40"/>
      <c r="M208" s="197" t="s">
        <v>21</v>
      </c>
      <c r="N208" s="198" t="s">
        <v>47</v>
      </c>
      <c r="O208" s="65"/>
      <c r="P208" s="199">
        <f t="shared" si="41"/>
        <v>0</v>
      </c>
      <c r="Q208" s="199">
        <v>0</v>
      </c>
      <c r="R208" s="199">
        <f t="shared" si="42"/>
        <v>0</v>
      </c>
      <c r="S208" s="199">
        <v>0</v>
      </c>
      <c r="T208" s="200">
        <f t="shared" si="43"/>
        <v>0</v>
      </c>
      <c r="U208" s="35"/>
      <c r="V208" s="35"/>
      <c r="W208" s="35"/>
      <c r="X208" s="35"/>
      <c r="Y208" s="35"/>
      <c r="Z208" s="35"/>
      <c r="AA208" s="35"/>
      <c r="AB208" s="35"/>
      <c r="AC208" s="35"/>
      <c r="AD208" s="35"/>
      <c r="AE208" s="35"/>
      <c r="AR208" s="201" t="s">
        <v>318</v>
      </c>
      <c r="AT208" s="201" t="s">
        <v>313</v>
      </c>
      <c r="AU208" s="201" t="s">
        <v>318</v>
      </c>
      <c r="AY208" s="18" t="s">
        <v>311</v>
      </c>
      <c r="BE208" s="202">
        <f t="shared" si="44"/>
        <v>0</v>
      </c>
      <c r="BF208" s="202">
        <f t="shared" si="45"/>
        <v>0</v>
      </c>
      <c r="BG208" s="202">
        <f t="shared" si="46"/>
        <v>0</v>
      </c>
      <c r="BH208" s="202">
        <f t="shared" si="47"/>
        <v>0</v>
      </c>
      <c r="BI208" s="202">
        <f t="shared" si="48"/>
        <v>0</v>
      </c>
      <c r="BJ208" s="18" t="s">
        <v>84</v>
      </c>
      <c r="BK208" s="202">
        <f t="shared" si="49"/>
        <v>0</v>
      </c>
      <c r="BL208" s="18" t="s">
        <v>318</v>
      </c>
      <c r="BM208" s="201" t="s">
        <v>3540</v>
      </c>
    </row>
    <row r="209" spans="1:65" s="2" customFormat="1" ht="16.5" customHeight="1" x14ac:dyDescent="0.2">
      <c r="A209" s="35"/>
      <c r="B209" s="36"/>
      <c r="C209" s="190" t="s">
        <v>812</v>
      </c>
      <c r="D209" s="190" t="s">
        <v>313</v>
      </c>
      <c r="E209" s="191" t="s">
        <v>3541</v>
      </c>
      <c r="F209" s="192" t="s">
        <v>3542</v>
      </c>
      <c r="G209" s="193" t="s">
        <v>1692</v>
      </c>
      <c r="H209" s="194">
        <v>2</v>
      </c>
      <c r="I209" s="195"/>
      <c r="J209" s="196">
        <f t="shared" si="40"/>
        <v>0</v>
      </c>
      <c r="K209" s="192" t="s">
        <v>21</v>
      </c>
      <c r="L209" s="40"/>
      <c r="M209" s="197" t="s">
        <v>21</v>
      </c>
      <c r="N209" s="198" t="s">
        <v>47</v>
      </c>
      <c r="O209" s="65"/>
      <c r="P209" s="199">
        <f t="shared" si="41"/>
        <v>0</v>
      </c>
      <c r="Q209" s="199">
        <v>0</v>
      </c>
      <c r="R209" s="199">
        <f t="shared" si="42"/>
        <v>0</v>
      </c>
      <c r="S209" s="199">
        <v>0</v>
      </c>
      <c r="T209" s="200">
        <f t="shared" si="43"/>
        <v>0</v>
      </c>
      <c r="U209" s="35"/>
      <c r="V209" s="35"/>
      <c r="W209" s="35"/>
      <c r="X209" s="35"/>
      <c r="Y209" s="35"/>
      <c r="Z209" s="35"/>
      <c r="AA209" s="35"/>
      <c r="AB209" s="35"/>
      <c r="AC209" s="35"/>
      <c r="AD209" s="35"/>
      <c r="AE209" s="35"/>
      <c r="AR209" s="201" t="s">
        <v>318</v>
      </c>
      <c r="AT209" s="201" t="s">
        <v>313</v>
      </c>
      <c r="AU209" s="201" t="s">
        <v>318</v>
      </c>
      <c r="AY209" s="18" t="s">
        <v>311</v>
      </c>
      <c r="BE209" s="202">
        <f t="shared" si="44"/>
        <v>0</v>
      </c>
      <c r="BF209" s="202">
        <f t="shared" si="45"/>
        <v>0</v>
      </c>
      <c r="BG209" s="202">
        <f t="shared" si="46"/>
        <v>0</v>
      </c>
      <c r="BH209" s="202">
        <f t="shared" si="47"/>
        <v>0</v>
      </c>
      <c r="BI209" s="202">
        <f t="shared" si="48"/>
        <v>0</v>
      </c>
      <c r="BJ209" s="18" t="s">
        <v>84</v>
      </c>
      <c r="BK209" s="202">
        <f t="shared" si="49"/>
        <v>0</v>
      </c>
      <c r="BL209" s="18" t="s">
        <v>318</v>
      </c>
      <c r="BM209" s="201" t="s">
        <v>3543</v>
      </c>
    </row>
    <row r="210" spans="1:65" s="2" customFormat="1" ht="16.5" customHeight="1" x14ac:dyDescent="0.2">
      <c r="A210" s="35"/>
      <c r="B210" s="36"/>
      <c r="C210" s="190" t="s">
        <v>818</v>
      </c>
      <c r="D210" s="190" t="s">
        <v>313</v>
      </c>
      <c r="E210" s="191" t="s">
        <v>3544</v>
      </c>
      <c r="F210" s="192" t="s">
        <v>3545</v>
      </c>
      <c r="G210" s="193" t="s">
        <v>1692</v>
      </c>
      <c r="H210" s="194">
        <v>54</v>
      </c>
      <c r="I210" s="195"/>
      <c r="J210" s="196">
        <f t="shared" si="40"/>
        <v>0</v>
      </c>
      <c r="K210" s="192" t="s">
        <v>21</v>
      </c>
      <c r="L210" s="40"/>
      <c r="M210" s="197" t="s">
        <v>21</v>
      </c>
      <c r="N210" s="198" t="s">
        <v>47</v>
      </c>
      <c r="O210" s="65"/>
      <c r="P210" s="199">
        <f t="shared" si="41"/>
        <v>0</v>
      </c>
      <c r="Q210" s="199">
        <v>0</v>
      </c>
      <c r="R210" s="199">
        <f t="shared" si="42"/>
        <v>0</v>
      </c>
      <c r="S210" s="199">
        <v>0</v>
      </c>
      <c r="T210" s="200">
        <f t="shared" si="43"/>
        <v>0</v>
      </c>
      <c r="U210" s="35"/>
      <c r="V210" s="35"/>
      <c r="W210" s="35"/>
      <c r="X210" s="35"/>
      <c r="Y210" s="35"/>
      <c r="Z210" s="35"/>
      <c r="AA210" s="35"/>
      <c r="AB210" s="35"/>
      <c r="AC210" s="35"/>
      <c r="AD210" s="35"/>
      <c r="AE210" s="35"/>
      <c r="AR210" s="201" t="s">
        <v>318</v>
      </c>
      <c r="AT210" s="201" t="s">
        <v>313</v>
      </c>
      <c r="AU210" s="201" t="s">
        <v>318</v>
      </c>
      <c r="AY210" s="18" t="s">
        <v>311</v>
      </c>
      <c r="BE210" s="202">
        <f t="shared" si="44"/>
        <v>0</v>
      </c>
      <c r="BF210" s="202">
        <f t="shared" si="45"/>
        <v>0</v>
      </c>
      <c r="BG210" s="202">
        <f t="shared" si="46"/>
        <v>0</v>
      </c>
      <c r="BH210" s="202">
        <f t="shared" si="47"/>
        <v>0</v>
      </c>
      <c r="BI210" s="202">
        <f t="shared" si="48"/>
        <v>0</v>
      </c>
      <c r="BJ210" s="18" t="s">
        <v>84</v>
      </c>
      <c r="BK210" s="202">
        <f t="shared" si="49"/>
        <v>0</v>
      </c>
      <c r="BL210" s="18" t="s">
        <v>318</v>
      </c>
      <c r="BM210" s="201" t="s">
        <v>3546</v>
      </c>
    </row>
    <row r="211" spans="1:65" s="2" customFormat="1" ht="16.5" customHeight="1" x14ac:dyDescent="0.2">
      <c r="A211" s="35"/>
      <c r="B211" s="36"/>
      <c r="C211" s="190" t="s">
        <v>825</v>
      </c>
      <c r="D211" s="190" t="s">
        <v>313</v>
      </c>
      <c r="E211" s="191" t="s">
        <v>3547</v>
      </c>
      <c r="F211" s="192" t="s">
        <v>3548</v>
      </c>
      <c r="G211" s="193" t="s">
        <v>1692</v>
      </c>
      <c r="H211" s="194">
        <v>34</v>
      </c>
      <c r="I211" s="195"/>
      <c r="J211" s="196">
        <f t="shared" si="40"/>
        <v>0</v>
      </c>
      <c r="K211" s="192" t="s">
        <v>21</v>
      </c>
      <c r="L211" s="40"/>
      <c r="M211" s="197" t="s">
        <v>21</v>
      </c>
      <c r="N211" s="198" t="s">
        <v>47</v>
      </c>
      <c r="O211" s="65"/>
      <c r="P211" s="199">
        <f t="shared" si="41"/>
        <v>0</v>
      </c>
      <c r="Q211" s="199">
        <v>0</v>
      </c>
      <c r="R211" s="199">
        <f t="shared" si="42"/>
        <v>0</v>
      </c>
      <c r="S211" s="199">
        <v>0</v>
      </c>
      <c r="T211" s="200">
        <f t="shared" si="43"/>
        <v>0</v>
      </c>
      <c r="U211" s="35"/>
      <c r="V211" s="35"/>
      <c r="W211" s="35"/>
      <c r="X211" s="35"/>
      <c r="Y211" s="35"/>
      <c r="Z211" s="35"/>
      <c r="AA211" s="35"/>
      <c r="AB211" s="35"/>
      <c r="AC211" s="35"/>
      <c r="AD211" s="35"/>
      <c r="AE211" s="35"/>
      <c r="AR211" s="201" t="s">
        <v>318</v>
      </c>
      <c r="AT211" s="201" t="s">
        <v>313</v>
      </c>
      <c r="AU211" s="201" t="s">
        <v>318</v>
      </c>
      <c r="AY211" s="18" t="s">
        <v>311</v>
      </c>
      <c r="BE211" s="202">
        <f t="shared" si="44"/>
        <v>0</v>
      </c>
      <c r="BF211" s="202">
        <f t="shared" si="45"/>
        <v>0</v>
      </c>
      <c r="BG211" s="202">
        <f t="shared" si="46"/>
        <v>0</v>
      </c>
      <c r="BH211" s="202">
        <f t="shared" si="47"/>
        <v>0</v>
      </c>
      <c r="BI211" s="202">
        <f t="shared" si="48"/>
        <v>0</v>
      </c>
      <c r="BJ211" s="18" t="s">
        <v>84</v>
      </c>
      <c r="BK211" s="202">
        <f t="shared" si="49"/>
        <v>0</v>
      </c>
      <c r="BL211" s="18" t="s">
        <v>318</v>
      </c>
      <c r="BM211" s="201" t="s">
        <v>3549</v>
      </c>
    </row>
    <row r="212" spans="1:65" s="2" customFormat="1" ht="16.5" customHeight="1" x14ac:dyDescent="0.2">
      <c r="A212" s="35"/>
      <c r="B212" s="36"/>
      <c r="C212" s="190" t="s">
        <v>831</v>
      </c>
      <c r="D212" s="190" t="s">
        <v>313</v>
      </c>
      <c r="E212" s="191" t="s">
        <v>3550</v>
      </c>
      <c r="F212" s="192" t="s">
        <v>3551</v>
      </c>
      <c r="G212" s="193" t="s">
        <v>1692</v>
      </c>
      <c r="H212" s="194">
        <v>6</v>
      </c>
      <c r="I212" s="195"/>
      <c r="J212" s="196">
        <f t="shared" si="40"/>
        <v>0</v>
      </c>
      <c r="K212" s="192" t="s">
        <v>21</v>
      </c>
      <c r="L212" s="40"/>
      <c r="M212" s="197" t="s">
        <v>21</v>
      </c>
      <c r="N212" s="198" t="s">
        <v>47</v>
      </c>
      <c r="O212" s="65"/>
      <c r="P212" s="199">
        <f t="shared" si="41"/>
        <v>0</v>
      </c>
      <c r="Q212" s="199">
        <v>0</v>
      </c>
      <c r="R212" s="199">
        <f t="shared" si="42"/>
        <v>0</v>
      </c>
      <c r="S212" s="199">
        <v>0</v>
      </c>
      <c r="T212" s="200">
        <f t="shared" si="43"/>
        <v>0</v>
      </c>
      <c r="U212" s="35"/>
      <c r="V212" s="35"/>
      <c r="W212" s="35"/>
      <c r="X212" s="35"/>
      <c r="Y212" s="35"/>
      <c r="Z212" s="35"/>
      <c r="AA212" s="35"/>
      <c r="AB212" s="35"/>
      <c r="AC212" s="35"/>
      <c r="AD212" s="35"/>
      <c r="AE212" s="35"/>
      <c r="AR212" s="201" t="s">
        <v>318</v>
      </c>
      <c r="AT212" s="201" t="s">
        <v>313</v>
      </c>
      <c r="AU212" s="201" t="s">
        <v>318</v>
      </c>
      <c r="AY212" s="18" t="s">
        <v>311</v>
      </c>
      <c r="BE212" s="202">
        <f t="shared" si="44"/>
        <v>0</v>
      </c>
      <c r="BF212" s="202">
        <f t="shared" si="45"/>
        <v>0</v>
      </c>
      <c r="BG212" s="202">
        <f t="shared" si="46"/>
        <v>0</v>
      </c>
      <c r="BH212" s="202">
        <f t="shared" si="47"/>
        <v>0</v>
      </c>
      <c r="BI212" s="202">
        <f t="shared" si="48"/>
        <v>0</v>
      </c>
      <c r="BJ212" s="18" t="s">
        <v>84</v>
      </c>
      <c r="BK212" s="202">
        <f t="shared" si="49"/>
        <v>0</v>
      </c>
      <c r="BL212" s="18" t="s">
        <v>318</v>
      </c>
      <c r="BM212" s="201" t="s">
        <v>3552</v>
      </c>
    </row>
    <row r="213" spans="1:65" s="2" customFormat="1" ht="24" customHeight="1" x14ac:dyDescent="0.2">
      <c r="A213" s="35"/>
      <c r="B213" s="36"/>
      <c r="C213" s="190" t="s">
        <v>837</v>
      </c>
      <c r="D213" s="190" t="s">
        <v>313</v>
      </c>
      <c r="E213" s="191" t="s">
        <v>3553</v>
      </c>
      <c r="F213" s="192" t="s">
        <v>3554</v>
      </c>
      <c r="G213" s="193" t="s">
        <v>1692</v>
      </c>
      <c r="H213" s="194">
        <v>2</v>
      </c>
      <c r="I213" s="195"/>
      <c r="J213" s="196">
        <f t="shared" si="40"/>
        <v>0</v>
      </c>
      <c r="K213" s="192" t="s">
        <v>21</v>
      </c>
      <c r="L213" s="40"/>
      <c r="M213" s="197" t="s">
        <v>21</v>
      </c>
      <c r="N213" s="198" t="s">
        <v>47</v>
      </c>
      <c r="O213" s="65"/>
      <c r="P213" s="199">
        <f t="shared" si="41"/>
        <v>0</v>
      </c>
      <c r="Q213" s="199">
        <v>0</v>
      </c>
      <c r="R213" s="199">
        <f t="shared" si="42"/>
        <v>0</v>
      </c>
      <c r="S213" s="199">
        <v>0</v>
      </c>
      <c r="T213" s="200">
        <f t="shared" si="43"/>
        <v>0</v>
      </c>
      <c r="U213" s="35"/>
      <c r="V213" s="35"/>
      <c r="W213" s="35"/>
      <c r="X213" s="35"/>
      <c r="Y213" s="35"/>
      <c r="Z213" s="35"/>
      <c r="AA213" s="35"/>
      <c r="AB213" s="35"/>
      <c r="AC213" s="35"/>
      <c r="AD213" s="35"/>
      <c r="AE213" s="35"/>
      <c r="AR213" s="201" t="s">
        <v>318</v>
      </c>
      <c r="AT213" s="201" t="s">
        <v>313</v>
      </c>
      <c r="AU213" s="201" t="s">
        <v>318</v>
      </c>
      <c r="AY213" s="18" t="s">
        <v>311</v>
      </c>
      <c r="BE213" s="202">
        <f t="shared" si="44"/>
        <v>0</v>
      </c>
      <c r="BF213" s="202">
        <f t="shared" si="45"/>
        <v>0</v>
      </c>
      <c r="BG213" s="202">
        <f t="shared" si="46"/>
        <v>0</v>
      </c>
      <c r="BH213" s="202">
        <f t="shared" si="47"/>
        <v>0</v>
      </c>
      <c r="BI213" s="202">
        <f t="shared" si="48"/>
        <v>0</v>
      </c>
      <c r="BJ213" s="18" t="s">
        <v>84</v>
      </c>
      <c r="BK213" s="202">
        <f t="shared" si="49"/>
        <v>0</v>
      </c>
      <c r="BL213" s="18" t="s">
        <v>318</v>
      </c>
      <c r="BM213" s="201" t="s">
        <v>3555</v>
      </c>
    </row>
    <row r="214" spans="1:65" s="16" customFormat="1" ht="20.85" customHeight="1" x14ac:dyDescent="0.2">
      <c r="B214" s="257"/>
      <c r="C214" s="258"/>
      <c r="D214" s="259" t="s">
        <v>75</v>
      </c>
      <c r="E214" s="259" t="s">
        <v>3556</v>
      </c>
      <c r="F214" s="259" t="s">
        <v>3557</v>
      </c>
      <c r="G214" s="258"/>
      <c r="H214" s="258"/>
      <c r="I214" s="260"/>
      <c r="J214" s="261">
        <f>BK214</f>
        <v>0</v>
      </c>
      <c r="K214" s="258"/>
      <c r="L214" s="262"/>
      <c r="M214" s="263"/>
      <c r="N214" s="264"/>
      <c r="O214" s="264"/>
      <c r="P214" s="265">
        <f>SUM(P215:P219)</f>
        <v>0</v>
      </c>
      <c r="Q214" s="264"/>
      <c r="R214" s="265">
        <f>SUM(R215:R219)</f>
        <v>0</v>
      </c>
      <c r="S214" s="264"/>
      <c r="T214" s="266">
        <f>SUM(T215:T219)</f>
        <v>0</v>
      </c>
      <c r="AR214" s="267" t="s">
        <v>84</v>
      </c>
      <c r="AT214" s="268" t="s">
        <v>75</v>
      </c>
      <c r="AU214" s="268" t="s">
        <v>125</v>
      </c>
      <c r="AY214" s="267" t="s">
        <v>311</v>
      </c>
      <c r="BK214" s="269">
        <f>SUM(BK215:BK219)</f>
        <v>0</v>
      </c>
    </row>
    <row r="215" spans="1:65" s="2" customFormat="1" ht="16.5" customHeight="1" x14ac:dyDescent="0.2">
      <c r="A215" s="35"/>
      <c r="B215" s="36"/>
      <c r="C215" s="190" t="s">
        <v>843</v>
      </c>
      <c r="D215" s="190" t="s">
        <v>313</v>
      </c>
      <c r="E215" s="191" t="s">
        <v>3558</v>
      </c>
      <c r="F215" s="192" t="s">
        <v>3559</v>
      </c>
      <c r="G215" s="193" t="s">
        <v>1692</v>
      </c>
      <c r="H215" s="194">
        <v>1</v>
      </c>
      <c r="I215" s="195"/>
      <c r="J215" s="196">
        <f>ROUND(I215*H215,2)</f>
        <v>0</v>
      </c>
      <c r="K215" s="192" t="s">
        <v>21</v>
      </c>
      <c r="L215" s="40"/>
      <c r="M215" s="197" t="s">
        <v>21</v>
      </c>
      <c r="N215" s="198" t="s">
        <v>47</v>
      </c>
      <c r="O215" s="65"/>
      <c r="P215" s="199">
        <f>O215*H215</f>
        <v>0</v>
      </c>
      <c r="Q215" s="199">
        <v>0</v>
      </c>
      <c r="R215" s="199">
        <f>Q215*H215</f>
        <v>0</v>
      </c>
      <c r="S215" s="199">
        <v>0</v>
      </c>
      <c r="T215" s="200">
        <f>S215*H215</f>
        <v>0</v>
      </c>
      <c r="U215" s="35"/>
      <c r="V215" s="35"/>
      <c r="W215" s="35"/>
      <c r="X215" s="35"/>
      <c r="Y215" s="35"/>
      <c r="Z215" s="35"/>
      <c r="AA215" s="35"/>
      <c r="AB215" s="35"/>
      <c r="AC215" s="35"/>
      <c r="AD215" s="35"/>
      <c r="AE215" s="35"/>
      <c r="AR215" s="201" t="s">
        <v>318</v>
      </c>
      <c r="AT215" s="201" t="s">
        <v>313</v>
      </c>
      <c r="AU215" s="201" t="s">
        <v>318</v>
      </c>
      <c r="AY215" s="18" t="s">
        <v>311</v>
      </c>
      <c r="BE215" s="202">
        <f>IF(N215="základní",J215,0)</f>
        <v>0</v>
      </c>
      <c r="BF215" s="202">
        <f>IF(N215="snížená",J215,0)</f>
        <v>0</v>
      </c>
      <c r="BG215" s="202">
        <f>IF(N215="zákl. přenesená",J215,0)</f>
        <v>0</v>
      </c>
      <c r="BH215" s="202">
        <f>IF(N215="sníž. přenesená",J215,0)</f>
        <v>0</v>
      </c>
      <c r="BI215" s="202">
        <f>IF(N215="nulová",J215,0)</f>
        <v>0</v>
      </c>
      <c r="BJ215" s="18" t="s">
        <v>84</v>
      </c>
      <c r="BK215" s="202">
        <f>ROUND(I215*H215,2)</f>
        <v>0</v>
      </c>
      <c r="BL215" s="18" t="s">
        <v>318</v>
      </c>
      <c r="BM215" s="201" t="s">
        <v>3560</v>
      </c>
    </row>
    <row r="216" spans="1:65" s="2" customFormat="1" ht="16.5" customHeight="1" x14ac:dyDescent="0.2">
      <c r="A216" s="35"/>
      <c r="B216" s="36"/>
      <c r="C216" s="190" t="s">
        <v>850</v>
      </c>
      <c r="D216" s="190" t="s">
        <v>313</v>
      </c>
      <c r="E216" s="191" t="s">
        <v>3561</v>
      </c>
      <c r="F216" s="192" t="s">
        <v>3562</v>
      </c>
      <c r="G216" s="193" t="s">
        <v>1692</v>
      </c>
      <c r="H216" s="194">
        <v>1</v>
      </c>
      <c r="I216" s="195"/>
      <c r="J216" s="196">
        <f>ROUND(I216*H216,2)</f>
        <v>0</v>
      </c>
      <c r="K216" s="192" t="s">
        <v>21</v>
      </c>
      <c r="L216" s="40"/>
      <c r="M216" s="197" t="s">
        <v>21</v>
      </c>
      <c r="N216" s="198" t="s">
        <v>47</v>
      </c>
      <c r="O216" s="65"/>
      <c r="P216" s="199">
        <f>O216*H216</f>
        <v>0</v>
      </c>
      <c r="Q216" s="199">
        <v>0</v>
      </c>
      <c r="R216" s="199">
        <f>Q216*H216</f>
        <v>0</v>
      </c>
      <c r="S216" s="199">
        <v>0</v>
      </c>
      <c r="T216" s="200">
        <f>S216*H216</f>
        <v>0</v>
      </c>
      <c r="U216" s="35"/>
      <c r="V216" s="35"/>
      <c r="W216" s="35"/>
      <c r="X216" s="35"/>
      <c r="Y216" s="35"/>
      <c r="Z216" s="35"/>
      <c r="AA216" s="35"/>
      <c r="AB216" s="35"/>
      <c r="AC216" s="35"/>
      <c r="AD216" s="35"/>
      <c r="AE216" s="35"/>
      <c r="AR216" s="201" t="s">
        <v>318</v>
      </c>
      <c r="AT216" s="201" t="s">
        <v>313</v>
      </c>
      <c r="AU216" s="201" t="s">
        <v>318</v>
      </c>
      <c r="AY216" s="18" t="s">
        <v>311</v>
      </c>
      <c r="BE216" s="202">
        <f>IF(N216="základní",J216,0)</f>
        <v>0</v>
      </c>
      <c r="BF216" s="202">
        <f>IF(N216="snížená",J216,0)</f>
        <v>0</v>
      </c>
      <c r="BG216" s="202">
        <f>IF(N216="zákl. přenesená",J216,0)</f>
        <v>0</v>
      </c>
      <c r="BH216" s="202">
        <f>IF(N216="sníž. přenesená",J216,0)</f>
        <v>0</v>
      </c>
      <c r="BI216" s="202">
        <f>IF(N216="nulová",J216,0)</f>
        <v>0</v>
      </c>
      <c r="BJ216" s="18" t="s">
        <v>84</v>
      </c>
      <c r="BK216" s="202">
        <f>ROUND(I216*H216,2)</f>
        <v>0</v>
      </c>
      <c r="BL216" s="18" t="s">
        <v>318</v>
      </c>
      <c r="BM216" s="201" t="s">
        <v>3563</v>
      </c>
    </row>
    <row r="217" spans="1:65" s="2" customFormat="1" ht="36" customHeight="1" x14ac:dyDescent="0.2">
      <c r="A217" s="35"/>
      <c r="B217" s="36"/>
      <c r="C217" s="190" t="s">
        <v>856</v>
      </c>
      <c r="D217" s="190" t="s">
        <v>313</v>
      </c>
      <c r="E217" s="191" t="s">
        <v>3564</v>
      </c>
      <c r="F217" s="192" t="s">
        <v>3565</v>
      </c>
      <c r="G217" s="193" t="s">
        <v>1692</v>
      </c>
      <c r="H217" s="194">
        <v>2</v>
      </c>
      <c r="I217" s="195"/>
      <c r="J217" s="196">
        <f>ROUND(I217*H217,2)</f>
        <v>0</v>
      </c>
      <c r="K217" s="192" t="s">
        <v>21</v>
      </c>
      <c r="L217" s="40"/>
      <c r="M217" s="197" t="s">
        <v>21</v>
      </c>
      <c r="N217" s="198" t="s">
        <v>47</v>
      </c>
      <c r="O217" s="65"/>
      <c r="P217" s="199">
        <f>O217*H217</f>
        <v>0</v>
      </c>
      <c r="Q217" s="199">
        <v>0</v>
      </c>
      <c r="R217" s="199">
        <f>Q217*H217</f>
        <v>0</v>
      </c>
      <c r="S217" s="199">
        <v>0</v>
      </c>
      <c r="T217" s="200">
        <f>S217*H217</f>
        <v>0</v>
      </c>
      <c r="U217" s="35"/>
      <c r="V217" s="35"/>
      <c r="W217" s="35"/>
      <c r="X217" s="35"/>
      <c r="Y217" s="35"/>
      <c r="Z217" s="35"/>
      <c r="AA217" s="35"/>
      <c r="AB217" s="35"/>
      <c r="AC217" s="35"/>
      <c r="AD217" s="35"/>
      <c r="AE217" s="35"/>
      <c r="AR217" s="201" t="s">
        <v>318</v>
      </c>
      <c r="AT217" s="201" t="s">
        <v>313</v>
      </c>
      <c r="AU217" s="201" t="s">
        <v>318</v>
      </c>
      <c r="AY217" s="18" t="s">
        <v>311</v>
      </c>
      <c r="BE217" s="202">
        <f>IF(N217="základní",J217,0)</f>
        <v>0</v>
      </c>
      <c r="BF217" s="202">
        <f>IF(N217="snížená",J217,0)</f>
        <v>0</v>
      </c>
      <c r="BG217" s="202">
        <f>IF(N217="zákl. přenesená",J217,0)</f>
        <v>0</v>
      </c>
      <c r="BH217" s="202">
        <f>IF(N217="sníž. přenesená",J217,0)</f>
        <v>0</v>
      </c>
      <c r="BI217" s="202">
        <f>IF(N217="nulová",J217,0)</f>
        <v>0</v>
      </c>
      <c r="BJ217" s="18" t="s">
        <v>84</v>
      </c>
      <c r="BK217" s="202">
        <f>ROUND(I217*H217,2)</f>
        <v>0</v>
      </c>
      <c r="BL217" s="18" t="s">
        <v>318</v>
      </c>
      <c r="BM217" s="201" t="s">
        <v>3566</v>
      </c>
    </row>
    <row r="218" spans="1:65" s="2" customFormat="1" ht="16.5" customHeight="1" x14ac:dyDescent="0.2">
      <c r="A218" s="35"/>
      <c r="B218" s="36"/>
      <c r="C218" s="190" t="s">
        <v>863</v>
      </c>
      <c r="D218" s="190" t="s">
        <v>313</v>
      </c>
      <c r="E218" s="191" t="s">
        <v>3567</v>
      </c>
      <c r="F218" s="192" t="s">
        <v>3568</v>
      </c>
      <c r="G218" s="193" t="s">
        <v>1692</v>
      </c>
      <c r="H218" s="194">
        <v>2</v>
      </c>
      <c r="I218" s="195"/>
      <c r="J218" s="196">
        <f>ROUND(I218*H218,2)</f>
        <v>0</v>
      </c>
      <c r="K218" s="192" t="s">
        <v>21</v>
      </c>
      <c r="L218" s="40"/>
      <c r="M218" s="197" t="s">
        <v>21</v>
      </c>
      <c r="N218" s="198" t="s">
        <v>47</v>
      </c>
      <c r="O218" s="65"/>
      <c r="P218" s="199">
        <f>O218*H218</f>
        <v>0</v>
      </c>
      <c r="Q218" s="199">
        <v>0</v>
      </c>
      <c r="R218" s="199">
        <f>Q218*H218</f>
        <v>0</v>
      </c>
      <c r="S218" s="199">
        <v>0</v>
      </c>
      <c r="T218" s="200">
        <f>S218*H218</f>
        <v>0</v>
      </c>
      <c r="U218" s="35"/>
      <c r="V218" s="35"/>
      <c r="W218" s="35"/>
      <c r="X218" s="35"/>
      <c r="Y218" s="35"/>
      <c r="Z218" s="35"/>
      <c r="AA218" s="35"/>
      <c r="AB218" s="35"/>
      <c r="AC218" s="35"/>
      <c r="AD218" s="35"/>
      <c r="AE218" s="35"/>
      <c r="AR218" s="201" t="s">
        <v>318</v>
      </c>
      <c r="AT218" s="201" t="s">
        <v>313</v>
      </c>
      <c r="AU218" s="201" t="s">
        <v>318</v>
      </c>
      <c r="AY218" s="18" t="s">
        <v>311</v>
      </c>
      <c r="BE218" s="202">
        <f>IF(N218="základní",J218,0)</f>
        <v>0</v>
      </c>
      <c r="BF218" s="202">
        <f>IF(N218="snížená",J218,0)</f>
        <v>0</v>
      </c>
      <c r="BG218" s="202">
        <f>IF(N218="zákl. přenesená",J218,0)</f>
        <v>0</v>
      </c>
      <c r="BH218" s="202">
        <f>IF(N218="sníž. přenesená",J218,0)</f>
        <v>0</v>
      </c>
      <c r="BI218" s="202">
        <f>IF(N218="nulová",J218,0)</f>
        <v>0</v>
      </c>
      <c r="BJ218" s="18" t="s">
        <v>84</v>
      </c>
      <c r="BK218" s="202">
        <f>ROUND(I218*H218,2)</f>
        <v>0</v>
      </c>
      <c r="BL218" s="18" t="s">
        <v>318</v>
      </c>
      <c r="BM218" s="201" t="s">
        <v>3569</v>
      </c>
    </row>
    <row r="219" spans="1:65" s="2" customFormat="1" ht="16.5" customHeight="1" x14ac:dyDescent="0.2">
      <c r="A219" s="35"/>
      <c r="B219" s="36"/>
      <c r="C219" s="190" t="s">
        <v>870</v>
      </c>
      <c r="D219" s="190" t="s">
        <v>313</v>
      </c>
      <c r="E219" s="191" t="s">
        <v>3570</v>
      </c>
      <c r="F219" s="192" t="s">
        <v>3314</v>
      </c>
      <c r="G219" s="193" t="s">
        <v>2003</v>
      </c>
      <c r="H219" s="194">
        <v>1</v>
      </c>
      <c r="I219" s="195"/>
      <c r="J219" s="196">
        <f>ROUND(I219*H219,2)</f>
        <v>0</v>
      </c>
      <c r="K219" s="192" t="s">
        <v>21</v>
      </c>
      <c r="L219" s="40"/>
      <c r="M219" s="197" t="s">
        <v>21</v>
      </c>
      <c r="N219" s="198" t="s">
        <v>47</v>
      </c>
      <c r="O219" s="65"/>
      <c r="P219" s="199">
        <f>O219*H219</f>
        <v>0</v>
      </c>
      <c r="Q219" s="199">
        <v>0</v>
      </c>
      <c r="R219" s="199">
        <f>Q219*H219</f>
        <v>0</v>
      </c>
      <c r="S219" s="199">
        <v>0</v>
      </c>
      <c r="T219" s="200">
        <f>S219*H219</f>
        <v>0</v>
      </c>
      <c r="U219" s="35"/>
      <c r="V219" s="35"/>
      <c r="W219" s="35"/>
      <c r="X219" s="35"/>
      <c r="Y219" s="35"/>
      <c r="Z219" s="35"/>
      <c r="AA219" s="35"/>
      <c r="AB219" s="35"/>
      <c r="AC219" s="35"/>
      <c r="AD219" s="35"/>
      <c r="AE219" s="35"/>
      <c r="AR219" s="201" t="s">
        <v>318</v>
      </c>
      <c r="AT219" s="201" t="s">
        <v>313</v>
      </c>
      <c r="AU219" s="201" t="s">
        <v>318</v>
      </c>
      <c r="AY219" s="18" t="s">
        <v>311</v>
      </c>
      <c r="BE219" s="202">
        <f>IF(N219="základní",J219,0)</f>
        <v>0</v>
      </c>
      <c r="BF219" s="202">
        <f>IF(N219="snížená",J219,0)</f>
        <v>0</v>
      </c>
      <c r="BG219" s="202">
        <f>IF(N219="zákl. přenesená",J219,0)</f>
        <v>0</v>
      </c>
      <c r="BH219" s="202">
        <f>IF(N219="sníž. přenesená",J219,0)</f>
        <v>0</v>
      </c>
      <c r="BI219" s="202">
        <f>IF(N219="nulová",J219,0)</f>
        <v>0</v>
      </c>
      <c r="BJ219" s="18" t="s">
        <v>84</v>
      </c>
      <c r="BK219" s="202">
        <f>ROUND(I219*H219,2)</f>
        <v>0</v>
      </c>
      <c r="BL219" s="18" t="s">
        <v>318</v>
      </c>
      <c r="BM219" s="201" t="s">
        <v>3571</v>
      </c>
    </row>
    <row r="220" spans="1:65" s="16" customFormat="1" ht="20.85" customHeight="1" x14ac:dyDescent="0.2">
      <c r="B220" s="257"/>
      <c r="C220" s="258"/>
      <c r="D220" s="259" t="s">
        <v>75</v>
      </c>
      <c r="E220" s="259" t="s">
        <v>3572</v>
      </c>
      <c r="F220" s="259" t="s">
        <v>83</v>
      </c>
      <c r="G220" s="258"/>
      <c r="H220" s="258"/>
      <c r="I220" s="260"/>
      <c r="J220" s="261">
        <f>BK220</f>
        <v>0</v>
      </c>
      <c r="K220" s="258"/>
      <c r="L220" s="262"/>
      <c r="M220" s="263"/>
      <c r="N220" s="264"/>
      <c r="O220" s="264"/>
      <c r="P220" s="265">
        <f>SUM(P221:P228)</f>
        <v>0</v>
      </c>
      <c r="Q220" s="264"/>
      <c r="R220" s="265">
        <f>SUM(R221:R228)</f>
        <v>0</v>
      </c>
      <c r="S220" s="264"/>
      <c r="T220" s="266">
        <f>SUM(T221:T228)</f>
        <v>0</v>
      </c>
      <c r="AR220" s="267" t="s">
        <v>84</v>
      </c>
      <c r="AT220" s="268" t="s">
        <v>75</v>
      </c>
      <c r="AU220" s="268" t="s">
        <v>125</v>
      </c>
      <c r="AY220" s="267" t="s">
        <v>311</v>
      </c>
      <c r="BK220" s="269">
        <f>SUM(BK221:BK228)</f>
        <v>0</v>
      </c>
    </row>
    <row r="221" spans="1:65" s="2" customFormat="1" ht="16.5" customHeight="1" x14ac:dyDescent="0.2">
      <c r="A221" s="35"/>
      <c r="B221" s="36"/>
      <c r="C221" s="190" t="s">
        <v>876</v>
      </c>
      <c r="D221" s="190" t="s">
        <v>313</v>
      </c>
      <c r="E221" s="191" t="s">
        <v>3313</v>
      </c>
      <c r="F221" s="192" t="s">
        <v>3314</v>
      </c>
      <c r="G221" s="193" t="s">
        <v>2003</v>
      </c>
      <c r="H221" s="194">
        <v>1</v>
      </c>
      <c r="I221" s="195"/>
      <c r="J221" s="196">
        <f t="shared" ref="J221:J228" si="50">ROUND(I221*H221,2)</f>
        <v>0</v>
      </c>
      <c r="K221" s="192" t="s">
        <v>21</v>
      </c>
      <c r="L221" s="40"/>
      <c r="M221" s="197" t="s">
        <v>21</v>
      </c>
      <c r="N221" s="198" t="s">
        <v>47</v>
      </c>
      <c r="O221" s="65"/>
      <c r="P221" s="199">
        <f t="shared" ref="P221:P228" si="51">O221*H221</f>
        <v>0</v>
      </c>
      <c r="Q221" s="199">
        <v>0</v>
      </c>
      <c r="R221" s="199">
        <f t="shared" ref="R221:R228" si="52">Q221*H221</f>
        <v>0</v>
      </c>
      <c r="S221" s="199">
        <v>0</v>
      </c>
      <c r="T221" s="200">
        <f t="shared" ref="T221:T228" si="53">S221*H221</f>
        <v>0</v>
      </c>
      <c r="U221" s="35"/>
      <c r="V221" s="35"/>
      <c r="W221" s="35"/>
      <c r="X221" s="35"/>
      <c r="Y221" s="35"/>
      <c r="Z221" s="35"/>
      <c r="AA221" s="35"/>
      <c r="AB221" s="35"/>
      <c r="AC221" s="35"/>
      <c r="AD221" s="35"/>
      <c r="AE221" s="35"/>
      <c r="AR221" s="201" t="s">
        <v>318</v>
      </c>
      <c r="AT221" s="201" t="s">
        <v>313</v>
      </c>
      <c r="AU221" s="201" t="s">
        <v>318</v>
      </c>
      <c r="AY221" s="18" t="s">
        <v>311</v>
      </c>
      <c r="BE221" s="202">
        <f t="shared" ref="BE221:BE228" si="54">IF(N221="základní",J221,0)</f>
        <v>0</v>
      </c>
      <c r="BF221" s="202">
        <f t="shared" ref="BF221:BF228" si="55">IF(N221="snížená",J221,0)</f>
        <v>0</v>
      </c>
      <c r="BG221" s="202">
        <f t="shared" ref="BG221:BG228" si="56">IF(N221="zákl. přenesená",J221,0)</f>
        <v>0</v>
      </c>
      <c r="BH221" s="202">
        <f t="shared" ref="BH221:BH228" si="57">IF(N221="sníž. přenesená",J221,0)</f>
        <v>0</v>
      </c>
      <c r="BI221" s="202">
        <f t="shared" ref="BI221:BI228" si="58">IF(N221="nulová",J221,0)</f>
        <v>0</v>
      </c>
      <c r="BJ221" s="18" t="s">
        <v>84</v>
      </c>
      <c r="BK221" s="202">
        <f t="shared" ref="BK221:BK228" si="59">ROUND(I221*H221,2)</f>
        <v>0</v>
      </c>
      <c r="BL221" s="18" t="s">
        <v>318</v>
      </c>
      <c r="BM221" s="201" t="s">
        <v>3573</v>
      </c>
    </row>
    <row r="222" spans="1:65" s="2" customFormat="1" ht="16.5" customHeight="1" x14ac:dyDescent="0.2">
      <c r="A222" s="35"/>
      <c r="B222" s="36"/>
      <c r="C222" s="190" t="s">
        <v>881</v>
      </c>
      <c r="D222" s="190" t="s">
        <v>313</v>
      </c>
      <c r="E222" s="191" t="s">
        <v>3574</v>
      </c>
      <c r="F222" s="192" t="s">
        <v>3505</v>
      </c>
      <c r="G222" s="193" t="s">
        <v>1692</v>
      </c>
      <c r="H222" s="194">
        <v>4</v>
      </c>
      <c r="I222" s="195"/>
      <c r="J222" s="196">
        <f t="shared" si="50"/>
        <v>0</v>
      </c>
      <c r="K222" s="192" t="s">
        <v>21</v>
      </c>
      <c r="L222" s="40"/>
      <c r="M222" s="197" t="s">
        <v>21</v>
      </c>
      <c r="N222" s="198" t="s">
        <v>47</v>
      </c>
      <c r="O222" s="65"/>
      <c r="P222" s="199">
        <f t="shared" si="51"/>
        <v>0</v>
      </c>
      <c r="Q222" s="199">
        <v>0</v>
      </c>
      <c r="R222" s="199">
        <f t="shared" si="52"/>
        <v>0</v>
      </c>
      <c r="S222" s="199">
        <v>0</v>
      </c>
      <c r="T222" s="200">
        <f t="shared" si="53"/>
        <v>0</v>
      </c>
      <c r="U222" s="35"/>
      <c r="V222" s="35"/>
      <c r="W222" s="35"/>
      <c r="X222" s="35"/>
      <c r="Y222" s="35"/>
      <c r="Z222" s="35"/>
      <c r="AA222" s="35"/>
      <c r="AB222" s="35"/>
      <c r="AC222" s="35"/>
      <c r="AD222" s="35"/>
      <c r="AE222" s="35"/>
      <c r="AR222" s="201" t="s">
        <v>318</v>
      </c>
      <c r="AT222" s="201" t="s">
        <v>313</v>
      </c>
      <c r="AU222" s="201" t="s">
        <v>318</v>
      </c>
      <c r="AY222" s="18" t="s">
        <v>311</v>
      </c>
      <c r="BE222" s="202">
        <f t="shared" si="54"/>
        <v>0</v>
      </c>
      <c r="BF222" s="202">
        <f t="shared" si="55"/>
        <v>0</v>
      </c>
      <c r="BG222" s="202">
        <f t="shared" si="56"/>
        <v>0</v>
      </c>
      <c r="BH222" s="202">
        <f t="shared" si="57"/>
        <v>0</v>
      </c>
      <c r="BI222" s="202">
        <f t="shared" si="58"/>
        <v>0</v>
      </c>
      <c r="BJ222" s="18" t="s">
        <v>84</v>
      </c>
      <c r="BK222" s="202">
        <f t="shared" si="59"/>
        <v>0</v>
      </c>
      <c r="BL222" s="18" t="s">
        <v>318</v>
      </c>
      <c r="BM222" s="201" t="s">
        <v>3575</v>
      </c>
    </row>
    <row r="223" spans="1:65" s="2" customFormat="1" ht="24" customHeight="1" x14ac:dyDescent="0.2">
      <c r="A223" s="35"/>
      <c r="B223" s="36"/>
      <c r="C223" s="190" t="s">
        <v>886</v>
      </c>
      <c r="D223" s="190" t="s">
        <v>313</v>
      </c>
      <c r="E223" s="191" t="s">
        <v>3576</v>
      </c>
      <c r="F223" s="192" t="s">
        <v>3577</v>
      </c>
      <c r="G223" s="193" t="s">
        <v>1692</v>
      </c>
      <c r="H223" s="194">
        <v>1</v>
      </c>
      <c r="I223" s="195"/>
      <c r="J223" s="196">
        <f t="shared" si="50"/>
        <v>0</v>
      </c>
      <c r="K223" s="192" t="s">
        <v>21</v>
      </c>
      <c r="L223" s="40"/>
      <c r="M223" s="197" t="s">
        <v>21</v>
      </c>
      <c r="N223" s="198" t="s">
        <v>47</v>
      </c>
      <c r="O223" s="65"/>
      <c r="P223" s="199">
        <f t="shared" si="51"/>
        <v>0</v>
      </c>
      <c r="Q223" s="199">
        <v>0</v>
      </c>
      <c r="R223" s="199">
        <f t="shared" si="52"/>
        <v>0</v>
      </c>
      <c r="S223" s="199">
        <v>0</v>
      </c>
      <c r="T223" s="200">
        <f t="shared" si="53"/>
        <v>0</v>
      </c>
      <c r="U223" s="35"/>
      <c r="V223" s="35"/>
      <c r="W223" s="35"/>
      <c r="X223" s="35"/>
      <c r="Y223" s="35"/>
      <c r="Z223" s="35"/>
      <c r="AA223" s="35"/>
      <c r="AB223" s="35"/>
      <c r="AC223" s="35"/>
      <c r="AD223" s="35"/>
      <c r="AE223" s="35"/>
      <c r="AR223" s="201" t="s">
        <v>318</v>
      </c>
      <c r="AT223" s="201" t="s">
        <v>313</v>
      </c>
      <c r="AU223" s="201" t="s">
        <v>318</v>
      </c>
      <c r="AY223" s="18" t="s">
        <v>311</v>
      </c>
      <c r="BE223" s="202">
        <f t="shared" si="54"/>
        <v>0</v>
      </c>
      <c r="BF223" s="202">
        <f t="shared" si="55"/>
        <v>0</v>
      </c>
      <c r="BG223" s="202">
        <f t="shared" si="56"/>
        <v>0</v>
      </c>
      <c r="BH223" s="202">
        <f t="shared" si="57"/>
        <v>0</v>
      </c>
      <c r="BI223" s="202">
        <f t="shared" si="58"/>
        <v>0</v>
      </c>
      <c r="BJ223" s="18" t="s">
        <v>84</v>
      </c>
      <c r="BK223" s="202">
        <f t="shared" si="59"/>
        <v>0</v>
      </c>
      <c r="BL223" s="18" t="s">
        <v>318</v>
      </c>
      <c r="BM223" s="201" t="s">
        <v>3578</v>
      </c>
    </row>
    <row r="224" spans="1:65" s="2" customFormat="1" ht="16.5" customHeight="1" x14ac:dyDescent="0.2">
      <c r="A224" s="35"/>
      <c r="B224" s="36"/>
      <c r="C224" s="190" t="s">
        <v>893</v>
      </c>
      <c r="D224" s="190" t="s">
        <v>313</v>
      </c>
      <c r="E224" s="191" t="s">
        <v>3579</v>
      </c>
      <c r="F224" s="192" t="s">
        <v>3580</v>
      </c>
      <c r="G224" s="193" t="s">
        <v>1692</v>
      </c>
      <c r="H224" s="194">
        <v>1</v>
      </c>
      <c r="I224" s="195"/>
      <c r="J224" s="196">
        <f t="shared" si="50"/>
        <v>0</v>
      </c>
      <c r="K224" s="192" t="s">
        <v>21</v>
      </c>
      <c r="L224" s="40"/>
      <c r="M224" s="197" t="s">
        <v>21</v>
      </c>
      <c r="N224" s="198" t="s">
        <v>47</v>
      </c>
      <c r="O224" s="65"/>
      <c r="P224" s="199">
        <f t="shared" si="51"/>
        <v>0</v>
      </c>
      <c r="Q224" s="199">
        <v>0</v>
      </c>
      <c r="R224" s="199">
        <f t="shared" si="52"/>
        <v>0</v>
      </c>
      <c r="S224" s="199">
        <v>0</v>
      </c>
      <c r="T224" s="200">
        <f t="shared" si="53"/>
        <v>0</v>
      </c>
      <c r="U224" s="35"/>
      <c r="V224" s="35"/>
      <c r="W224" s="35"/>
      <c r="X224" s="35"/>
      <c r="Y224" s="35"/>
      <c r="Z224" s="35"/>
      <c r="AA224" s="35"/>
      <c r="AB224" s="35"/>
      <c r="AC224" s="35"/>
      <c r="AD224" s="35"/>
      <c r="AE224" s="35"/>
      <c r="AR224" s="201" t="s">
        <v>318</v>
      </c>
      <c r="AT224" s="201" t="s">
        <v>313</v>
      </c>
      <c r="AU224" s="201" t="s">
        <v>318</v>
      </c>
      <c r="AY224" s="18" t="s">
        <v>311</v>
      </c>
      <c r="BE224" s="202">
        <f t="shared" si="54"/>
        <v>0</v>
      </c>
      <c r="BF224" s="202">
        <f t="shared" si="55"/>
        <v>0</v>
      </c>
      <c r="BG224" s="202">
        <f t="shared" si="56"/>
        <v>0</v>
      </c>
      <c r="BH224" s="202">
        <f t="shared" si="57"/>
        <v>0</v>
      </c>
      <c r="BI224" s="202">
        <f t="shared" si="58"/>
        <v>0</v>
      </c>
      <c r="BJ224" s="18" t="s">
        <v>84</v>
      </c>
      <c r="BK224" s="202">
        <f t="shared" si="59"/>
        <v>0</v>
      </c>
      <c r="BL224" s="18" t="s">
        <v>318</v>
      </c>
      <c r="BM224" s="201" t="s">
        <v>3581</v>
      </c>
    </row>
    <row r="225" spans="1:65" s="2" customFormat="1" ht="16.5" customHeight="1" x14ac:dyDescent="0.2">
      <c r="A225" s="35"/>
      <c r="B225" s="36"/>
      <c r="C225" s="190" t="s">
        <v>903</v>
      </c>
      <c r="D225" s="190" t="s">
        <v>313</v>
      </c>
      <c r="E225" s="191" t="s">
        <v>3582</v>
      </c>
      <c r="F225" s="192" t="s">
        <v>3583</v>
      </c>
      <c r="G225" s="193" t="s">
        <v>1692</v>
      </c>
      <c r="H225" s="194">
        <v>1</v>
      </c>
      <c r="I225" s="195"/>
      <c r="J225" s="196">
        <f t="shared" si="50"/>
        <v>0</v>
      </c>
      <c r="K225" s="192" t="s">
        <v>21</v>
      </c>
      <c r="L225" s="40"/>
      <c r="M225" s="197" t="s">
        <v>21</v>
      </c>
      <c r="N225" s="198" t="s">
        <v>47</v>
      </c>
      <c r="O225" s="65"/>
      <c r="P225" s="199">
        <f t="shared" si="51"/>
        <v>0</v>
      </c>
      <c r="Q225" s="199">
        <v>0</v>
      </c>
      <c r="R225" s="199">
        <f t="shared" si="52"/>
        <v>0</v>
      </c>
      <c r="S225" s="199">
        <v>0</v>
      </c>
      <c r="T225" s="200">
        <f t="shared" si="53"/>
        <v>0</v>
      </c>
      <c r="U225" s="35"/>
      <c r="V225" s="35"/>
      <c r="W225" s="35"/>
      <c r="X225" s="35"/>
      <c r="Y225" s="35"/>
      <c r="Z225" s="35"/>
      <c r="AA225" s="35"/>
      <c r="AB225" s="35"/>
      <c r="AC225" s="35"/>
      <c r="AD225" s="35"/>
      <c r="AE225" s="35"/>
      <c r="AR225" s="201" t="s">
        <v>318</v>
      </c>
      <c r="AT225" s="201" t="s">
        <v>313</v>
      </c>
      <c r="AU225" s="201" t="s">
        <v>318</v>
      </c>
      <c r="AY225" s="18" t="s">
        <v>311</v>
      </c>
      <c r="BE225" s="202">
        <f t="shared" si="54"/>
        <v>0</v>
      </c>
      <c r="BF225" s="202">
        <f t="shared" si="55"/>
        <v>0</v>
      </c>
      <c r="BG225" s="202">
        <f t="shared" si="56"/>
        <v>0</v>
      </c>
      <c r="BH225" s="202">
        <f t="shared" si="57"/>
        <v>0</v>
      </c>
      <c r="BI225" s="202">
        <f t="shared" si="58"/>
        <v>0</v>
      </c>
      <c r="BJ225" s="18" t="s">
        <v>84</v>
      </c>
      <c r="BK225" s="202">
        <f t="shared" si="59"/>
        <v>0</v>
      </c>
      <c r="BL225" s="18" t="s">
        <v>318</v>
      </c>
      <c r="BM225" s="201" t="s">
        <v>3584</v>
      </c>
    </row>
    <row r="226" spans="1:65" s="2" customFormat="1" ht="36" customHeight="1" x14ac:dyDescent="0.2">
      <c r="A226" s="35"/>
      <c r="B226" s="36"/>
      <c r="C226" s="190" t="s">
        <v>910</v>
      </c>
      <c r="D226" s="190" t="s">
        <v>313</v>
      </c>
      <c r="E226" s="191" t="s">
        <v>3585</v>
      </c>
      <c r="F226" s="192" t="s">
        <v>3586</v>
      </c>
      <c r="G226" s="193" t="s">
        <v>1692</v>
      </c>
      <c r="H226" s="194">
        <v>1</v>
      </c>
      <c r="I226" s="195"/>
      <c r="J226" s="196">
        <f t="shared" si="50"/>
        <v>0</v>
      </c>
      <c r="K226" s="192" t="s">
        <v>21</v>
      </c>
      <c r="L226" s="40"/>
      <c r="M226" s="197" t="s">
        <v>21</v>
      </c>
      <c r="N226" s="198" t="s">
        <v>47</v>
      </c>
      <c r="O226" s="65"/>
      <c r="P226" s="199">
        <f t="shared" si="51"/>
        <v>0</v>
      </c>
      <c r="Q226" s="199">
        <v>0</v>
      </c>
      <c r="R226" s="199">
        <f t="shared" si="52"/>
        <v>0</v>
      </c>
      <c r="S226" s="199">
        <v>0</v>
      </c>
      <c r="T226" s="200">
        <f t="shared" si="53"/>
        <v>0</v>
      </c>
      <c r="U226" s="35"/>
      <c r="V226" s="35"/>
      <c r="W226" s="35"/>
      <c r="X226" s="35"/>
      <c r="Y226" s="35"/>
      <c r="Z226" s="35"/>
      <c r="AA226" s="35"/>
      <c r="AB226" s="35"/>
      <c r="AC226" s="35"/>
      <c r="AD226" s="35"/>
      <c r="AE226" s="35"/>
      <c r="AR226" s="201" t="s">
        <v>318</v>
      </c>
      <c r="AT226" s="201" t="s">
        <v>313</v>
      </c>
      <c r="AU226" s="201" t="s">
        <v>318</v>
      </c>
      <c r="AY226" s="18" t="s">
        <v>311</v>
      </c>
      <c r="BE226" s="202">
        <f t="shared" si="54"/>
        <v>0</v>
      </c>
      <c r="BF226" s="202">
        <f t="shared" si="55"/>
        <v>0</v>
      </c>
      <c r="BG226" s="202">
        <f t="shared" si="56"/>
        <v>0</v>
      </c>
      <c r="BH226" s="202">
        <f t="shared" si="57"/>
        <v>0</v>
      </c>
      <c r="BI226" s="202">
        <f t="shared" si="58"/>
        <v>0</v>
      </c>
      <c r="BJ226" s="18" t="s">
        <v>84</v>
      </c>
      <c r="BK226" s="202">
        <f t="shared" si="59"/>
        <v>0</v>
      </c>
      <c r="BL226" s="18" t="s">
        <v>318</v>
      </c>
      <c r="BM226" s="201" t="s">
        <v>3587</v>
      </c>
    </row>
    <row r="227" spans="1:65" s="2" customFormat="1" ht="24" customHeight="1" x14ac:dyDescent="0.2">
      <c r="A227" s="35"/>
      <c r="B227" s="36"/>
      <c r="C227" s="190" t="s">
        <v>919</v>
      </c>
      <c r="D227" s="190" t="s">
        <v>313</v>
      </c>
      <c r="E227" s="191" t="s">
        <v>3588</v>
      </c>
      <c r="F227" s="192" t="s">
        <v>3589</v>
      </c>
      <c r="G227" s="193" t="s">
        <v>1692</v>
      </c>
      <c r="H227" s="194">
        <v>5</v>
      </c>
      <c r="I227" s="195"/>
      <c r="J227" s="196">
        <f t="shared" si="50"/>
        <v>0</v>
      </c>
      <c r="K227" s="192" t="s">
        <v>21</v>
      </c>
      <c r="L227" s="40"/>
      <c r="M227" s="197" t="s">
        <v>21</v>
      </c>
      <c r="N227" s="198" t="s">
        <v>47</v>
      </c>
      <c r="O227" s="65"/>
      <c r="P227" s="199">
        <f t="shared" si="51"/>
        <v>0</v>
      </c>
      <c r="Q227" s="199">
        <v>0</v>
      </c>
      <c r="R227" s="199">
        <f t="shared" si="52"/>
        <v>0</v>
      </c>
      <c r="S227" s="199">
        <v>0</v>
      </c>
      <c r="T227" s="200">
        <f t="shared" si="53"/>
        <v>0</v>
      </c>
      <c r="U227" s="35"/>
      <c r="V227" s="35"/>
      <c r="W227" s="35"/>
      <c r="X227" s="35"/>
      <c r="Y227" s="35"/>
      <c r="Z227" s="35"/>
      <c r="AA227" s="35"/>
      <c r="AB227" s="35"/>
      <c r="AC227" s="35"/>
      <c r="AD227" s="35"/>
      <c r="AE227" s="35"/>
      <c r="AR227" s="201" t="s">
        <v>318</v>
      </c>
      <c r="AT227" s="201" t="s">
        <v>313</v>
      </c>
      <c r="AU227" s="201" t="s">
        <v>318</v>
      </c>
      <c r="AY227" s="18" t="s">
        <v>311</v>
      </c>
      <c r="BE227" s="202">
        <f t="shared" si="54"/>
        <v>0</v>
      </c>
      <c r="BF227" s="202">
        <f t="shared" si="55"/>
        <v>0</v>
      </c>
      <c r="BG227" s="202">
        <f t="shared" si="56"/>
        <v>0</v>
      </c>
      <c r="BH227" s="202">
        <f t="shared" si="57"/>
        <v>0</v>
      </c>
      <c r="BI227" s="202">
        <f t="shared" si="58"/>
        <v>0</v>
      </c>
      <c r="BJ227" s="18" t="s">
        <v>84</v>
      </c>
      <c r="BK227" s="202">
        <f t="shared" si="59"/>
        <v>0</v>
      </c>
      <c r="BL227" s="18" t="s">
        <v>318</v>
      </c>
      <c r="BM227" s="201" t="s">
        <v>3590</v>
      </c>
    </row>
    <row r="228" spans="1:65" s="2" customFormat="1" ht="16.5" customHeight="1" x14ac:dyDescent="0.2">
      <c r="A228" s="35"/>
      <c r="B228" s="36"/>
      <c r="C228" s="190" t="s">
        <v>927</v>
      </c>
      <c r="D228" s="190" t="s">
        <v>313</v>
      </c>
      <c r="E228" s="191" t="s">
        <v>3591</v>
      </c>
      <c r="F228" s="192" t="s">
        <v>3592</v>
      </c>
      <c r="G228" s="193" t="s">
        <v>1692</v>
      </c>
      <c r="H228" s="194">
        <v>20</v>
      </c>
      <c r="I228" s="195"/>
      <c r="J228" s="196">
        <f t="shared" si="50"/>
        <v>0</v>
      </c>
      <c r="K228" s="192" t="s">
        <v>21</v>
      </c>
      <c r="L228" s="40"/>
      <c r="M228" s="197" t="s">
        <v>21</v>
      </c>
      <c r="N228" s="198" t="s">
        <v>47</v>
      </c>
      <c r="O228" s="65"/>
      <c r="P228" s="199">
        <f t="shared" si="51"/>
        <v>0</v>
      </c>
      <c r="Q228" s="199">
        <v>0</v>
      </c>
      <c r="R228" s="199">
        <f t="shared" si="52"/>
        <v>0</v>
      </c>
      <c r="S228" s="199">
        <v>0</v>
      </c>
      <c r="T228" s="200">
        <f t="shared" si="53"/>
        <v>0</v>
      </c>
      <c r="U228" s="35"/>
      <c r="V228" s="35"/>
      <c r="W228" s="35"/>
      <c r="X228" s="35"/>
      <c r="Y228" s="35"/>
      <c r="Z228" s="35"/>
      <c r="AA228" s="35"/>
      <c r="AB228" s="35"/>
      <c r="AC228" s="35"/>
      <c r="AD228" s="35"/>
      <c r="AE228" s="35"/>
      <c r="AR228" s="201" t="s">
        <v>318</v>
      </c>
      <c r="AT228" s="201" t="s">
        <v>313</v>
      </c>
      <c r="AU228" s="201" t="s">
        <v>318</v>
      </c>
      <c r="AY228" s="18" t="s">
        <v>311</v>
      </c>
      <c r="BE228" s="202">
        <f t="shared" si="54"/>
        <v>0</v>
      </c>
      <c r="BF228" s="202">
        <f t="shared" si="55"/>
        <v>0</v>
      </c>
      <c r="BG228" s="202">
        <f t="shared" si="56"/>
        <v>0</v>
      </c>
      <c r="BH228" s="202">
        <f t="shared" si="57"/>
        <v>0</v>
      </c>
      <c r="BI228" s="202">
        <f t="shared" si="58"/>
        <v>0</v>
      </c>
      <c r="BJ228" s="18" t="s">
        <v>84</v>
      </c>
      <c r="BK228" s="202">
        <f t="shared" si="59"/>
        <v>0</v>
      </c>
      <c r="BL228" s="18" t="s">
        <v>318</v>
      </c>
      <c r="BM228" s="201" t="s">
        <v>3593</v>
      </c>
    </row>
    <row r="229" spans="1:65" s="12" customFormat="1" ht="20.85" customHeight="1" x14ac:dyDescent="0.2">
      <c r="B229" s="174"/>
      <c r="C229" s="175"/>
      <c r="D229" s="176" t="s">
        <v>75</v>
      </c>
      <c r="E229" s="188" t="s">
        <v>3594</v>
      </c>
      <c r="F229" s="188" t="s">
        <v>3398</v>
      </c>
      <c r="G229" s="175"/>
      <c r="H229" s="175"/>
      <c r="I229" s="178"/>
      <c r="J229" s="189">
        <f>BK229</f>
        <v>0</v>
      </c>
      <c r="K229" s="175"/>
      <c r="L229" s="180"/>
      <c r="M229" s="181"/>
      <c r="N229" s="182"/>
      <c r="O229" s="182"/>
      <c r="P229" s="183">
        <f>P230+P243</f>
        <v>0</v>
      </c>
      <c r="Q229" s="182"/>
      <c r="R229" s="183">
        <f>R230+R243</f>
        <v>0</v>
      </c>
      <c r="S229" s="182"/>
      <c r="T229" s="184">
        <f>T230+T243</f>
        <v>0</v>
      </c>
      <c r="AR229" s="185" t="s">
        <v>84</v>
      </c>
      <c r="AT229" s="186" t="s">
        <v>75</v>
      </c>
      <c r="AU229" s="186" t="s">
        <v>86</v>
      </c>
      <c r="AY229" s="185" t="s">
        <v>311</v>
      </c>
      <c r="BK229" s="187">
        <f>BK230+BK243</f>
        <v>0</v>
      </c>
    </row>
    <row r="230" spans="1:65" s="16" customFormat="1" ht="20.85" customHeight="1" x14ac:dyDescent="0.2">
      <c r="B230" s="257"/>
      <c r="C230" s="258"/>
      <c r="D230" s="259" t="s">
        <v>75</v>
      </c>
      <c r="E230" s="259" t="s">
        <v>3595</v>
      </c>
      <c r="F230" s="259" t="s">
        <v>3502</v>
      </c>
      <c r="G230" s="258"/>
      <c r="H230" s="258"/>
      <c r="I230" s="260"/>
      <c r="J230" s="261">
        <f>BK230</f>
        <v>0</v>
      </c>
      <c r="K230" s="258"/>
      <c r="L230" s="262"/>
      <c r="M230" s="263"/>
      <c r="N230" s="264"/>
      <c r="O230" s="264"/>
      <c r="P230" s="265">
        <f>SUM(P231:P242)</f>
        <v>0</v>
      </c>
      <c r="Q230" s="264"/>
      <c r="R230" s="265">
        <f>SUM(R231:R242)</f>
        <v>0</v>
      </c>
      <c r="S230" s="264"/>
      <c r="T230" s="266">
        <f>SUM(T231:T242)</f>
        <v>0</v>
      </c>
      <c r="AR230" s="267" t="s">
        <v>84</v>
      </c>
      <c r="AT230" s="268" t="s">
        <v>75</v>
      </c>
      <c r="AU230" s="268" t="s">
        <v>125</v>
      </c>
      <c r="AY230" s="267" t="s">
        <v>311</v>
      </c>
      <c r="BK230" s="269">
        <f>SUM(BK231:BK242)</f>
        <v>0</v>
      </c>
    </row>
    <row r="231" spans="1:65" s="2" customFormat="1" ht="24" customHeight="1" x14ac:dyDescent="0.2">
      <c r="A231" s="35"/>
      <c r="B231" s="36"/>
      <c r="C231" s="190" t="s">
        <v>935</v>
      </c>
      <c r="D231" s="190" t="s">
        <v>313</v>
      </c>
      <c r="E231" s="191" t="s">
        <v>3431</v>
      </c>
      <c r="F231" s="192" t="s">
        <v>3432</v>
      </c>
      <c r="G231" s="193" t="s">
        <v>329</v>
      </c>
      <c r="H231" s="194">
        <v>105</v>
      </c>
      <c r="I231" s="195"/>
      <c r="J231" s="196">
        <f t="shared" ref="J231:J242" si="60">ROUND(I231*H231,2)</f>
        <v>0</v>
      </c>
      <c r="K231" s="192" t="s">
        <v>21</v>
      </c>
      <c r="L231" s="40"/>
      <c r="M231" s="197" t="s">
        <v>21</v>
      </c>
      <c r="N231" s="198" t="s">
        <v>47</v>
      </c>
      <c r="O231" s="65"/>
      <c r="P231" s="199">
        <f t="shared" ref="P231:P242" si="61">O231*H231</f>
        <v>0</v>
      </c>
      <c r="Q231" s="199">
        <v>0</v>
      </c>
      <c r="R231" s="199">
        <f t="shared" ref="R231:R242" si="62">Q231*H231</f>
        <v>0</v>
      </c>
      <c r="S231" s="199">
        <v>0</v>
      </c>
      <c r="T231" s="200">
        <f t="shared" ref="T231:T242" si="63">S231*H231</f>
        <v>0</v>
      </c>
      <c r="U231" s="35"/>
      <c r="V231" s="35"/>
      <c r="W231" s="35"/>
      <c r="X231" s="35"/>
      <c r="Y231" s="35"/>
      <c r="Z231" s="35"/>
      <c r="AA231" s="35"/>
      <c r="AB231" s="35"/>
      <c r="AC231" s="35"/>
      <c r="AD231" s="35"/>
      <c r="AE231" s="35"/>
      <c r="AR231" s="201" t="s">
        <v>318</v>
      </c>
      <c r="AT231" s="201" t="s">
        <v>313</v>
      </c>
      <c r="AU231" s="201" t="s">
        <v>318</v>
      </c>
      <c r="AY231" s="18" t="s">
        <v>311</v>
      </c>
      <c r="BE231" s="202">
        <f t="shared" ref="BE231:BE242" si="64">IF(N231="základní",J231,0)</f>
        <v>0</v>
      </c>
      <c r="BF231" s="202">
        <f t="shared" ref="BF231:BF242" si="65">IF(N231="snížená",J231,0)</f>
        <v>0</v>
      </c>
      <c r="BG231" s="202">
        <f t="shared" ref="BG231:BG242" si="66">IF(N231="zákl. přenesená",J231,0)</f>
        <v>0</v>
      </c>
      <c r="BH231" s="202">
        <f t="shared" ref="BH231:BH242" si="67">IF(N231="sníž. přenesená",J231,0)</f>
        <v>0</v>
      </c>
      <c r="BI231" s="202">
        <f t="shared" ref="BI231:BI242" si="68">IF(N231="nulová",J231,0)</f>
        <v>0</v>
      </c>
      <c r="BJ231" s="18" t="s">
        <v>84</v>
      </c>
      <c r="BK231" s="202">
        <f t="shared" ref="BK231:BK242" si="69">ROUND(I231*H231,2)</f>
        <v>0</v>
      </c>
      <c r="BL231" s="18" t="s">
        <v>318</v>
      </c>
      <c r="BM231" s="201" t="s">
        <v>3596</v>
      </c>
    </row>
    <row r="232" spans="1:65" s="2" customFormat="1" ht="24" customHeight="1" x14ac:dyDescent="0.2">
      <c r="A232" s="35"/>
      <c r="B232" s="36"/>
      <c r="C232" s="190" t="s">
        <v>937</v>
      </c>
      <c r="D232" s="190" t="s">
        <v>313</v>
      </c>
      <c r="E232" s="191" t="s">
        <v>3434</v>
      </c>
      <c r="F232" s="192" t="s">
        <v>3435</v>
      </c>
      <c r="G232" s="193" t="s">
        <v>329</v>
      </c>
      <c r="H232" s="194">
        <v>25</v>
      </c>
      <c r="I232" s="195"/>
      <c r="J232" s="196">
        <f t="shared" si="60"/>
        <v>0</v>
      </c>
      <c r="K232" s="192" t="s">
        <v>21</v>
      </c>
      <c r="L232" s="40"/>
      <c r="M232" s="197" t="s">
        <v>21</v>
      </c>
      <c r="N232" s="198" t="s">
        <v>47</v>
      </c>
      <c r="O232" s="65"/>
      <c r="P232" s="199">
        <f t="shared" si="61"/>
        <v>0</v>
      </c>
      <c r="Q232" s="199">
        <v>0</v>
      </c>
      <c r="R232" s="199">
        <f t="shared" si="62"/>
        <v>0</v>
      </c>
      <c r="S232" s="199">
        <v>0</v>
      </c>
      <c r="T232" s="200">
        <f t="shared" si="63"/>
        <v>0</v>
      </c>
      <c r="U232" s="35"/>
      <c r="V232" s="35"/>
      <c r="W232" s="35"/>
      <c r="X232" s="35"/>
      <c r="Y232" s="35"/>
      <c r="Z232" s="35"/>
      <c r="AA232" s="35"/>
      <c r="AB232" s="35"/>
      <c r="AC232" s="35"/>
      <c r="AD232" s="35"/>
      <c r="AE232" s="35"/>
      <c r="AR232" s="201" t="s">
        <v>318</v>
      </c>
      <c r="AT232" s="201" t="s">
        <v>313</v>
      </c>
      <c r="AU232" s="201" t="s">
        <v>318</v>
      </c>
      <c r="AY232" s="18" t="s">
        <v>311</v>
      </c>
      <c r="BE232" s="202">
        <f t="shared" si="64"/>
        <v>0</v>
      </c>
      <c r="BF232" s="202">
        <f t="shared" si="65"/>
        <v>0</v>
      </c>
      <c r="BG232" s="202">
        <f t="shared" si="66"/>
        <v>0</v>
      </c>
      <c r="BH232" s="202">
        <f t="shared" si="67"/>
        <v>0</v>
      </c>
      <c r="BI232" s="202">
        <f t="shared" si="68"/>
        <v>0</v>
      </c>
      <c r="BJ232" s="18" t="s">
        <v>84</v>
      </c>
      <c r="BK232" s="202">
        <f t="shared" si="69"/>
        <v>0</v>
      </c>
      <c r="BL232" s="18" t="s">
        <v>318</v>
      </c>
      <c r="BM232" s="201" t="s">
        <v>3597</v>
      </c>
    </row>
    <row r="233" spans="1:65" s="2" customFormat="1" ht="16.5" customHeight="1" x14ac:dyDescent="0.2">
      <c r="A233" s="35"/>
      <c r="B233" s="36"/>
      <c r="C233" s="190" t="s">
        <v>939</v>
      </c>
      <c r="D233" s="190" t="s">
        <v>313</v>
      </c>
      <c r="E233" s="191" t="s">
        <v>3442</v>
      </c>
      <c r="F233" s="192" t="s">
        <v>3443</v>
      </c>
      <c r="G233" s="193" t="s">
        <v>2003</v>
      </c>
      <c r="H233" s="194">
        <v>22</v>
      </c>
      <c r="I233" s="195"/>
      <c r="J233" s="196">
        <f t="shared" si="60"/>
        <v>0</v>
      </c>
      <c r="K233" s="192" t="s">
        <v>21</v>
      </c>
      <c r="L233" s="40"/>
      <c r="M233" s="197" t="s">
        <v>21</v>
      </c>
      <c r="N233" s="198" t="s">
        <v>47</v>
      </c>
      <c r="O233" s="65"/>
      <c r="P233" s="199">
        <f t="shared" si="61"/>
        <v>0</v>
      </c>
      <c r="Q233" s="199">
        <v>0</v>
      </c>
      <c r="R233" s="199">
        <f t="shared" si="62"/>
        <v>0</v>
      </c>
      <c r="S233" s="199">
        <v>0</v>
      </c>
      <c r="T233" s="200">
        <f t="shared" si="63"/>
        <v>0</v>
      </c>
      <c r="U233" s="35"/>
      <c r="V233" s="35"/>
      <c r="W233" s="35"/>
      <c r="X233" s="35"/>
      <c r="Y233" s="35"/>
      <c r="Z233" s="35"/>
      <c r="AA233" s="35"/>
      <c r="AB233" s="35"/>
      <c r="AC233" s="35"/>
      <c r="AD233" s="35"/>
      <c r="AE233" s="35"/>
      <c r="AR233" s="201" t="s">
        <v>318</v>
      </c>
      <c r="AT233" s="201" t="s">
        <v>313</v>
      </c>
      <c r="AU233" s="201" t="s">
        <v>318</v>
      </c>
      <c r="AY233" s="18" t="s">
        <v>311</v>
      </c>
      <c r="BE233" s="202">
        <f t="shared" si="64"/>
        <v>0</v>
      </c>
      <c r="BF233" s="202">
        <f t="shared" si="65"/>
        <v>0</v>
      </c>
      <c r="BG233" s="202">
        <f t="shared" si="66"/>
        <v>0</v>
      </c>
      <c r="BH233" s="202">
        <f t="shared" si="67"/>
        <v>0</v>
      </c>
      <c r="BI233" s="202">
        <f t="shared" si="68"/>
        <v>0</v>
      </c>
      <c r="BJ233" s="18" t="s">
        <v>84</v>
      </c>
      <c r="BK233" s="202">
        <f t="shared" si="69"/>
        <v>0</v>
      </c>
      <c r="BL233" s="18" t="s">
        <v>318</v>
      </c>
      <c r="BM233" s="201" t="s">
        <v>3598</v>
      </c>
    </row>
    <row r="234" spans="1:65" s="2" customFormat="1" ht="16.5" customHeight="1" x14ac:dyDescent="0.2">
      <c r="A234" s="35"/>
      <c r="B234" s="36"/>
      <c r="C234" s="190" t="s">
        <v>943</v>
      </c>
      <c r="D234" s="190" t="s">
        <v>313</v>
      </c>
      <c r="E234" s="191" t="s">
        <v>3461</v>
      </c>
      <c r="F234" s="192" t="s">
        <v>3462</v>
      </c>
      <c r="G234" s="193" t="s">
        <v>329</v>
      </c>
      <c r="H234" s="194">
        <v>100</v>
      </c>
      <c r="I234" s="195"/>
      <c r="J234" s="196">
        <f t="shared" si="60"/>
        <v>0</v>
      </c>
      <c r="K234" s="192" t="s">
        <v>21</v>
      </c>
      <c r="L234" s="40"/>
      <c r="M234" s="197" t="s">
        <v>21</v>
      </c>
      <c r="N234" s="198" t="s">
        <v>47</v>
      </c>
      <c r="O234" s="65"/>
      <c r="P234" s="199">
        <f t="shared" si="61"/>
        <v>0</v>
      </c>
      <c r="Q234" s="199">
        <v>0</v>
      </c>
      <c r="R234" s="199">
        <f t="shared" si="62"/>
        <v>0</v>
      </c>
      <c r="S234" s="199">
        <v>0</v>
      </c>
      <c r="T234" s="200">
        <f t="shared" si="63"/>
        <v>0</v>
      </c>
      <c r="U234" s="35"/>
      <c r="V234" s="35"/>
      <c r="W234" s="35"/>
      <c r="X234" s="35"/>
      <c r="Y234" s="35"/>
      <c r="Z234" s="35"/>
      <c r="AA234" s="35"/>
      <c r="AB234" s="35"/>
      <c r="AC234" s="35"/>
      <c r="AD234" s="35"/>
      <c r="AE234" s="35"/>
      <c r="AR234" s="201" t="s">
        <v>318</v>
      </c>
      <c r="AT234" s="201" t="s">
        <v>313</v>
      </c>
      <c r="AU234" s="201" t="s">
        <v>318</v>
      </c>
      <c r="AY234" s="18" t="s">
        <v>311</v>
      </c>
      <c r="BE234" s="202">
        <f t="shared" si="64"/>
        <v>0</v>
      </c>
      <c r="BF234" s="202">
        <f t="shared" si="65"/>
        <v>0</v>
      </c>
      <c r="BG234" s="202">
        <f t="shared" si="66"/>
        <v>0</v>
      </c>
      <c r="BH234" s="202">
        <f t="shared" si="67"/>
        <v>0</v>
      </c>
      <c r="BI234" s="202">
        <f t="shared" si="68"/>
        <v>0</v>
      </c>
      <c r="BJ234" s="18" t="s">
        <v>84</v>
      </c>
      <c r="BK234" s="202">
        <f t="shared" si="69"/>
        <v>0</v>
      </c>
      <c r="BL234" s="18" t="s">
        <v>318</v>
      </c>
      <c r="BM234" s="201" t="s">
        <v>3599</v>
      </c>
    </row>
    <row r="235" spans="1:65" s="2" customFormat="1" ht="16.5" customHeight="1" x14ac:dyDescent="0.2">
      <c r="A235" s="35"/>
      <c r="B235" s="36"/>
      <c r="C235" s="190" t="s">
        <v>957</v>
      </c>
      <c r="D235" s="190" t="s">
        <v>313</v>
      </c>
      <c r="E235" s="191" t="s">
        <v>3464</v>
      </c>
      <c r="F235" s="192" t="s">
        <v>3465</v>
      </c>
      <c r="G235" s="193" t="s">
        <v>329</v>
      </c>
      <c r="H235" s="194">
        <v>100</v>
      </c>
      <c r="I235" s="195"/>
      <c r="J235" s="196">
        <f t="shared" si="60"/>
        <v>0</v>
      </c>
      <c r="K235" s="192" t="s">
        <v>21</v>
      </c>
      <c r="L235" s="40"/>
      <c r="M235" s="197" t="s">
        <v>21</v>
      </c>
      <c r="N235" s="198" t="s">
        <v>47</v>
      </c>
      <c r="O235" s="65"/>
      <c r="P235" s="199">
        <f t="shared" si="61"/>
        <v>0</v>
      </c>
      <c r="Q235" s="199">
        <v>0</v>
      </c>
      <c r="R235" s="199">
        <f t="shared" si="62"/>
        <v>0</v>
      </c>
      <c r="S235" s="199">
        <v>0</v>
      </c>
      <c r="T235" s="200">
        <f t="shared" si="63"/>
        <v>0</v>
      </c>
      <c r="U235" s="35"/>
      <c r="V235" s="35"/>
      <c r="W235" s="35"/>
      <c r="X235" s="35"/>
      <c r="Y235" s="35"/>
      <c r="Z235" s="35"/>
      <c r="AA235" s="35"/>
      <c r="AB235" s="35"/>
      <c r="AC235" s="35"/>
      <c r="AD235" s="35"/>
      <c r="AE235" s="35"/>
      <c r="AR235" s="201" t="s">
        <v>318</v>
      </c>
      <c r="AT235" s="201" t="s">
        <v>313</v>
      </c>
      <c r="AU235" s="201" t="s">
        <v>318</v>
      </c>
      <c r="AY235" s="18" t="s">
        <v>311</v>
      </c>
      <c r="BE235" s="202">
        <f t="shared" si="64"/>
        <v>0</v>
      </c>
      <c r="BF235" s="202">
        <f t="shared" si="65"/>
        <v>0</v>
      </c>
      <c r="BG235" s="202">
        <f t="shared" si="66"/>
        <v>0</v>
      </c>
      <c r="BH235" s="202">
        <f t="shared" si="67"/>
        <v>0</v>
      </c>
      <c r="BI235" s="202">
        <f t="shared" si="68"/>
        <v>0</v>
      </c>
      <c r="BJ235" s="18" t="s">
        <v>84</v>
      </c>
      <c r="BK235" s="202">
        <f t="shared" si="69"/>
        <v>0</v>
      </c>
      <c r="BL235" s="18" t="s">
        <v>318</v>
      </c>
      <c r="BM235" s="201" t="s">
        <v>3600</v>
      </c>
    </row>
    <row r="236" spans="1:65" s="2" customFormat="1" ht="16.5" customHeight="1" x14ac:dyDescent="0.2">
      <c r="A236" s="35"/>
      <c r="B236" s="36"/>
      <c r="C236" s="190" t="s">
        <v>959</v>
      </c>
      <c r="D236" s="190" t="s">
        <v>313</v>
      </c>
      <c r="E236" s="191" t="s">
        <v>3601</v>
      </c>
      <c r="F236" s="192" t="s">
        <v>3602</v>
      </c>
      <c r="G236" s="193" t="s">
        <v>329</v>
      </c>
      <c r="H236" s="194">
        <v>3390</v>
      </c>
      <c r="I236" s="195"/>
      <c r="J236" s="196">
        <f t="shared" si="60"/>
        <v>0</v>
      </c>
      <c r="K236" s="192" t="s">
        <v>21</v>
      </c>
      <c r="L236" s="40"/>
      <c r="M236" s="197" t="s">
        <v>21</v>
      </c>
      <c r="N236" s="198" t="s">
        <v>47</v>
      </c>
      <c r="O236" s="65"/>
      <c r="P236" s="199">
        <f t="shared" si="61"/>
        <v>0</v>
      </c>
      <c r="Q236" s="199">
        <v>0</v>
      </c>
      <c r="R236" s="199">
        <f t="shared" si="62"/>
        <v>0</v>
      </c>
      <c r="S236" s="199">
        <v>0</v>
      </c>
      <c r="T236" s="200">
        <f t="shared" si="63"/>
        <v>0</v>
      </c>
      <c r="U236" s="35"/>
      <c r="V236" s="35"/>
      <c r="W236" s="35"/>
      <c r="X236" s="35"/>
      <c r="Y236" s="35"/>
      <c r="Z236" s="35"/>
      <c r="AA236" s="35"/>
      <c r="AB236" s="35"/>
      <c r="AC236" s="35"/>
      <c r="AD236" s="35"/>
      <c r="AE236" s="35"/>
      <c r="AR236" s="201" t="s">
        <v>318</v>
      </c>
      <c r="AT236" s="201" t="s">
        <v>313</v>
      </c>
      <c r="AU236" s="201" t="s">
        <v>318</v>
      </c>
      <c r="AY236" s="18" t="s">
        <v>311</v>
      </c>
      <c r="BE236" s="202">
        <f t="shared" si="64"/>
        <v>0</v>
      </c>
      <c r="BF236" s="202">
        <f t="shared" si="65"/>
        <v>0</v>
      </c>
      <c r="BG236" s="202">
        <f t="shared" si="66"/>
        <v>0</v>
      </c>
      <c r="BH236" s="202">
        <f t="shared" si="67"/>
        <v>0</v>
      </c>
      <c r="BI236" s="202">
        <f t="shared" si="68"/>
        <v>0</v>
      </c>
      <c r="BJ236" s="18" t="s">
        <v>84</v>
      </c>
      <c r="BK236" s="202">
        <f t="shared" si="69"/>
        <v>0</v>
      </c>
      <c r="BL236" s="18" t="s">
        <v>318</v>
      </c>
      <c r="BM236" s="201" t="s">
        <v>3603</v>
      </c>
    </row>
    <row r="237" spans="1:65" s="2" customFormat="1" ht="16.5" customHeight="1" x14ac:dyDescent="0.2">
      <c r="A237" s="35"/>
      <c r="B237" s="36"/>
      <c r="C237" s="190" t="s">
        <v>963</v>
      </c>
      <c r="D237" s="190" t="s">
        <v>313</v>
      </c>
      <c r="E237" s="191" t="s">
        <v>3604</v>
      </c>
      <c r="F237" s="192" t="s">
        <v>3468</v>
      </c>
      <c r="G237" s="193" t="s">
        <v>329</v>
      </c>
      <c r="H237" s="194">
        <v>250</v>
      </c>
      <c r="I237" s="195"/>
      <c r="J237" s="196">
        <f t="shared" si="60"/>
        <v>0</v>
      </c>
      <c r="K237" s="192" t="s">
        <v>21</v>
      </c>
      <c r="L237" s="40"/>
      <c r="M237" s="197" t="s">
        <v>21</v>
      </c>
      <c r="N237" s="198" t="s">
        <v>47</v>
      </c>
      <c r="O237" s="65"/>
      <c r="P237" s="199">
        <f t="shared" si="61"/>
        <v>0</v>
      </c>
      <c r="Q237" s="199">
        <v>0</v>
      </c>
      <c r="R237" s="199">
        <f t="shared" si="62"/>
        <v>0</v>
      </c>
      <c r="S237" s="199">
        <v>0</v>
      </c>
      <c r="T237" s="200">
        <f t="shared" si="63"/>
        <v>0</v>
      </c>
      <c r="U237" s="35"/>
      <c r="V237" s="35"/>
      <c r="W237" s="35"/>
      <c r="X237" s="35"/>
      <c r="Y237" s="35"/>
      <c r="Z237" s="35"/>
      <c r="AA237" s="35"/>
      <c r="AB237" s="35"/>
      <c r="AC237" s="35"/>
      <c r="AD237" s="35"/>
      <c r="AE237" s="35"/>
      <c r="AR237" s="201" t="s">
        <v>318</v>
      </c>
      <c r="AT237" s="201" t="s">
        <v>313</v>
      </c>
      <c r="AU237" s="201" t="s">
        <v>318</v>
      </c>
      <c r="AY237" s="18" t="s">
        <v>311</v>
      </c>
      <c r="BE237" s="202">
        <f t="shared" si="64"/>
        <v>0</v>
      </c>
      <c r="BF237" s="202">
        <f t="shared" si="65"/>
        <v>0</v>
      </c>
      <c r="BG237" s="202">
        <f t="shared" si="66"/>
        <v>0</v>
      </c>
      <c r="BH237" s="202">
        <f t="shared" si="67"/>
        <v>0</v>
      </c>
      <c r="BI237" s="202">
        <f t="shared" si="68"/>
        <v>0</v>
      </c>
      <c r="BJ237" s="18" t="s">
        <v>84</v>
      </c>
      <c r="BK237" s="202">
        <f t="shared" si="69"/>
        <v>0</v>
      </c>
      <c r="BL237" s="18" t="s">
        <v>318</v>
      </c>
      <c r="BM237" s="201" t="s">
        <v>3605</v>
      </c>
    </row>
    <row r="238" spans="1:65" s="2" customFormat="1" ht="16.5" customHeight="1" x14ac:dyDescent="0.2">
      <c r="A238" s="35"/>
      <c r="B238" s="36"/>
      <c r="C238" s="190" t="s">
        <v>969</v>
      </c>
      <c r="D238" s="190" t="s">
        <v>313</v>
      </c>
      <c r="E238" s="191" t="s">
        <v>3606</v>
      </c>
      <c r="F238" s="192" t="s">
        <v>3607</v>
      </c>
      <c r="G238" s="193" t="s">
        <v>1692</v>
      </c>
      <c r="H238" s="194">
        <v>120</v>
      </c>
      <c r="I238" s="195"/>
      <c r="J238" s="196">
        <f t="shared" si="60"/>
        <v>0</v>
      </c>
      <c r="K238" s="192" t="s">
        <v>21</v>
      </c>
      <c r="L238" s="40"/>
      <c r="M238" s="197" t="s">
        <v>21</v>
      </c>
      <c r="N238" s="198" t="s">
        <v>47</v>
      </c>
      <c r="O238" s="65"/>
      <c r="P238" s="199">
        <f t="shared" si="61"/>
        <v>0</v>
      </c>
      <c r="Q238" s="199">
        <v>0</v>
      </c>
      <c r="R238" s="199">
        <f t="shared" si="62"/>
        <v>0</v>
      </c>
      <c r="S238" s="199">
        <v>0</v>
      </c>
      <c r="T238" s="200">
        <f t="shared" si="63"/>
        <v>0</v>
      </c>
      <c r="U238" s="35"/>
      <c r="V238" s="35"/>
      <c r="W238" s="35"/>
      <c r="X238" s="35"/>
      <c r="Y238" s="35"/>
      <c r="Z238" s="35"/>
      <c r="AA238" s="35"/>
      <c r="AB238" s="35"/>
      <c r="AC238" s="35"/>
      <c r="AD238" s="35"/>
      <c r="AE238" s="35"/>
      <c r="AR238" s="201" t="s">
        <v>318</v>
      </c>
      <c r="AT238" s="201" t="s">
        <v>313</v>
      </c>
      <c r="AU238" s="201" t="s">
        <v>318</v>
      </c>
      <c r="AY238" s="18" t="s">
        <v>311</v>
      </c>
      <c r="BE238" s="202">
        <f t="shared" si="64"/>
        <v>0</v>
      </c>
      <c r="BF238" s="202">
        <f t="shared" si="65"/>
        <v>0</v>
      </c>
      <c r="BG238" s="202">
        <f t="shared" si="66"/>
        <v>0</v>
      </c>
      <c r="BH238" s="202">
        <f t="shared" si="67"/>
        <v>0</v>
      </c>
      <c r="BI238" s="202">
        <f t="shared" si="68"/>
        <v>0</v>
      </c>
      <c r="BJ238" s="18" t="s">
        <v>84</v>
      </c>
      <c r="BK238" s="202">
        <f t="shared" si="69"/>
        <v>0</v>
      </c>
      <c r="BL238" s="18" t="s">
        <v>318</v>
      </c>
      <c r="BM238" s="201" t="s">
        <v>3608</v>
      </c>
    </row>
    <row r="239" spans="1:65" s="2" customFormat="1" ht="16.5" customHeight="1" x14ac:dyDescent="0.2">
      <c r="A239" s="35"/>
      <c r="B239" s="36"/>
      <c r="C239" s="190" t="s">
        <v>973</v>
      </c>
      <c r="D239" s="190" t="s">
        <v>313</v>
      </c>
      <c r="E239" s="191" t="s">
        <v>3609</v>
      </c>
      <c r="F239" s="192" t="s">
        <v>3610</v>
      </c>
      <c r="G239" s="193" t="s">
        <v>329</v>
      </c>
      <c r="H239" s="194">
        <v>15</v>
      </c>
      <c r="I239" s="195"/>
      <c r="J239" s="196">
        <f t="shared" si="60"/>
        <v>0</v>
      </c>
      <c r="K239" s="192" t="s">
        <v>21</v>
      </c>
      <c r="L239" s="40"/>
      <c r="M239" s="197" t="s">
        <v>21</v>
      </c>
      <c r="N239" s="198" t="s">
        <v>47</v>
      </c>
      <c r="O239" s="65"/>
      <c r="P239" s="199">
        <f t="shared" si="61"/>
        <v>0</v>
      </c>
      <c r="Q239" s="199">
        <v>0</v>
      </c>
      <c r="R239" s="199">
        <f t="shared" si="62"/>
        <v>0</v>
      </c>
      <c r="S239" s="199">
        <v>0</v>
      </c>
      <c r="T239" s="200">
        <f t="shared" si="63"/>
        <v>0</v>
      </c>
      <c r="U239" s="35"/>
      <c r="V239" s="35"/>
      <c r="W239" s="35"/>
      <c r="X239" s="35"/>
      <c r="Y239" s="35"/>
      <c r="Z239" s="35"/>
      <c r="AA239" s="35"/>
      <c r="AB239" s="35"/>
      <c r="AC239" s="35"/>
      <c r="AD239" s="35"/>
      <c r="AE239" s="35"/>
      <c r="AR239" s="201" t="s">
        <v>318</v>
      </c>
      <c r="AT239" s="201" t="s">
        <v>313</v>
      </c>
      <c r="AU239" s="201" t="s">
        <v>318</v>
      </c>
      <c r="AY239" s="18" t="s">
        <v>311</v>
      </c>
      <c r="BE239" s="202">
        <f t="shared" si="64"/>
        <v>0</v>
      </c>
      <c r="BF239" s="202">
        <f t="shared" si="65"/>
        <v>0</v>
      </c>
      <c r="BG239" s="202">
        <f t="shared" si="66"/>
        <v>0</v>
      </c>
      <c r="BH239" s="202">
        <f t="shared" si="67"/>
        <v>0</v>
      </c>
      <c r="BI239" s="202">
        <f t="shared" si="68"/>
        <v>0</v>
      </c>
      <c r="BJ239" s="18" t="s">
        <v>84</v>
      </c>
      <c r="BK239" s="202">
        <f t="shared" si="69"/>
        <v>0</v>
      </c>
      <c r="BL239" s="18" t="s">
        <v>318</v>
      </c>
      <c r="BM239" s="201" t="s">
        <v>3611</v>
      </c>
    </row>
    <row r="240" spans="1:65" s="2" customFormat="1" ht="16.5" customHeight="1" x14ac:dyDescent="0.2">
      <c r="A240" s="35"/>
      <c r="B240" s="36"/>
      <c r="C240" s="190" t="s">
        <v>977</v>
      </c>
      <c r="D240" s="190" t="s">
        <v>313</v>
      </c>
      <c r="E240" s="191" t="s">
        <v>3612</v>
      </c>
      <c r="F240" s="192" t="s">
        <v>3446</v>
      </c>
      <c r="G240" s="193" t="s">
        <v>1692</v>
      </c>
      <c r="H240" s="194">
        <v>12</v>
      </c>
      <c r="I240" s="195"/>
      <c r="J240" s="196">
        <f t="shared" si="60"/>
        <v>0</v>
      </c>
      <c r="K240" s="192" t="s">
        <v>21</v>
      </c>
      <c r="L240" s="40"/>
      <c r="M240" s="197" t="s">
        <v>21</v>
      </c>
      <c r="N240" s="198" t="s">
        <v>47</v>
      </c>
      <c r="O240" s="65"/>
      <c r="P240" s="199">
        <f t="shared" si="61"/>
        <v>0</v>
      </c>
      <c r="Q240" s="199">
        <v>0</v>
      </c>
      <c r="R240" s="199">
        <f t="shared" si="62"/>
        <v>0</v>
      </c>
      <c r="S240" s="199">
        <v>0</v>
      </c>
      <c r="T240" s="200">
        <f t="shared" si="63"/>
        <v>0</v>
      </c>
      <c r="U240" s="35"/>
      <c r="V240" s="35"/>
      <c r="W240" s="35"/>
      <c r="X240" s="35"/>
      <c r="Y240" s="35"/>
      <c r="Z240" s="35"/>
      <c r="AA240" s="35"/>
      <c r="AB240" s="35"/>
      <c r="AC240" s="35"/>
      <c r="AD240" s="35"/>
      <c r="AE240" s="35"/>
      <c r="AR240" s="201" t="s">
        <v>318</v>
      </c>
      <c r="AT240" s="201" t="s">
        <v>313</v>
      </c>
      <c r="AU240" s="201" t="s">
        <v>318</v>
      </c>
      <c r="AY240" s="18" t="s">
        <v>311</v>
      </c>
      <c r="BE240" s="202">
        <f t="shared" si="64"/>
        <v>0</v>
      </c>
      <c r="BF240" s="202">
        <f t="shared" si="65"/>
        <v>0</v>
      </c>
      <c r="BG240" s="202">
        <f t="shared" si="66"/>
        <v>0</v>
      </c>
      <c r="BH240" s="202">
        <f t="shared" si="67"/>
        <v>0</v>
      </c>
      <c r="BI240" s="202">
        <f t="shared" si="68"/>
        <v>0</v>
      </c>
      <c r="BJ240" s="18" t="s">
        <v>84</v>
      </c>
      <c r="BK240" s="202">
        <f t="shared" si="69"/>
        <v>0</v>
      </c>
      <c r="BL240" s="18" t="s">
        <v>318</v>
      </c>
      <c r="BM240" s="201" t="s">
        <v>3613</v>
      </c>
    </row>
    <row r="241" spans="1:65" s="2" customFormat="1" ht="16.5" customHeight="1" x14ac:dyDescent="0.2">
      <c r="A241" s="35"/>
      <c r="B241" s="36"/>
      <c r="C241" s="190" t="s">
        <v>979</v>
      </c>
      <c r="D241" s="190" t="s">
        <v>313</v>
      </c>
      <c r="E241" s="191" t="s">
        <v>3614</v>
      </c>
      <c r="F241" s="192" t="s">
        <v>3449</v>
      </c>
      <c r="G241" s="193" t="s">
        <v>2003</v>
      </c>
      <c r="H241" s="194">
        <v>1</v>
      </c>
      <c r="I241" s="195"/>
      <c r="J241" s="196">
        <f t="shared" si="60"/>
        <v>0</v>
      </c>
      <c r="K241" s="192" t="s">
        <v>21</v>
      </c>
      <c r="L241" s="40"/>
      <c r="M241" s="197" t="s">
        <v>21</v>
      </c>
      <c r="N241" s="198" t="s">
        <v>47</v>
      </c>
      <c r="O241" s="65"/>
      <c r="P241" s="199">
        <f t="shared" si="61"/>
        <v>0</v>
      </c>
      <c r="Q241" s="199">
        <v>0</v>
      </c>
      <c r="R241" s="199">
        <f t="shared" si="62"/>
        <v>0</v>
      </c>
      <c r="S241" s="199">
        <v>0</v>
      </c>
      <c r="T241" s="200">
        <f t="shared" si="63"/>
        <v>0</v>
      </c>
      <c r="U241" s="35"/>
      <c r="V241" s="35"/>
      <c r="W241" s="35"/>
      <c r="X241" s="35"/>
      <c r="Y241" s="35"/>
      <c r="Z241" s="35"/>
      <c r="AA241" s="35"/>
      <c r="AB241" s="35"/>
      <c r="AC241" s="35"/>
      <c r="AD241" s="35"/>
      <c r="AE241" s="35"/>
      <c r="AR241" s="201" t="s">
        <v>318</v>
      </c>
      <c r="AT241" s="201" t="s">
        <v>313</v>
      </c>
      <c r="AU241" s="201" t="s">
        <v>318</v>
      </c>
      <c r="AY241" s="18" t="s">
        <v>311</v>
      </c>
      <c r="BE241" s="202">
        <f t="shared" si="64"/>
        <v>0</v>
      </c>
      <c r="BF241" s="202">
        <f t="shared" si="65"/>
        <v>0</v>
      </c>
      <c r="BG241" s="202">
        <f t="shared" si="66"/>
        <v>0</v>
      </c>
      <c r="BH241" s="202">
        <f t="shared" si="67"/>
        <v>0</v>
      </c>
      <c r="BI241" s="202">
        <f t="shared" si="68"/>
        <v>0</v>
      </c>
      <c r="BJ241" s="18" t="s">
        <v>84</v>
      </c>
      <c r="BK241" s="202">
        <f t="shared" si="69"/>
        <v>0</v>
      </c>
      <c r="BL241" s="18" t="s">
        <v>318</v>
      </c>
      <c r="BM241" s="201" t="s">
        <v>3615</v>
      </c>
    </row>
    <row r="242" spans="1:65" s="2" customFormat="1" ht="16.5" customHeight="1" x14ac:dyDescent="0.2">
      <c r="A242" s="35"/>
      <c r="B242" s="36"/>
      <c r="C242" s="190" t="s">
        <v>981</v>
      </c>
      <c r="D242" s="190" t="s">
        <v>313</v>
      </c>
      <c r="E242" s="191" t="s">
        <v>3616</v>
      </c>
      <c r="F242" s="192" t="s">
        <v>3410</v>
      </c>
      <c r="G242" s="193" t="s">
        <v>2003</v>
      </c>
      <c r="H242" s="194">
        <v>1</v>
      </c>
      <c r="I242" s="195"/>
      <c r="J242" s="196">
        <f t="shared" si="60"/>
        <v>0</v>
      </c>
      <c r="K242" s="192" t="s">
        <v>21</v>
      </c>
      <c r="L242" s="40"/>
      <c r="M242" s="197" t="s">
        <v>21</v>
      </c>
      <c r="N242" s="198" t="s">
        <v>47</v>
      </c>
      <c r="O242" s="65"/>
      <c r="P242" s="199">
        <f t="shared" si="61"/>
        <v>0</v>
      </c>
      <c r="Q242" s="199">
        <v>0</v>
      </c>
      <c r="R242" s="199">
        <f t="shared" si="62"/>
        <v>0</v>
      </c>
      <c r="S242" s="199">
        <v>0</v>
      </c>
      <c r="T242" s="200">
        <f t="shared" si="63"/>
        <v>0</v>
      </c>
      <c r="U242" s="35"/>
      <c r="V242" s="35"/>
      <c r="W242" s="35"/>
      <c r="X242" s="35"/>
      <c r="Y242" s="35"/>
      <c r="Z242" s="35"/>
      <c r="AA242" s="35"/>
      <c r="AB242" s="35"/>
      <c r="AC242" s="35"/>
      <c r="AD242" s="35"/>
      <c r="AE242" s="35"/>
      <c r="AR242" s="201" t="s">
        <v>318</v>
      </c>
      <c r="AT242" s="201" t="s">
        <v>313</v>
      </c>
      <c r="AU242" s="201" t="s">
        <v>318</v>
      </c>
      <c r="AY242" s="18" t="s">
        <v>311</v>
      </c>
      <c r="BE242" s="202">
        <f t="shared" si="64"/>
        <v>0</v>
      </c>
      <c r="BF242" s="202">
        <f t="shared" si="65"/>
        <v>0</v>
      </c>
      <c r="BG242" s="202">
        <f t="shared" si="66"/>
        <v>0</v>
      </c>
      <c r="BH242" s="202">
        <f t="shared" si="67"/>
        <v>0</v>
      </c>
      <c r="BI242" s="202">
        <f t="shared" si="68"/>
        <v>0</v>
      </c>
      <c r="BJ242" s="18" t="s">
        <v>84</v>
      </c>
      <c r="BK242" s="202">
        <f t="shared" si="69"/>
        <v>0</v>
      </c>
      <c r="BL242" s="18" t="s">
        <v>318</v>
      </c>
      <c r="BM242" s="201" t="s">
        <v>3617</v>
      </c>
    </row>
    <row r="243" spans="1:65" s="16" customFormat="1" ht="20.85" customHeight="1" x14ac:dyDescent="0.2">
      <c r="B243" s="257"/>
      <c r="C243" s="258"/>
      <c r="D243" s="259" t="s">
        <v>75</v>
      </c>
      <c r="E243" s="259" t="s">
        <v>3618</v>
      </c>
      <c r="F243" s="259" t="s">
        <v>83</v>
      </c>
      <c r="G243" s="258"/>
      <c r="H243" s="258"/>
      <c r="I243" s="260"/>
      <c r="J243" s="261">
        <f>BK243</f>
        <v>0</v>
      </c>
      <c r="K243" s="258"/>
      <c r="L243" s="262"/>
      <c r="M243" s="263"/>
      <c r="N243" s="264"/>
      <c r="O243" s="264"/>
      <c r="P243" s="265">
        <f>SUM(P244:P252)</f>
        <v>0</v>
      </c>
      <c r="Q243" s="264"/>
      <c r="R243" s="265">
        <f>SUM(R244:R252)</f>
        <v>0</v>
      </c>
      <c r="S243" s="264"/>
      <c r="T243" s="266">
        <f>SUM(T244:T252)</f>
        <v>0</v>
      </c>
      <c r="AR243" s="267" t="s">
        <v>84</v>
      </c>
      <c r="AT243" s="268" t="s">
        <v>75</v>
      </c>
      <c r="AU243" s="268" t="s">
        <v>125</v>
      </c>
      <c r="AY243" s="267" t="s">
        <v>311</v>
      </c>
      <c r="BK243" s="269">
        <f>SUM(BK244:BK252)</f>
        <v>0</v>
      </c>
    </row>
    <row r="244" spans="1:65" s="2" customFormat="1" ht="24" customHeight="1" x14ac:dyDescent="0.2">
      <c r="A244" s="35"/>
      <c r="B244" s="36"/>
      <c r="C244" s="190" t="s">
        <v>984</v>
      </c>
      <c r="D244" s="190" t="s">
        <v>313</v>
      </c>
      <c r="E244" s="191" t="s">
        <v>3431</v>
      </c>
      <c r="F244" s="192" t="s">
        <v>3432</v>
      </c>
      <c r="G244" s="193" t="s">
        <v>329</v>
      </c>
      <c r="H244" s="194">
        <v>35</v>
      </c>
      <c r="I244" s="195"/>
      <c r="J244" s="196">
        <f t="shared" ref="J244:J252" si="70">ROUND(I244*H244,2)</f>
        <v>0</v>
      </c>
      <c r="K244" s="192" t="s">
        <v>21</v>
      </c>
      <c r="L244" s="40"/>
      <c r="M244" s="197" t="s">
        <v>21</v>
      </c>
      <c r="N244" s="198" t="s">
        <v>47</v>
      </c>
      <c r="O244" s="65"/>
      <c r="P244" s="199">
        <f t="shared" ref="P244:P252" si="71">O244*H244</f>
        <v>0</v>
      </c>
      <c r="Q244" s="199">
        <v>0</v>
      </c>
      <c r="R244" s="199">
        <f t="shared" ref="R244:R252" si="72">Q244*H244</f>
        <v>0</v>
      </c>
      <c r="S244" s="199">
        <v>0</v>
      </c>
      <c r="T244" s="200">
        <f t="shared" ref="T244:T252" si="73">S244*H244</f>
        <v>0</v>
      </c>
      <c r="U244" s="35"/>
      <c r="V244" s="35"/>
      <c r="W244" s="35"/>
      <c r="X244" s="35"/>
      <c r="Y244" s="35"/>
      <c r="Z244" s="35"/>
      <c r="AA244" s="35"/>
      <c r="AB244" s="35"/>
      <c r="AC244" s="35"/>
      <c r="AD244" s="35"/>
      <c r="AE244" s="35"/>
      <c r="AR244" s="201" t="s">
        <v>318</v>
      </c>
      <c r="AT244" s="201" t="s">
        <v>313</v>
      </c>
      <c r="AU244" s="201" t="s">
        <v>318</v>
      </c>
      <c r="AY244" s="18" t="s">
        <v>311</v>
      </c>
      <c r="BE244" s="202">
        <f t="shared" ref="BE244:BE252" si="74">IF(N244="základní",J244,0)</f>
        <v>0</v>
      </c>
      <c r="BF244" s="202">
        <f t="shared" ref="BF244:BF252" si="75">IF(N244="snížená",J244,0)</f>
        <v>0</v>
      </c>
      <c r="BG244" s="202">
        <f t="shared" ref="BG244:BG252" si="76">IF(N244="zákl. přenesená",J244,0)</f>
        <v>0</v>
      </c>
      <c r="BH244" s="202">
        <f t="shared" ref="BH244:BH252" si="77">IF(N244="sníž. přenesená",J244,0)</f>
        <v>0</v>
      </c>
      <c r="BI244" s="202">
        <f t="shared" ref="BI244:BI252" si="78">IF(N244="nulová",J244,0)</f>
        <v>0</v>
      </c>
      <c r="BJ244" s="18" t="s">
        <v>84</v>
      </c>
      <c r="BK244" s="202">
        <f t="shared" ref="BK244:BK252" si="79">ROUND(I244*H244,2)</f>
        <v>0</v>
      </c>
      <c r="BL244" s="18" t="s">
        <v>318</v>
      </c>
      <c r="BM244" s="201" t="s">
        <v>3619</v>
      </c>
    </row>
    <row r="245" spans="1:65" s="2" customFormat="1" ht="16.5" customHeight="1" x14ac:dyDescent="0.2">
      <c r="A245" s="35"/>
      <c r="B245" s="36"/>
      <c r="C245" s="190" t="s">
        <v>990</v>
      </c>
      <c r="D245" s="190" t="s">
        <v>313</v>
      </c>
      <c r="E245" s="191" t="s">
        <v>3442</v>
      </c>
      <c r="F245" s="192" t="s">
        <v>3443</v>
      </c>
      <c r="G245" s="193" t="s">
        <v>2003</v>
      </c>
      <c r="H245" s="194">
        <v>7</v>
      </c>
      <c r="I245" s="195"/>
      <c r="J245" s="196">
        <f t="shared" si="70"/>
        <v>0</v>
      </c>
      <c r="K245" s="192" t="s">
        <v>21</v>
      </c>
      <c r="L245" s="40"/>
      <c r="M245" s="197" t="s">
        <v>21</v>
      </c>
      <c r="N245" s="198" t="s">
        <v>47</v>
      </c>
      <c r="O245" s="65"/>
      <c r="P245" s="199">
        <f t="shared" si="71"/>
        <v>0</v>
      </c>
      <c r="Q245" s="199">
        <v>0</v>
      </c>
      <c r="R245" s="199">
        <f t="shared" si="72"/>
        <v>0</v>
      </c>
      <c r="S245" s="199">
        <v>0</v>
      </c>
      <c r="T245" s="200">
        <f t="shared" si="73"/>
        <v>0</v>
      </c>
      <c r="U245" s="35"/>
      <c r="V245" s="35"/>
      <c r="W245" s="35"/>
      <c r="X245" s="35"/>
      <c r="Y245" s="35"/>
      <c r="Z245" s="35"/>
      <c r="AA245" s="35"/>
      <c r="AB245" s="35"/>
      <c r="AC245" s="35"/>
      <c r="AD245" s="35"/>
      <c r="AE245" s="35"/>
      <c r="AR245" s="201" t="s">
        <v>318</v>
      </c>
      <c r="AT245" s="201" t="s">
        <v>313</v>
      </c>
      <c r="AU245" s="201" t="s">
        <v>318</v>
      </c>
      <c r="AY245" s="18" t="s">
        <v>311</v>
      </c>
      <c r="BE245" s="202">
        <f t="shared" si="74"/>
        <v>0</v>
      </c>
      <c r="BF245" s="202">
        <f t="shared" si="75"/>
        <v>0</v>
      </c>
      <c r="BG245" s="202">
        <f t="shared" si="76"/>
        <v>0</v>
      </c>
      <c r="BH245" s="202">
        <f t="shared" si="77"/>
        <v>0</v>
      </c>
      <c r="BI245" s="202">
        <f t="shared" si="78"/>
        <v>0</v>
      </c>
      <c r="BJ245" s="18" t="s">
        <v>84</v>
      </c>
      <c r="BK245" s="202">
        <f t="shared" si="79"/>
        <v>0</v>
      </c>
      <c r="BL245" s="18" t="s">
        <v>318</v>
      </c>
      <c r="BM245" s="201" t="s">
        <v>3620</v>
      </c>
    </row>
    <row r="246" spans="1:65" s="2" customFormat="1" ht="16.5" customHeight="1" x14ac:dyDescent="0.2">
      <c r="A246" s="35"/>
      <c r="B246" s="36"/>
      <c r="C246" s="190" t="s">
        <v>992</v>
      </c>
      <c r="D246" s="190" t="s">
        <v>313</v>
      </c>
      <c r="E246" s="191" t="s">
        <v>3461</v>
      </c>
      <c r="F246" s="192" t="s">
        <v>3462</v>
      </c>
      <c r="G246" s="193" t="s">
        <v>329</v>
      </c>
      <c r="H246" s="194">
        <v>100</v>
      </c>
      <c r="I246" s="195"/>
      <c r="J246" s="196">
        <f t="shared" si="70"/>
        <v>0</v>
      </c>
      <c r="K246" s="192" t="s">
        <v>21</v>
      </c>
      <c r="L246" s="40"/>
      <c r="M246" s="197" t="s">
        <v>21</v>
      </c>
      <c r="N246" s="198" t="s">
        <v>47</v>
      </c>
      <c r="O246" s="65"/>
      <c r="P246" s="199">
        <f t="shared" si="71"/>
        <v>0</v>
      </c>
      <c r="Q246" s="199">
        <v>0</v>
      </c>
      <c r="R246" s="199">
        <f t="shared" si="72"/>
        <v>0</v>
      </c>
      <c r="S246" s="199">
        <v>0</v>
      </c>
      <c r="T246" s="200">
        <f t="shared" si="73"/>
        <v>0</v>
      </c>
      <c r="U246" s="35"/>
      <c r="V246" s="35"/>
      <c r="W246" s="35"/>
      <c r="X246" s="35"/>
      <c r="Y246" s="35"/>
      <c r="Z246" s="35"/>
      <c r="AA246" s="35"/>
      <c r="AB246" s="35"/>
      <c r="AC246" s="35"/>
      <c r="AD246" s="35"/>
      <c r="AE246" s="35"/>
      <c r="AR246" s="201" t="s">
        <v>318</v>
      </c>
      <c r="AT246" s="201" t="s">
        <v>313</v>
      </c>
      <c r="AU246" s="201" t="s">
        <v>318</v>
      </c>
      <c r="AY246" s="18" t="s">
        <v>311</v>
      </c>
      <c r="BE246" s="202">
        <f t="shared" si="74"/>
        <v>0</v>
      </c>
      <c r="BF246" s="202">
        <f t="shared" si="75"/>
        <v>0</v>
      </c>
      <c r="BG246" s="202">
        <f t="shared" si="76"/>
        <v>0</v>
      </c>
      <c r="BH246" s="202">
        <f t="shared" si="77"/>
        <v>0</v>
      </c>
      <c r="BI246" s="202">
        <f t="shared" si="78"/>
        <v>0</v>
      </c>
      <c r="BJ246" s="18" t="s">
        <v>84</v>
      </c>
      <c r="BK246" s="202">
        <f t="shared" si="79"/>
        <v>0</v>
      </c>
      <c r="BL246" s="18" t="s">
        <v>318</v>
      </c>
      <c r="BM246" s="201" t="s">
        <v>3621</v>
      </c>
    </row>
    <row r="247" spans="1:65" s="2" customFormat="1" ht="16.5" customHeight="1" x14ac:dyDescent="0.2">
      <c r="A247" s="35"/>
      <c r="B247" s="36"/>
      <c r="C247" s="190" t="s">
        <v>994</v>
      </c>
      <c r="D247" s="190" t="s">
        <v>313</v>
      </c>
      <c r="E247" s="191" t="s">
        <v>3464</v>
      </c>
      <c r="F247" s="192" t="s">
        <v>3465</v>
      </c>
      <c r="G247" s="193" t="s">
        <v>329</v>
      </c>
      <c r="H247" s="194">
        <v>100</v>
      </c>
      <c r="I247" s="195"/>
      <c r="J247" s="196">
        <f t="shared" si="70"/>
        <v>0</v>
      </c>
      <c r="K247" s="192" t="s">
        <v>21</v>
      </c>
      <c r="L247" s="40"/>
      <c r="M247" s="197" t="s">
        <v>21</v>
      </c>
      <c r="N247" s="198" t="s">
        <v>47</v>
      </c>
      <c r="O247" s="65"/>
      <c r="P247" s="199">
        <f t="shared" si="71"/>
        <v>0</v>
      </c>
      <c r="Q247" s="199">
        <v>0</v>
      </c>
      <c r="R247" s="199">
        <f t="shared" si="72"/>
        <v>0</v>
      </c>
      <c r="S247" s="199">
        <v>0</v>
      </c>
      <c r="T247" s="200">
        <f t="shared" si="73"/>
        <v>0</v>
      </c>
      <c r="U247" s="35"/>
      <c r="V247" s="35"/>
      <c r="W247" s="35"/>
      <c r="X247" s="35"/>
      <c r="Y247" s="35"/>
      <c r="Z247" s="35"/>
      <c r="AA247" s="35"/>
      <c r="AB247" s="35"/>
      <c r="AC247" s="35"/>
      <c r="AD247" s="35"/>
      <c r="AE247" s="35"/>
      <c r="AR247" s="201" t="s">
        <v>318</v>
      </c>
      <c r="AT247" s="201" t="s">
        <v>313</v>
      </c>
      <c r="AU247" s="201" t="s">
        <v>318</v>
      </c>
      <c r="AY247" s="18" t="s">
        <v>311</v>
      </c>
      <c r="BE247" s="202">
        <f t="shared" si="74"/>
        <v>0</v>
      </c>
      <c r="BF247" s="202">
        <f t="shared" si="75"/>
        <v>0</v>
      </c>
      <c r="BG247" s="202">
        <f t="shared" si="76"/>
        <v>0</v>
      </c>
      <c r="BH247" s="202">
        <f t="shared" si="77"/>
        <v>0</v>
      </c>
      <c r="BI247" s="202">
        <f t="shared" si="78"/>
        <v>0</v>
      </c>
      <c r="BJ247" s="18" t="s">
        <v>84</v>
      </c>
      <c r="BK247" s="202">
        <f t="shared" si="79"/>
        <v>0</v>
      </c>
      <c r="BL247" s="18" t="s">
        <v>318</v>
      </c>
      <c r="BM247" s="201" t="s">
        <v>3622</v>
      </c>
    </row>
    <row r="248" spans="1:65" s="2" customFormat="1" ht="16.5" customHeight="1" x14ac:dyDescent="0.2">
      <c r="A248" s="35"/>
      <c r="B248" s="36"/>
      <c r="C248" s="190" t="s">
        <v>997</v>
      </c>
      <c r="D248" s="190" t="s">
        <v>313</v>
      </c>
      <c r="E248" s="191" t="s">
        <v>3612</v>
      </c>
      <c r="F248" s="192" t="s">
        <v>3446</v>
      </c>
      <c r="G248" s="193" t="s">
        <v>1692</v>
      </c>
      <c r="H248" s="194">
        <v>8</v>
      </c>
      <c r="I248" s="195"/>
      <c r="J248" s="196">
        <f t="shared" si="70"/>
        <v>0</v>
      </c>
      <c r="K248" s="192" t="s">
        <v>21</v>
      </c>
      <c r="L248" s="40"/>
      <c r="M248" s="197" t="s">
        <v>21</v>
      </c>
      <c r="N248" s="198" t="s">
        <v>47</v>
      </c>
      <c r="O248" s="65"/>
      <c r="P248" s="199">
        <f t="shared" si="71"/>
        <v>0</v>
      </c>
      <c r="Q248" s="199">
        <v>0</v>
      </c>
      <c r="R248" s="199">
        <f t="shared" si="72"/>
        <v>0</v>
      </c>
      <c r="S248" s="199">
        <v>0</v>
      </c>
      <c r="T248" s="200">
        <f t="shared" si="73"/>
        <v>0</v>
      </c>
      <c r="U248" s="35"/>
      <c r="V248" s="35"/>
      <c r="W248" s="35"/>
      <c r="X248" s="35"/>
      <c r="Y248" s="35"/>
      <c r="Z248" s="35"/>
      <c r="AA248" s="35"/>
      <c r="AB248" s="35"/>
      <c r="AC248" s="35"/>
      <c r="AD248" s="35"/>
      <c r="AE248" s="35"/>
      <c r="AR248" s="201" t="s">
        <v>318</v>
      </c>
      <c r="AT248" s="201" t="s">
        <v>313</v>
      </c>
      <c r="AU248" s="201" t="s">
        <v>318</v>
      </c>
      <c r="AY248" s="18" t="s">
        <v>311</v>
      </c>
      <c r="BE248" s="202">
        <f t="shared" si="74"/>
        <v>0</v>
      </c>
      <c r="BF248" s="202">
        <f t="shared" si="75"/>
        <v>0</v>
      </c>
      <c r="BG248" s="202">
        <f t="shared" si="76"/>
        <v>0</v>
      </c>
      <c r="BH248" s="202">
        <f t="shared" si="77"/>
        <v>0</v>
      </c>
      <c r="BI248" s="202">
        <f t="shared" si="78"/>
        <v>0</v>
      </c>
      <c r="BJ248" s="18" t="s">
        <v>84</v>
      </c>
      <c r="BK248" s="202">
        <f t="shared" si="79"/>
        <v>0</v>
      </c>
      <c r="BL248" s="18" t="s">
        <v>318</v>
      </c>
      <c r="BM248" s="201" t="s">
        <v>3623</v>
      </c>
    </row>
    <row r="249" spans="1:65" s="2" customFormat="1" ht="16.5" customHeight="1" x14ac:dyDescent="0.2">
      <c r="A249" s="35"/>
      <c r="B249" s="36"/>
      <c r="C249" s="190" t="s">
        <v>1000</v>
      </c>
      <c r="D249" s="190" t="s">
        <v>313</v>
      </c>
      <c r="E249" s="191" t="s">
        <v>3614</v>
      </c>
      <c r="F249" s="192" t="s">
        <v>3449</v>
      </c>
      <c r="G249" s="193" t="s">
        <v>2003</v>
      </c>
      <c r="H249" s="194">
        <v>1</v>
      </c>
      <c r="I249" s="195"/>
      <c r="J249" s="196">
        <f t="shared" si="70"/>
        <v>0</v>
      </c>
      <c r="K249" s="192" t="s">
        <v>21</v>
      </c>
      <c r="L249" s="40"/>
      <c r="M249" s="197" t="s">
        <v>21</v>
      </c>
      <c r="N249" s="198" t="s">
        <v>47</v>
      </c>
      <c r="O249" s="65"/>
      <c r="P249" s="199">
        <f t="shared" si="71"/>
        <v>0</v>
      </c>
      <c r="Q249" s="199">
        <v>0</v>
      </c>
      <c r="R249" s="199">
        <f t="shared" si="72"/>
        <v>0</v>
      </c>
      <c r="S249" s="199">
        <v>0</v>
      </c>
      <c r="T249" s="200">
        <f t="shared" si="73"/>
        <v>0</v>
      </c>
      <c r="U249" s="35"/>
      <c r="V249" s="35"/>
      <c r="W249" s="35"/>
      <c r="X249" s="35"/>
      <c r="Y249" s="35"/>
      <c r="Z249" s="35"/>
      <c r="AA249" s="35"/>
      <c r="AB249" s="35"/>
      <c r="AC249" s="35"/>
      <c r="AD249" s="35"/>
      <c r="AE249" s="35"/>
      <c r="AR249" s="201" t="s">
        <v>318</v>
      </c>
      <c r="AT249" s="201" t="s">
        <v>313</v>
      </c>
      <c r="AU249" s="201" t="s">
        <v>318</v>
      </c>
      <c r="AY249" s="18" t="s">
        <v>311</v>
      </c>
      <c r="BE249" s="202">
        <f t="shared" si="74"/>
        <v>0</v>
      </c>
      <c r="BF249" s="202">
        <f t="shared" si="75"/>
        <v>0</v>
      </c>
      <c r="BG249" s="202">
        <f t="shared" si="76"/>
        <v>0</v>
      </c>
      <c r="BH249" s="202">
        <f t="shared" si="77"/>
        <v>0</v>
      </c>
      <c r="BI249" s="202">
        <f t="shared" si="78"/>
        <v>0</v>
      </c>
      <c r="BJ249" s="18" t="s">
        <v>84</v>
      </c>
      <c r="BK249" s="202">
        <f t="shared" si="79"/>
        <v>0</v>
      </c>
      <c r="BL249" s="18" t="s">
        <v>318</v>
      </c>
      <c r="BM249" s="201" t="s">
        <v>3624</v>
      </c>
    </row>
    <row r="250" spans="1:65" s="2" customFormat="1" ht="16.5" customHeight="1" x14ac:dyDescent="0.2">
      <c r="A250" s="35"/>
      <c r="B250" s="36"/>
      <c r="C250" s="190" t="s">
        <v>1002</v>
      </c>
      <c r="D250" s="190" t="s">
        <v>313</v>
      </c>
      <c r="E250" s="191" t="s">
        <v>3616</v>
      </c>
      <c r="F250" s="192" t="s">
        <v>3410</v>
      </c>
      <c r="G250" s="193" t="s">
        <v>2003</v>
      </c>
      <c r="H250" s="194">
        <v>1</v>
      </c>
      <c r="I250" s="195"/>
      <c r="J250" s="196">
        <f t="shared" si="70"/>
        <v>0</v>
      </c>
      <c r="K250" s="192" t="s">
        <v>21</v>
      </c>
      <c r="L250" s="40"/>
      <c r="M250" s="197" t="s">
        <v>21</v>
      </c>
      <c r="N250" s="198" t="s">
        <v>47</v>
      </c>
      <c r="O250" s="65"/>
      <c r="P250" s="199">
        <f t="shared" si="71"/>
        <v>0</v>
      </c>
      <c r="Q250" s="199">
        <v>0</v>
      </c>
      <c r="R250" s="199">
        <f t="shared" si="72"/>
        <v>0</v>
      </c>
      <c r="S250" s="199">
        <v>0</v>
      </c>
      <c r="T250" s="200">
        <f t="shared" si="73"/>
        <v>0</v>
      </c>
      <c r="U250" s="35"/>
      <c r="V250" s="35"/>
      <c r="W250" s="35"/>
      <c r="X250" s="35"/>
      <c r="Y250" s="35"/>
      <c r="Z250" s="35"/>
      <c r="AA250" s="35"/>
      <c r="AB250" s="35"/>
      <c r="AC250" s="35"/>
      <c r="AD250" s="35"/>
      <c r="AE250" s="35"/>
      <c r="AR250" s="201" t="s">
        <v>318</v>
      </c>
      <c r="AT250" s="201" t="s">
        <v>313</v>
      </c>
      <c r="AU250" s="201" t="s">
        <v>318</v>
      </c>
      <c r="AY250" s="18" t="s">
        <v>311</v>
      </c>
      <c r="BE250" s="202">
        <f t="shared" si="74"/>
        <v>0</v>
      </c>
      <c r="BF250" s="202">
        <f t="shared" si="75"/>
        <v>0</v>
      </c>
      <c r="BG250" s="202">
        <f t="shared" si="76"/>
        <v>0</v>
      </c>
      <c r="BH250" s="202">
        <f t="shared" si="77"/>
        <v>0</v>
      </c>
      <c r="BI250" s="202">
        <f t="shared" si="78"/>
        <v>0</v>
      </c>
      <c r="BJ250" s="18" t="s">
        <v>84</v>
      </c>
      <c r="BK250" s="202">
        <f t="shared" si="79"/>
        <v>0</v>
      </c>
      <c r="BL250" s="18" t="s">
        <v>318</v>
      </c>
      <c r="BM250" s="201" t="s">
        <v>3625</v>
      </c>
    </row>
    <row r="251" spans="1:65" s="2" customFormat="1" ht="24" customHeight="1" x14ac:dyDescent="0.2">
      <c r="A251" s="35"/>
      <c r="B251" s="36"/>
      <c r="C251" s="190" t="s">
        <v>1004</v>
      </c>
      <c r="D251" s="190" t="s">
        <v>313</v>
      </c>
      <c r="E251" s="191" t="s">
        <v>3626</v>
      </c>
      <c r="F251" s="192" t="s">
        <v>3627</v>
      </c>
      <c r="G251" s="193" t="s">
        <v>329</v>
      </c>
      <c r="H251" s="194">
        <v>285</v>
      </c>
      <c r="I251" s="195"/>
      <c r="J251" s="196">
        <f t="shared" si="70"/>
        <v>0</v>
      </c>
      <c r="K251" s="192" t="s">
        <v>21</v>
      </c>
      <c r="L251" s="40"/>
      <c r="M251" s="197" t="s">
        <v>21</v>
      </c>
      <c r="N251" s="198" t="s">
        <v>47</v>
      </c>
      <c r="O251" s="65"/>
      <c r="P251" s="199">
        <f t="shared" si="71"/>
        <v>0</v>
      </c>
      <c r="Q251" s="199">
        <v>0</v>
      </c>
      <c r="R251" s="199">
        <f t="shared" si="72"/>
        <v>0</v>
      </c>
      <c r="S251" s="199">
        <v>0</v>
      </c>
      <c r="T251" s="200">
        <f t="shared" si="73"/>
        <v>0</v>
      </c>
      <c r="U251" s="35"/>
      <c r="V251" s="35"/>
      <c r="W251" s="35"/>
      <c r="X251" s="35"/>
      <c r="Y251" s="35"/>
      <c r="Z251" s="35"/>
      <c r="AA251" s="35"/>
      <c r="AB251" s="35"/>
      <c r="AC251" s="35"/>
      <c r="AD251" s="35"/>
      <c r="AE251" s="35"/>
      <c r="AR251" s="201" t="s">
        <v>318</v>
      </c>
      <c r="AT251" s="201" t="s">
        <v>313</v>
      </c>
      <c r="AU251" s="201" t="s">
        <v>318</v>
      </c>
      <c r="AY251" s="18" t="s">
        <v>311</v>
      </c>
      <c r="BE251" s="202">
        <f t="shared" si="74"/>
        <v>0</v>
      </c>
      <c r="BF251" s="202">
        <f t="shared" si="75"/>
        <v>0</v>
      </c>
      <c r="BG251" s="202">
        <f t="shared" si="76"/>
        <v>0</v>
      </c>
      <c r="BH251" s="202">
        <f t="shared" si="77"/>
        <v>0</v>
      </c>
      <c r="BI251" s="202">
        <f t="shared" si="78"/>
        <v>0</v>
      </c>
      <c r="BJ251" s="18" t="s">
        <v>84</v>
      </c>
      <c r="BK251" s="202">
        <f t="shared" si="79"/>
        <v>0</v>
      </c>
      <c r="BL251" s="18" t="s">
        <v>318</v>
      </c>
      <c r="BM251" s="201" t="s">
        <v>3628</v>
      </c>
    </row>
    <row r="252" spans="1:65" s="2" customFormat="1" ht="16.5" customHeight="1" x14ac:dyDescent="0.2">
      <c r="A252" s="35"/>
      <c r="B252" s="36"/>
      <c r="C252" s="190" t="s">
        <v>1010</v>
      </c>
      <c r="D252" s="190" t="s">
        <v>313</v>
      </c>
      <c r="E252" s="191" t="s">
        <v>3629</v>
      </c>
      <c r="F252" s="192" t="s">
        <v>3630</v>
      </c>
      <c r="G252" s="193" t="s">
        <v>1692</v>
      </c>
      <c r="H252" s="194">
        <v>50</v>
      </c>
      <c r="I252" s="195"/>
      <c r="J252" s="196">
        <f t="shared" si="70"/>
        <v>0</v>
      </c>
      <c r="K252" s="192" t="s">
        <v>21</v>
      </c>
      <c r="L252" s="40"/>
      <c r="M252" s="197" t="s">
        <v>21</v>
      </c>
      <c r="N252" s="198" t="s">
        <v>47</v>
      </c>
      <c r="O252" s="65"/>
      <c r="P252" s="199">
        <f t="shared" si="71"/>
        <v>0</v>
      </c>
      <c r="Q252" s="199">
        <v>0</v>
      </c>
      <c r="R252" s="199">
        <f t="shared" si="72"/>
        <v>0</v>
      </c>
      <c r="S252" s="199">
        <v>0</v>
      </c>
      <c r="T252" s="200">
        <f t="shared" si="73"/>
        <v>0</v>
      </c>
      <c r="U252" s="35"/>
      <c r="V252" s="35"/>
      <c r="W252" s="35"/>
      <c r="X252" s="35"/>
      <c r="Y252" s="35"/>
      <c r="Z252" s="35"/>
      <c r="AA252" s="35"/>
      <c r="AB252" s="35"/>
      <c r="AC252" s="35"/>
      <c r="AD252" s="35"/>
      <c r="AE252" s="35"/>
      <c r="AR252" s="201" t="s">
        <v>318</v>
      </c>
      <c r="AT252" s="201" t="s">
        <v>313</v>
      </c>
      <c r="AU252" s="201" t="s">
        <v>318</v>
      </c>
      <c r="AY252" s="18" t="s">
        <v>311</v>
      </c>
      <c r="BE252" s="202">
        <f t="shared" si="74"/>
        <v>0</v>
      </c>
      <c r="BF252" s="202">
        <f t="shared" si="75"/>
        <v>0</v>
      </c>
      <c r="BG252" s="202">
        <f t="shared" si="76"/>
        <v>0</v>
      </c>
      <c r="BH252" s="202">
        <f t="shared" si="77"/>
        <v>0</v>
      </c>
      <c r="BI252" s="202">
        <f t="shared" si="78"/>
        <v>0</v>
      </c>
      <c r="BJ252" s="18" t="s">
        <v>84</v>
      </c>
      <c r="BK252" s="202">
        <f t="shared" si="79"/>
        <v>0</v>
      </c>
      <c r="BL252" s="18" t="s">
        <v>318</v>
      </c>
      <c r="BM252" s="201" t="s">
        <v>3631</v>
      </c>
    </row>
    <row r="253" spans="1:65" s="12" customFormat="1" ht="20.85" customHeight="1" x14ac:dyDescent="0.2">
      <c r="B253" s="174"/>
      <c r="C253" s="175"/>
      <c r="D253" s="176" t="s">
        <v>75</v>
      </c>
      <c r="E253" s="188" t="s">
        <v>3632</v>
      </c>
      <c r="F253" s="188" t="s">
        <v>3474</v>
      </c>
      <c r="G253" s="175"/>
      <c r="H253" s="175"/>
      <c r="I253" s="178"/>
      <c r="J253" s="189">
        <f>BK253</f>
        <v>0</v>
      </c>
      <c r="K253" s="175"/>
      <c r="L253" s="180"/>
      <c r="M253" s="181"/>
      <c r="N253" s="182"/>
      <c r="O253" s="182"/>
      <c r="P253" s="183">
        <f>SUM(P254:P260)</f>
        <v>0</v>
      </c>
      <c r="Q253" s="182"/>
      <c r="R253" s="183">
        <f>SUM(R254:R260)</f>
        <v>0</v>
      </c>
      <c r="S253" s="182"/>
      <c r="T253" s="184">
        <f>SUM(T254:T260)</f>
        <v>0</v>
      </c>
      <c r="AR253" s="185" t="s">
        <v>84</v>
      </c>
      <c r="AT253" s="186" t="s">
        <v>75</v>
      </c>
      <c r="AU253" s="186" t="s">
        <v>86</v>
      </c>
      <c r="AY253" s="185" t="s">
        <v>311</v>
      </c>
      <c r="BK253" s="187">
        <f>SUM(BK254:BK260)</f>
        <v>0</v>
      </c>
    </row>
    <row r="254" spans="1:65" s="2" customFormat="1" ht="16.5" customHeight="1" x14ac:dyDescent="0.2">
      <c r="A254" s="35"/>
      <c r="B254" s="36"/>
      <c r="C254" s="190" t="s">
        <v>1014</v>
      </c>
      <c r="D254" s="190" t="s">
        <v>313</v>
      </c>
      <c r="E254" s="191" t="s">
        <v>3492</v>
      </c>
      <c r="F254" s="192" t="s">
        <v>3493</v>
      </c>
      <c r="G254" s="193" t="s">
        <v>2003</v>
      </c>
      <c r="H254" s="194">
        <v>1</v>
      </c>
      <c r="I254" s="195"/>
      <c r="J254" s="196">
        <f t="shared" ref="J254:J260" si="80">ROUND(I254*H254,2)</f>
        <v>0</v>
      </c>
      <c r="K254" s="192" t="s">
        <v>21</v>
      </c>
      <c r="L254" s="40"/>
      <c r="M254" s="197" t="s">
        <v>21</v>
      </c>
      <c r="N254" s="198" t="s">
        <v>47</v>
      </c>
      <c r="O254" s="65"/>
      <c r="P254" s="199">
        <f t="shared" ref="P254:P260" si="81">O254*H254</f>
        <v>0</v>
      </c>
      <c r="Q254" s="199">
        <v>0</v>
      </c>
      <c r="R254" s="199">
        <f t="shared" ref="R254:R260" si="82">Q254*H254</f>
        <v>0</v>
      </c>
      <c r="S254" s="199">
        <v>0</v>
      </c>
      <c r="T254" s="200">
        <f t="shared" ref="T254:T260" si="83">S254*H254</f>
        <v>0</v>
      </c>
      <c r="U254" s="35"/>
      <c r="V254" s="35"/>
      <c r="W254" s="35"/>
      <c r="X254" s="35"/>
      <c r="Y254" s="35"/>
      <c r="Z254" s="35"/>
      <c r="AA254" s="35"/>
      <c r="AB254" s="35"/>
      <c r="AC254" s="35"/>
      <c r="AD254" s="35"/>
      <c r="AE254" s="35"/>
      <c r="AR254" s="201" t="s">
        <v>318</v>
      </c>
      <c r="AT254" s="201" t="s">
        <v>313</v>
      </c>
      <c r="AU254" s="201" t="s">
        <v>125</v>
      </c>
      <c r="AY254" s="18" t="s">
        <v>311</v>
      </c>
      <c r="BE254" s="202">
        <f t="shared" ref="BE254:BE260" si="84">IF(N254="základní",J254,0)</f>
        <v>0</v>
      </c>
      <c r="BF254" s="202">
        <f t="shared" ref="BF254:BF260" si="85">IF(N254="snížená",J254,0)</f>
        <v>0</v>
      </c>
      <c r="BG254" s="202">
        <f t="shared" ref="BG254:BG260" si="86">IF(N254="zákl. přenesená",J254,0)</f>
        <v>0</v>
      </c>
      <c r="BH254" s="202">
        <f t="shared" ref="BH254:BH260" si="87">IF(N254="sníž. přenesená",J254,0)</f>
        <v>0</v>
      </c>
      <c r="BI254" s="202">
        <f t="shared" ref="BI254:BI260" si="88">IF(N254="nulová",J254,0)</f>
        <v>0</v>
      </c>
      <c r="BJ254" s="18" t="s">
        <v>84</v>
      </c>
      <c r="BK254" s="202">
        <f t="shared" ref="BK254:BK260" si="89">ROUND(I254*H254,2)</f>
        <v>0</v>
      </c>
      <c r="BL254" s="18" t="s">
        <v>318</v>
      </c>
      <c r="BM254" s="201" t="s">
        <v>3633</v>
      </c>
    </row>
    <row r="255" spans="1:65" s="2" customFormat="1" ht="16.5" customHeight="1" x14ac:dyDescent="0.2">
      <c r="A255" s="35"/>
      <c r="B255" s="36"/>
      <c r="C255" s="190" t="s">
        <v>1018</v>
      </c>
      <c r="D255" s="190" t="s">
        <v>313</v>
      </c>
      <c r="E255" s="191" t="s">
        <v>3634</v>
      </c>
      <c r="F255" s="192" t="s">
        <v>3476</v>
      </c>
      <c r="G255" s="193" t="s">
        <v>2003</v>
      </c>
      <c r="H255" s="194">
        <v>1</v>
      </c>
      <c r="I255" s="195"/>
      <c r="J255" s="196">
        <f t="shared" si="80"/>
        <v>0</v>
      </c>
      <c r="K255" s="192" t="s">
        <v>21</v>
      </c>
      <c r="L255" s="40"/>
      <c r="M255" s="197" t="s">
        <v>21</v>
      </c>
      <c r="N255" s="198" t="s">
        <v>47</v>
      </c>
      <c r="O255" s="65"/>
      <c r="P255" s="199">
        <f t="shared" si="81"/>
        <v>0</v>
      </c>
      <c r="Q255" s="199">
        <v>0</v>
      </c>
      <c r="R255" s="199">
        <f t="shared" si="82"/>
        <v>0</v>
      </c>
      <c r="S255" s="199">
        <v>0</v>
      </c>
      <c r="T255" s="200">
        <f t="shared" si="83"/>
        <v>0</v>
      </c>
      <c r="U255" s="35"/>
      <c r="V255" s="35"/>
      <c r="W255" s="35"/>
      <c r="X255" s="35"/>
      <c r="Y255" s="35"/>
      <c r="Z255" s="35"/>
      <c r="AA255" s="35"/>
      <c r="AB255" s="35"/>
      <c r="AC255" s="35"/>
      <c r="AD255" s="35"/>
      <c r="AE255" s="35"/>
      <c r="AR255" s="201" t="s">
        <v>318</v>
      </c>
      <c r="AT255" s="201" t="s">
        <v>313</v>
      </c>
      <c r="AU255" s="201" t="s">
        <v>125</v>
      </c>
      <c r="AY255" s="18" t="s">
        <v>311</v>
      </c>
      <c r="BE255" s="202">
        <f t="shared" si="84"/>
        <v>0</v>
      </c>
      <c r="BF255" s="202">
        <f t="shared" si="85"/>
        <v>0</v>
      </c>
      <c r="BG255" s="202">
        <f t="shared" si="86"/>
        <v>0</v>
      </c>
      <c r="BH255" s="202">
        <f t="shared" si="87"/>
        <v>0</v>
      </c>
      <c r="BI255" s="202">
        <f t="shared" si="88"/>
        <v>0</v>
      </c>
      <c r="BJ255" s="18" t="s">
        <v>84</v>
      </c>
      <c r="BK255" s="202">
        <f t="shared" si="89"/>
        <v>0</v>
      </c>
      <c r="BL255" s="18" t="s">
        <v>318</v>
      </c>
      <c r="BM255" s="201" t="s">
        <v>3635</v>
      </c>
    </row>
    <row r="256" spans="1:65" s="2" customFormat="1" ht="16.5" customHeight="1" x14ac:dyDescent="0.2">
      <c r="A256" s="35"/>
      <c r="B256" s="36"/>
      <c r="C256" s="190" t="s">
        <v>1024</v>
      </c>
      <c r="D256" s="190" t="s">
        <v>313</v>
      </c>
      <c r="E256" s="191" t="s">
        <v>3636</v>
      </c>
      <c r="F256" s="192" t="s">
        <v>2834</v>
      </c>
      <c r="G256" s="193" t="s">
        <v>2003</v>
      </c>
      <c r="H256" s="194">
        <v>1</v>
      </c>
      <c r="I256" s="195"/>
      <c r="J256" s="196">
        <f t="shared" si="80"/>
        <v>0</v>
      </c>
      <c r="K256" s="192" t="s">
        <v>21</v>
      </c>
      <c r="L256" s="40"/>
      <c r="M256" s="197" t="s">
        <v>21</v>
      </c>
      <c r="N256" s="198" t="s">
        <v>47</v>
      </c>
      <c r="O256" s="65"/>
      <c r="P256" s="199">
        <f t="shared" si="81"/>
        <v>0</v>
      </c>
      <c r="Q256" s="199">
        <v>0</v>
      </c>
      <c r="R256" s="199">
        <f t="shared" si="82"/>
        <v>0</v>
      </c>
      <c r="S256" s="199">
        <v>0</v>
      </c>
      <c r="T256" s="200">
        <f t="shared" si="83"/>
        <v>0</v>
      </c>
      <c r="U256" s="35"/>
      <c r="V256" s="35"/>
      <c r="W256" s="35"/>
      <c r="X256" s="35"/>
      <c r="Y256" s="35"/>
      <c r="Z256" s="35"/>
      <c r="AA256" s="35"/>
      <c r="AB256" s="35"/>
      <c r="AC256" s="35"/>
      <c r="AD256" s="35"/>
      <c r="AE256" s="35"/>
      <c r="AR256" s="201" t="s">
        <v>318</v>
      </c>
      <c r="AT256" s="201" t="s">
        <v>313</v>
      </c>
      <c r="AU256" s="201" t="s">
        <v>125</v>
      </c>
      <c r="AY256" s="18" t="s">
        <v>311</v>
      </c>
      <c r="BE256" s="202">
        <f t="shared" si="84"/>
        <v>0</v>
      </c>
      <c r="BF256" s="202">
        <f t="shared" si="85"/>
        <v>0</v>
      </c>
      <c r="BG256" s="202">
        <f t="shared" si="86"/>
        <v>0</v>
      </c>
      <c r="BH256" s="202">
        <f t="shared" si="87"/>
        <v>0</v>
      </c>
      <c r="BI256" s="202">
        <f t="shared" si="88"/>
        <v>0</v>
      </c>
      <c r="BJ256" s="18" t="s">
        <v>84</v>
      </c>
      <c r="BK256" s="202">
        <f t="shared" si="89"/>
        <v>0</v>
      </c>
      <c r="BL256" s="18" t="s">
        <v>318</v>
      </c>
      <c r="BM256" s="201" t="s">
        <v>3637</v>
      </c>
    </row>
    <row r="257" spans="1:65" s="2" customFormat="1" ht="16.5" customHeight="1" x14ac:dyDescent="0.2">
      <c r="A257" s="35"/>
      <c r="B257" s="36"/>
      <c r="C257" s="190" t="s">
        <v>1029</v>
      </c>
      <c r="D257" s="190" t="s">
        <v>313</v>
      </c>
      <c r="E257" s="191" t="s">
        <v>3638</v>
      </c>
      <c r="F257" s="192" t="s">
        <v>3639</v>
      </c>
      <c r="G257" s="193" t="s">
        <v>2003</v>
      </c>
      <c r="H257" s="194">
        <v>1</v>
      </c>
      <c r="I257" s="195"/>
      <c r="J257" s="196">
        <f t="shared" si="80"/>
        <v>0</v>
      </c>
      <c r="K257" s="192" t="s">
        <v>21</v>
      </c>
      <c r="L257" s="40"/>
      <c r="M257" s="197" t="s">
        <v>21</v>
      </c>
      <c r="N257" s="198" t="s">
        <v>47</v>
      </c>
      <c r="O257" s="65"/>
      <c r="P257" s="199">
        <f t="shared" si="81"/>
        <v>0</v>
      </c>
      <c r="Q257" s="199">
        <v>0</v>
      </c>
      <c r="R257" s="199">
        <f t="shared" si="82"/>
        <v>0</v>
      </c>
      <c r="S257" s="199">
        <v>0</v>
      </c>
      <c r="T257" s="200">
        <f t="shared" si="83"/>
        <v>0</v>
      </c>
      <c r="U257" s="35"/>
      <c r="V257" s="35"/>
      <c r="W257" s="35"/>
      <c r="X257" s="35"/>
      <c r="Y257" s="35"/>
      <c r="Z257" s="35"/>
      <c r="AA257" s="35"/>
      <c r="AB257" s="35"/>
      <c r="AC257" s="35"/>
      <c r="AD257" s="35"/>
      <c r="AE257" s="35"/>
      <c r="AR257" s="201" t="s">
        <v>318</v>
      </c>
      <c r="AT257" s="201" t="s">
        <v>313</v>
      </c>
      <c r="AU257" s="201" t="s">
        <v>125</v>
      </c>
      <c r="AY257" s="18" t="s">
        <v>311</v>
      </c>
      <c r="BE257" s="202">
        <f t="shared" si="84"/>
        <v>0</v>
      </c>
      <c r="BF257" s="202">
        <f t="shared" si="85"/>
        <v>0</v>
      </c>
      <c r="BG257" s="202">
        <f t="shared" si="86"/>
        <v>0</v>
      </c>
      <c r="BH257" s="202">
        <f t="shared" si="87"/>
        <v>0</v>
      </c>
      <c r="BI257" s="202">
        <f t="shared" si="88"/>
        <v>0</v>
      </c>
      <c r="BJ257" s="18" t="s">
        <v>84</v>
      </c>
      <c r="BK257" s="202">
        <f t="shared" si="89"/>
        <v>0</v>
      </c>
      <c r="BL257" s="18" t="s">
        <v>318</v>
      </c>
      <c r="BM257" s="201" t="s">
        <v>3640</v>
      </c>
    </row>
    <row r="258" spans="1:65" s="2" customFormat="1" ht="16.5" customHeight="1" x14ac:dyDescent="0.2">
      <c r="A258" s="35"/>
      <c r="B258" s="36"/>
      <c r="C258" s="190" t="s">
        <v>1034</v>
      </c>
      <c r="D258" s="190" t="s">
        <v>313</v>
      </c>
      <c r="E258" s="191" t="s">
        <v>3641</v>
      </c>
      <c r="F258" s="192" t="s">
        <v>3642</v>
      </c>
      <c r="G258" s="193" t="s">
        <v>2003</v>
      </c>
      <c r="H258" s="194">
        <v>1</v>
      </c>
      <c r="I258" s="195"/>
      <c r="J258" s="196">
        <f t="shared" si="80"/>
        <v>0</v>
      </c>
      <c r="K258" s="192" t="s">
        <v>21</v>
      </c>
      <c r="L258" s="40"/>
      <c r="M258" s="197" t="s">
        <v>21</v>
      </c>
      <c r="N258" s="198" t="s">
        <v>47</v>
      </c>
      <c r="O258" s="65"/>
      <c r="P258" s="199">
        <f t="shared" si="81"/>
        <v>0</v>
      </c>
      <c r="Q258" s="199">
        <v>0</v>
      </c>
      <c r="R258" s="199">
        <f t="shared" si="82"/>
        <v>0</v>
      </c>
      <c r="S258" s="199">
        <v>0</v>
      </c>
      <c r="T258" s="200">
        <f t="shared" si="83"/>
        <v>0</v>
      </c>
      <c r="U258" s="35"/>
      <c r="V258" s="35"/>
      <c r="W258" s="35"/>
      <c r="X258" s="35"/>
      <c r="Y258" s="35"/>
      <c r="Z258" s="35"/>
      <c r="AA258" s="35"/>
      <c r="AB258" s="35"/>
      <c r="AC258" s="35"/>
      <c r="AD258" s="35"/>
      <c r="AE258" s="35"/>
      <c r="AR258" s="201" t="s">
        <v>318</v>
      </c>
      <c r="AT258" s="201" t="s">
        <v>313</v>
      </c>
      <c r="AU258" s="201" t="s">
        <v>125</v>
      </c>
      <c r="AY258" s="18" t="s">
        <v>311</v>
      </c>
      <c r="BE258" s="202">
        <f t="shared" si="84"/>
        <v>0</v>
      </c>
      <c r="BF258" s="202">
        <f t="shared" si="85"/>
        <v>0</v>
      </c>
      <c r="BG258" s="202">
        <f t="shared" si="86"/>
        <v>0</v>
      </c>
      <c r="BH258" s="202">
        <f t="shared" si="87"/>
        <v>0</v>
      </c>
      <c r="BI258" s="202">
        <f t="shared" si="88"/>
        <v>0</v>
      </c>
      <c r="BJ258" s="18" t="s">
        <v>84</v>
      </c>
      <c r="BK258" s="202">
        <f t="shared" si="89"/>
        <v>0</v>
      </c>
      <c r="BL258" s="18" t="s">
        <v>318</v>
      </c>
      <c r="BM258" s="201" t="s">
        <v>3643</v>
      </c>
    </row>
    <row r="259" spans="1:65" s="2" customFormat="1" ht="16.5" customHeight="1" x14ac:dyDescent="0.2">
      <c r="A259" s="35"/>
      <c r="B259" s="36"/>
      <c r="C259" s="190" t="s">
        <v>1039</v>
      </c>
      <c r="D259" s="190" t="s">
        <v>313</v>
      </c>
      <c r="E259" s="191" t="s">
        <v>3644</v>
      </c>
      <c r="F259" s="192" t="s">
        <v>3645</v>
      </c>
      <c r="G259" s="193" t="s">
        <v>2003</v>
      </c>
      <c r="H259" s="194">
        <v>1</v>
      </c>
      <c r="I259" s="195"/>
      <c r="J259" s="196">
        <f t="shared" si="80"/>
        <v>0</v>
      </c>
      <c r="K259" s="192" t="s">
        <v>21</v>
      </c>
      <c r="L259" s="40"/>
      <c r="M259" s="197" t="s">
        <v>21</v>
      </c>
      <c r="N259" s="198" t="s">
        <v>47</v>
      </c>
      <c r="O259" s="65"/>
      <c r="P259" s="199">
        <f t="shared" si="81"/>
        <v>0</v>
      </c>
      <c r="Q259" s="199">
        <v>0</v>
      </c>
      <c r="R259" s="199">
        <f t="shared" si="82"/>
        <v>0</v>
      </c>
      <c r="S259" s="199">
        <v>0</v>
      </c>
      <c r="T259" s="200">
        <f t="shared" si="83"/>
        <v>0</v>
      </c>
      <c r="U259" s="35"/>
      <c r="V259" s="35"/>
      <c r="W259" s="35"/>
      <c r="X259" s="35"/>
      <c r="Y259" s="35"/>
      <c r="Z259" s="35"/>
      <c r="AA259" s="35"/>
      <c r="AB259" s="35"/>
      <c r="AC259" s="35"/>
      <c r="AD259" s="35"/>
      <c r="AE259" s="35"/>
      <c r="AR259" s="201" t="s">
        <v>318</v>
      </c>
      <c r="AT259" s="201" t="s">
        <v>313</v>
      </c>
      <c r="AU259" s="201" t="s">
        <v>125</v>
      </c>
      <c r="AY259" s="18" t="s">
        <v>311</v>
      </c>
      <c r="BE259" s="202">
        <f t="shared" si="84"/>
        <v>0</v>
      </c>
      <c r="BF259" s="202">
        <f t="shared" si="85"/>
        <v>0</v>
      </c>
      <c r="BG259" s="202">
        <f t="shared" si="86"/>
        <v>0</v>
      </c>
      <c r="BH259" s="202">
        <f t="shared" si="87"/>
        <v>0</v>
      </c>
      <c r="BI259" s="202">
        <f t="shared" si="88"/>
        <v>0</v>
      </c>
      <c r="BJ259" s="18" t="s">
        <v>84</v>
      </c>
      <c r="BK259" s="202">
        <f t="shared" si="89"/>
        <v>0</v>
      </c>
      <c r="BL259" s="18" t="s">
        <v>318</v>
      </c>
      <c r="BM259" s="201" t="s">
        <v>3646</v>
      </c>
    </row>
    <row r="260" spans="1:65" s="2" customFormat="1" ht="16.5" customHeight="1" x14ac:dyDescent="0.2">
      <c r="A260" s="35"/>
      <c r="B260" s="36"/>
      <c r="C260" s="190" t="s">
        <v>1045</v>
      </c>
      <c r="D260" s="190" t="s">
        <v>313</v>
      </c>
      <c r="E260" s="191" t="s">
        <v>3647</v>
      </c>
      <c r="F260" s="192" t="s">
        <v>3496</v>
      </c>
      <c r="G260" s="193" t="s">
        <v>2003</v>
      </c>
      <c r="H260" s="194">
        <v>1</v>
      </c>
      <c r="I260" s="195"/>
      <c r="J260" s="196">
        <f t="shared" si="80"/>
        <v>0</v>
      </c>
      <c r="K260" s="192" t="s">
        <v>21</v>
      </c>
      <c r="L260" s="40"/>
      <c r="M260" s="197" t="s">
        <v>21</v>
      </c>
      <c r="N260" s="198" t="s">
        <v>47</v>
      </c>
      <c r="O260" s="65"/>
      <c r="P260" s="199">
        <f t="shared" si="81"/>
        <v>0</v>
      </c>
      <c r="Q260" s="199">
        <v>0</v>
      </c>
      <c r="R260" s="199">
        <f t="shared" si="82"/>
        <v>0</v>
      </c>
      <c r="S260" s="199">
        <v>0</v>
      </c>
      <c r="T260" s="200">
        <f t="shared" si="83"/>
        <v>0</v>
      </c>
      <c r="U260" s="35"/>
      <c r="V260" s="35"/>
      <c r="W260" s="35"/>
      <c r="X260" s="35"/>
      <c r="Y260" s="35"/>
      <c r="Z260" s="35"/>
      <c r="AA260" s="35"/>
      <c r="AB260" s="35"/>
      <c r="AC260" s="35"/>
      <c r="AD260" s="35"/>
      <c r="AE260" s="35"/>
      <c r="AR260" s="201" t="s">
        <v>318</v>
      </c>
      <c r="AT260" s="201" t="s">
        <v>313</v>
      </c>
      <c r="AU260" s="201" t="s">
        <v>125</v>
      </c>
      <c r="AY260" s="18" t="s">
        <v>311</v>
      </c>
      <c r="BE260" s="202">
        <f t="shared" si="84"/>
        <v>0</v>
      </c>
      <c r="BF260" s="202">
        <f t="shared" si="85"/>
        <v>0</v>
      </c>
      <c r="BG260" s="202">
        <f t="shared" si="86"/>
        <v>0</v>
      </c>
      <c r="BH260" s="202">
        <f t="shared" si="87"/>
        <v>0</v>
      </c>
      <c r="BI260" s="202">
        <f t="shared" si="88"/>
        <v>0</v>
      </c>
      <c r="BJ260" s="18" t="s">
        <v>84</v>
      </c>
      <c r="BK260" s="202">
        <f t="shared" si="89"/>
        <v>0</v>
      </c>
      <c r="BL260" s="18" t="s">
        <v>318</v>
      </c>
      <c r="BM260" s="201" t="s">
        <v>3648</v>
      </c>
    </row>
    <row r="261" spans="1:65" s="12" customFormat="1" ht="22.9" customHeight="1" x14ac:dyDescent="0.2">
      <c r="B261" s="174"/>
      <c r="C261" s="175"/>
      <c r="D261" s="176" t="s">
        <v>75</v>
      </c>
      <c r="E261" s="188" t="s">
        <v>3649</v>
      </c>
      <c r="F261" s="188" t="s">
        <v>3650</v>
      </c>
      <c r="G261" s="175"/>
      <c r="H261" s="175"/>
      <c r="I261" s="178"/>
      <c r="J261" s="189">
        <f>BK261</f>
        <v>0</v>
      </c>
      <c r="K261" s="175"/>
      <c r="L261" s="180"/>
      <c r="M261" s="181"/>
      <c r="N261" s="182"/>
      <c r="O261" s="182"/>
      <c r="P261" s="183">
        <f>P262+P290+P301</f>
        <v>0</v>
      </c>
      <c r="Q261" s="182"/>
      <c r="R261" s="183">
        <f>R262+R290+R301</f>
        <v>0</v>
      </c>
      <c r="S261" s="182"/>
      <c r="T261" s="184">
        <f>T262+T290+T301</f>
        <v>0</v>
      </c>
      <c r="AR261" s="185" t="s">
        <v>84</v>
      </c>
      <c r="AT261" s="186" t="s">
        <v>75</v>
      </c>
      <c r="AU261" s="186" t="s">
        <v>84</v>
      </c>
      <c r="AY261" s="185" t="s">
        <v>311</v>
      </c>
      <c r="BK261" s="187">
        <f>BK262+BK290+BK301</f>
        <v>0</v>
      </c>
    </row>
    <row r="262" spans="1:65" s="12" customFormat="1" ht="20.85" customHeight="1" x14ac:dyDescent="0.2">
      <c r="B262" s="174"/>
      <c r="C262" s="175"/>
      <c r="D262" s="176" t="s">
        <v>75</v>
      </c>
      <c r="E262" s="188" t="s">
        <v>3651</v>
      </c>
      <c r="F262" s="188" t="s">
        <v>3304</v>
      </c>
      <c r="G262" s="175"/>
      <c r="H262" s="175"/>
      <c r="I262" s="178"/>
      <c r="J262" s="189">
        <f>BK262</f>
        <v>0</v>
      </c>
      <c r="K262" s="175"/>
      <c r="L262" s="180"/>
      <c r="M262" s="181"/>
      <c r="N262" s="182"/>
      <c r="O262" s="182"/>
      <c r="P262" s="183">
        <f>SUM(P263:P289)</f>
        <v>0</v>
      </c>
      <c r="Q262" s="182"/>
      <c r="R262" s="183">
        <f>SUM(R263:R289)</f>
        <v>0</v>
      </c>
      <c r="S262" s="182"/>
      <c r="T262" s="184">
        <f>SUM(T263:T289)</f>
        <v>0</v>
      </c>
      <c r="AR262" s="185" t="s">
        <v>84</v>
      </c>
      <c r="AT262" s="186" t="s">
        <v>75</v>
      </c>
      <c r="AU262" s="186" t="s">
        <v>86</v>
      </c>
      <c r="AY262" s="185" t="s">
        <v>311</v>
      </c>
      <c r="BK262" s="187">
        <f>SUM(BK263:BK289)</f>
        <v>0</v>
      </c>
    </row>
    <row r="263" spans="1:65" s="2" customFormat="1" ht="16.5" customHeight="1" x14ac:dyDescent="0.2">
      <c r="A263" s="35"/>
      <c r="B263" s="36"/>
      <c r="C263" s="190" t="s">
        <v>1047</v>
      </c>
      <c r="D263" s="190" t="s">
        <v>313</v>
      </c>
      <c r="E263" s="191" t="s">
        <v>3385</v>
      </c>
      <c r="F263" s="192" t="s">
        <v>3314</v>
      </c>
      <c r="G263" s="193" t="s">
        <v>2003</v>
      </c>
      <c r="H263" s="194">
        <v>1</v>
      </c>
      <c r="I263" s="195"/>
      <c r="J263" s="196">
        <f t="shared" ref="J263:J289" si="90">ROUND(I263*H263,2)</f>
        <v>0</v>
      </c>
      <c r="K263" s="192" t="s">
        <v>21</v>
      </c>
      <c r="L263" s="40"/>
      <c r="M263" s="197" t="s">
        <v>21</v>
      </c>
      <c r="N263" s="198" t="s">
        <v>47</v>
      </c>
      <c r="O263" s="65"/>
      <c r="P263" s="199">
        <f t="shared" ref="P263:P289" si="91">O263*H263</f>
        <v>0</v>
      </c>
      <c r="Q263" s="199">
        <v>0</v>
      </c>
      <c r="R263" s="199">
        <f t="shared" ref="R263:R289" si="92">Q263*H263</f>
        <v>0</v>
      </c>
      <c r="S263" s="199">
        <v>0</v>
      </c>
      <c r="T263" s="200">
        <f t="shared" ref="T263:T289" si="93">S263*H263</f>
        <v>0</v>
      </c>
      <c r="U263" s="35"/>
      <c r="V263" s="35"/>
      <c r="W263" s="35"/>
      <c r="X263" s="35"/>
      <c r="Y263" s="35"/>
      <c r="Z263" s="35"/>
      <c r="AA263" s="35"/>
      <c r="AB263" s="35"/>
      <c r="AC263" s="35"/>
      <c r="AD263" s="35"/>
      <c r="AE263" s="35"/>
      <c r="AR263" s="201" t="s">
        <v>318</v>
      </c>
      <c r="AT263" s="201" t="s">
        <v>313</v>
      </c>
      <c r="AU263" s="201" t="s">
        <v>125</v>
      </c>
      <c r="AY263" s="18" t="s">
        <v>311</v>
      </c>
      <c r="BE263" s="202">
        <f t="shared" ref="BE263:BE289" si="94">IF(N263="základní",J263,0)</f>
        <v>0</v>
      </c>
      <c r="BF263" s="202">
        <f t="shared" ref="BF263:BF289" si="95">IF(N263="snížená",J263,0)</f>
        <v>0</v>
      </c>
      <c r="BG263" s="202">
        <f t="shared" ref="BG263:BG289" si="96">IF(N263="zákl. přenesená",J263,0)</f>
        <v>0</v>
      </c>
      <c r="BH263" s="202">
        <f t="shared" ref="BH263:BH289" si="97">IF(N263="sníž. přenesená",J263,0)</f>
        <v>0</v>
      </c>
      <c r="BI263" s="202">
        <f t="shared" ref="BI263:BI289" si="98">IF(N263="nulová",J263,0)</f>
        <v>0</v>
      </c>
      <c r="BJ263" s="18" t="s">
        <v>84</v>
      </c>
      <c r="BK263" s="202">
        <f t="shared" ref="BK263:BK289" si="99">ROUND(I263*H263,2)</f>
        <v>0</v>
      </c>
      <c r="BL263" s="18" t="s">
        <v>318</v>
      </c>
      <c r="BM263" s="201" t="s">
        <v>3652</v>
      </c>
    </row>
    <row r="264" spans="1:65" s="2" customFormat="1" ht="24" customHeight="1" x14ac:dyDescent="0.2">
      <c r="A264" s="35"/>
      <c r="B264" s="36"/>
      <c r="C264" s="190" t="s">
        <v>1050</v>
      </c>
      <c r="D264" s="190" t="s">
        <v>313</v>
      </c>
      <c r="E264" s="191" t="s">
        <v>3529</v>
      </c>
      <c r="F264" s="192" t="s">
        <v>3530</v>
      </c>
      <c r="G264" s="193" t="s">
        <v>1692</v>
      </c>
      <c r="H264" s="194">
        <v>1</v>
      </c>
      <c r="I264" s="195"/>
      <c r="J264" s="196">
        <f t="shared" si="90"/>
        <v>0</v>
      </c>
      <c r="K264" s="192" t="s">
        <v>21</v>
      </c>
      <c r="L264" s="40"/>
      <c r="M264" s="197" t="s">
        <v>21</v>
      </c>
      <c r="N264" s="198" t="s">
        <v>47</v>
      </c>
      <c r="O264" s="65"/>
      <c r="P264" s="199">
        <f t="shared" si="91"/>
        <v>0</v>
      </c>
      <c r="Q264" s="199">
        <v>0</v>
      </c>
      <c r="R264" s="199">
        <f t="shared" si="92"/>
        <v>0</v>
      </c>
      <c r="S264" s="199">
        <v>0</v>
      </c>
      <c r="T264" s="200">
        <f t="shared" si="93"/>
        <v>0</v>
      </c>
      <c r="U264" s="35"/>
      <c r="V264" s="35"/>
      <c r="W264" s="35"/>
      <c r="X264" s="35"/>
      <c r="Y264" s="35"/>
      <c r="Z264" s="35"/>
      <c r="AA264" s="35"/>
      <c r="AB264" s="35"/>
      <c r="AC264" s="35"/>
      <c r="AD264" s="35"/>
      <c r="AE264" s="35"/>
      <c r="AR264" s="201" t="s">
        <v>318</v>
      </c>
      <c r="AT264" s="201" t="s">
        <v>313</v>
      </c>
      <c r="AU264" s="201" t="s">
        <v>125</v>
      </c>
      <c r="AY264" s="18" t="s">
        <v>311</v>
      </c>
      <c r="BE264" s="202">
        <f t="shared" si="94"/>
        <v>0</v>
      </c>
      <c r="BF264" s="202">
        <f t="shared" si="95"/>
        <v>0</v>
      </c>
      <c r="BG264" s="202">
        <f t="shared" si="96"/>
        <v>0</v>
      </c>
      <c r="BH264" s="202">
        <f t="shared" si="97"/>
        <v>0</v>
      </c>
      <c r="BI264" s="202">
        <f t="shared" si="98"/>
        <v>0</v>
      </c>
      <c r="BJ264" s="18" t="s">
        <v>84</v>
      </c>
      <c r="BK264" s="202">
        <f t="shared" si="99"/>
        <v>0</v>
      </c>
      <c r="BL264" s="18" t="s">
        <v>318</v>
      </c>
      <c r="BM264" s="201" t="s">
        <v>3653</v>
      </c>
    </row>
    <row r="265" spans="1:65" s="2" customFormat="1" ht="16.5" customHeight="1" x14ac:dyDescent="0.2">
      <c r="A265" s="35"/>
      <c r="B265" s="36"/>
      <c r="C265" s="190" t="s">
        <v>1052</v>
      </c>
      <c r="D265" s="190" t="s">
        <v>313</v>
      </c>
      <c r="E265" s="191" t="s">
        <v>3538</v>
      </c>
      <c r="F265" s="192" t="s">
        <v>3539</v>
      </c>
      <c r="G265" s="193" t="s">
        <v>1692</v>
      </c>
      <c r="H265" s="194">
        <v>17</v>
      </c>
      <c r="I265" s="195"/>
      <c r="J265" s="196">
        <f t="shared" si="90"/>
        <v>0</v>
      </c>
      <c r="K265" s="192" t="s">
        <v>21</v>
      </c>
      <c r="L265" s="40"/>
      <c r="M265" s="197" t="s">
        <v>21</v>
      </c>
      <c r="N265" s="198" t="s">
        <v>47</v>
      </c>
      <c r="O265" s="65"/>
      <c r="P265" s="199">
        <f t="shared" si="91"/>
        <v>0</v>
      </c>
      <c r="Q265" s="199">
        <v>0</v>
      </c>
      <c r="R265" s="199">
        <f t="shared" si="92"/>
        <v>0</v>
      </c>
      <c r="S265" s="199">
        <v>0</v>
      </c>
      <c r="T265" s="200">
        <f t="shared" si="93"/>
        <v>0</v>
      </c>
      <c r="U265" s="35"/>
      <c r="V265" s="35"/>
      <c r="W265" s="35"/>
      <c r="X265" s="35"/>
      <c r="Y265" s="35"/>
      <c r="Z265" s="35"/>
      <c r="AA265" s="35"/>
      <c r="AB265" s="35"/>
      <c r="AC265" s="35"/>
      <c r="AD265" s="35"/>
      <c r="AE265" s="35"/>
      <c r="AR265" s="201" t="s">
        <v>318</v>
      </c>
      <c r="AT265" s="201" t="s">
        <v>313</v>
      </c>
      <c r="AU265" s="201" t="s">
        <v>125</v>
      </c>
      <c r="AY265" s="18" t="s">
        <v>311</v>
      </c>
      <c r="BE265" s="202">
        <f t="shared" si="94"/>
        <v>0</v>
      </c>
      <c r="BF265" s="202">
        <f t="shared" si="95"/>
        <v>0</v>
      </c>
      <c r="BG265" s="202">
        <f t="shared" si="96"/>
        <v>0</v>
      </c>
      <c r="BH265" s="202">
        <f t="shared" si="97"/>
        <v>0</v>
      </c>
      <c r="BI265" s="202">
        <f t="shared" si="98"/>
        <v>0</v>
      </c>
      <c r="BJ265" s="18" t="s">
        <v>84</v>
      </c>
      <c r="BK265" s="202">
        <f t="shared" si="99"/>
        <v>0</v>
      </c>
      <c r="BL265" s="18" t="s">
        <v>318</v>
      </c>
      <c r="BM265" s="201" t="s">
        <v>3654</v>
      </c>
    </row>
    <row r="266" spans="1:65" s="2" customFormat="1" ht="16.5" customHeight="1" x14ac:dyDescent="0.2">
      <c r="A266" s="35"/>
      <c r="B266" s="36"/>
      <c r="C266" s="190" t="s">
        <v>1054</v>
      </c>
      <c r="D266" s="190" t="s">
        <v>313</v>
      </c>
      <c r="E266" s="191" t="s">
        <v>3541</v>
      </c>
      <c r="F266" s="192" t="s">
        <v>3542</v>
      </c>
      <c r="G266" s="193" t="s">
        <v>1692</v>
      </c>
      <c r="H266" s="194">
        <v>7</v>
      </c>
      <c r="I266" s="195"/>
      <c r="J266" s="196">
        <f t="shared" si="90"/>
        <v>0</v>
      </c>
      <c r="K266" s="192" t="s">
        <v>21</v>
      </c>
      <c r="L266" s="40"/>
      <c r="M266" s="197" t="s">
        <v>21</v>
      </c>
      <c r="N266" s="198" t="s">
        <v>47</v>
      </c>
      <c r="O266" s="65"/>
      <c r="P266" s="199">
        <f t="shared" si="91"/>
        <v>0</v>
      </c>
      <c r="Q266" s="199">
        <v>0</v>
      </c>
      <c r="R266" s="199">
        <f t="shared" si="92"/>
        <v>0</v>
      </c>
      <c r="S266" s="199">
        <v>0</v>
      </c>
      <c r="T266" s="200">
        <f t="shared" si="93"/>
        <v>0</v>
      </c>
      <c r="U266" s="35"/>
      <c r="V266" s="35"/>
      <c r="W266" s="35"/>
      <c r="X266" s="35"/>
      <c r="Y266" s="35"/>
      <c r="Z266" s="35"/>
      <c r="AA266" s="35"/>
      <c r="AB266" s="35"/>
      <c r="AC266" s="35"/>
      <c r="AD266" s="35"/>
      <c r="AE266" s="35"/>
      <c r="AR266" s="201" t="s">
        <v>318</v>
      </c>
      <c r="AT266" s="201" t="s">
        <v>313</v>
      </c>
      <c r="AU266" s="201" t="s">
        <v>125</v>
      </c>
      <c r="AY266" s="18" t="s">
        <v>311</v>
      </c>
      <c r="BE266" s="202">
        <f t="shared" si="94"/>
        <v>0</v>
      </c>
      <c r="BF266" s="202">
        <f t="shared" si="95"/>
        <v>0</v>
      </c>
      <c r="BG266" s="202">
        <f t="shared" si="96"/>
        <v>0</v>
      </c>
      <c r="BH266" s="202">
        <f t="shared" si="97"/>
        <v>0</v>
      </c>
      <c r="BI266" s="202">
        <f t="shared" si="98"/>
        <v>0</v>
      </c>
      <c r="BJ266" s="18" t="s">
        <v>84</v>
      </c>
      <c r="BK266" s="202">
        <f t="shared" si="99"/>
        <v>0</v>
      </c>
      <c r="BL266" s="18" t="s">
        <v>318</v>
      </c>
      <c r="BM266" s="201" t="s">
        <v>3655</v>
      </c>
    </row>
    <row r="267" spans="1:65" s="2" customFormat="1" ht="16.5" customHeight="1" x14ac:dyDescent="0.2">
      <c r="A267" s="35"/>
      <c r="B267" s="36"/>
      <c r="C267" s="190" t="s">
        <v>1060</v>
      </c>
      <c r="D267" s="190" t="s">
        <v>313</v>
      </c>
      <c r="E267" s="191" t="s">
        <v>3544</v>
      </c>
      <c r="F267" s="192" t="s">
        <v>3545</v>
      </c>
      <c r="G267" s="193" t="s">
        <v>1692</v>
      </c>
      <c r="H267" s="194">
        <v>35</v>
      </c>
      <c r="I267" s="195"/>
      <c r="J267" s="196">
        <f t="shared" si="90"/>
        <v>0</v>
      </c>
      <c r="K267" s="192" t="s">
        <v>21</v>
      </c>
      <c r="L267" s="40"/>
      <c r="M267" s="197" t="s">
        <v>21</v>
      </c>
      <c r="N267" s="198" t="s">
        <v>47</v>
      </c>
      <c r="O267" s="65"/>
      <c r="P267" s="199">
        <f t="shared" si="91"/>
        <v>0</v>
      </c>
      <c r="Q267" s="199">
        <v>0</v>
      </c>
      <c r="R267" s="199">
        <f t="shared" si="92"/>
        <v>0</v>
      </c>
      <c r="S267" s="199">
        <v>0</v>
      </c>
      <c r="T267" s="200">
        <f t="shared" si="93"/>
        <v>0</v>
      </c>
      <c r="U267" s="35"/>
      <c r="V267" s="35"/>
      <c r="W267" s="35"/>
      <c r="X267" s="35"/>
      <c r="Y267" s="35"/>
      <c r="Z267" s="35"/>
      <c r="AA267" s="35"/>
      <c r="AB267" s="35"/>
      <c r="AC267" s="35"/>
      <c r="AD267" s="35"/>
      <c r="AE267" s="35"/>
      <c r="AR267" s="201" t="s">
        <v>318</v>
      </c>
      <c r="AT267" s="201" t="s">
        <v>313</v>
      </c>
      <c r="AU267" s="201" t="s">
        <v>125</v>
      </c>
      <c r="AY267" s="18" t="s">
        <v>311</v>
      </c>
      <c r="BE267" s="202">
        <f t="shared" si="94"/>
        <v>0</v>
      </c>
      <c r="BF267" s="202">
        <f t="shared" si="95"/>
        <v>0</v>
      </c>
      <c r="BG267" s="202">
        <f t="shared" si="96"/>
        <v>0</v>
      </c>
      <c r="BH267" s="202">
        <f t="shared" si="97"/>
        <v>0</v>
      </c>
      <c r="BI267" s="202">
        <f t="shared" si="98"/>
        <v>0</v>
      </c>
      <c r="BJ267" s="18" t="s">
        <v>84</v>
      </c>
      <c r="BK267" s="202">
        <f t="shared" si="99"/>
        <v>0</v>
      </c>
      <c r="BL267" s="18" t="s">
        <v>318</v>
      </c>
      <c r="BM267" s="201" t="s">
        <v>3656</v>
      </c>
    </row>
    <row r="268" spans="1:65" s="2" customFormat="1" ht="16.5" customHeight="1" x14ac:dyDescent="0.2">
      <c r="A268" s="35"/>
      <c r="B268" s="36"/>
      <c r="C268" s="190" t="s">
        <v>1065</v>
      </c>
      <c r="D268" s="190" t="s">
        <v>313</v>
      </c>
      <c r="E268" s="191" t="s">
        <v>3657</v>
      </c>
      <c r="F268" s="192" t="s">
        <v>3658</v>
      </c>
      <c r="G268" s="193" t="s">
        <v>3659</v>
      </c>
      <c r="H268" s="194">
        <v>1</v>
      </c>
      <c r="I268" s="195"/>
      <c r="J268" s="196">
        <f t="shared" si="90"/>
        <v>0</v>
      </c>
      <c r="K268" s="192" t="s">
        <v>21</v>
      </c>
      <c r="L268" s="40"/>
      <c r="M268" s="197" t="s">
        <v>21</v>
      </c>
      <c r="N268" s="198" t="s">
        <v>47</v>
      </c>
      <c r="O268" s="65"/>
      <c r="P268" s="199">
        <f t="shared" si="91"/>
        <v>0</v>
      </c>
      <c r="Q268" s="199">
        <v>0</v>
      </c>
      <c r="R268" s="199">
        <f t="shared" si="92"/>
        <v>0</v>
      </c>
      <c r="S268" s="199">
        <v>0</v>
      </c>
      <c r="T268" s="200">
        <f t="shared" si="93"/>
        <v>0</v>
      </c>
      <c r="U268" s="35"/>
      <c r="V268" s="35"/>
      <c r="W268" s="35"/>
      <c r="X268" s="35"/>
      <c r="Y268" s="35"/>
      <c r="Z268" s="35"/>
      <c r="AA268" s="35"/>
      <c r="AB268" s="35"/>
      <c r="AC268" s="35"/>
      <c r="AD268" s="35"/>
      <c r="AE268" s="35"/>
      <c r="AR268" s="201" t="s">
        <v>318</v>
      </c>
      <c r="AT268" s="201" t="s">
        <v>313</v>
      </c>
      <c r="AU268" s="201" t="s">
        <v>125</v>
      </c>
      <c r="AY268" s="18" t="s">
        <v>311</v>
      </c>
      <c r="BE268" s="202">
        <f t="shared" si="94"/>
        <v>0</v>
      </c>
      <c r="BF268" s="202">
        <f t="shared" si="95"/>
        <v>0</v>
      </c>
      <c r="BG268" s="202">
        <f t="shared" si="96"/>
        <v>0</v>
      </c>
      <c r="BH268" s="202">
        <f t="shared" si="97"/>
        <v>0</v>
      </c>
      <c r="BI268" s="202">
        <f t="shared" si="98"/>
        <v>0</v>
      </c>
      <c r="BJ268" s="18" t="s">
        <v>84</v>
      </c>
      <c r="BK268" s="202">
        <f t="shared" si="99"/>
        <v>0</v>
      </c>
      <c r="BL268" s="18" t="s">
        <v>318</v>
      </c>
      <c r="BM268" s="201" t="s">
        <v>3660</v>
      </c>
    </row>
    <row r="269" spans="1:65" s="2" customFormat="1" ht="16.5" customHeight="1" x14ac:dyDescent="0.2">
      <c r="A269" s="35"/>
      <c r="B269" s="36"/>
      <c r="C269" s="190" t="s">
        <v>1069</v>
      </c>
      <c r="D269" s="190" t="s">
        <v>313</v>
      </c>
      <c r="E269" s="191" t="s">
        <v>3661</v>
      </c>
      <c r="F269" s="192" t="s">
        <v>3662</v>
      </c>
      <c r="G269" s="193" t="s">
        <v>3659</v>
      </c>
      <c r="H269" s="194">
        <v>1</v>
      </c>
      <c r="I269" s="195"/>
      <c r="J269" s="196">
        <f t="shared" si="90"/>
        <v>0</v>
      </c>
      <c r="K269" s="192" t="s">
        <v>21</v>
      </c>
      <c r="L269" s="40"/>
      <c r="M269" s="197" t="s">
        <v>21</v>
      </c>
      <c r="N269" s="198" t="s">
        <v>47</v>
      </c>
      <c r="O269" s="65"/>
      <c r="P269" s="199">
        <f t="shared" si="91"/>
        <v>0</v>
      </c>
      <c r="Q269" s="199">
        <v>0</v>
      </c>
      <c r="R269" s="199">
        <f t="shared" si="92"/>
        <v>0</v>
      </c>
      <c r="S269" s="199">
        <v>0</v>
      </c>
      <c r="T269" s="200">
        <f t="shared" si="93"/>
        <v>0</v>
      </c>
      <c r="U269" s="35"/>
      <c r="V269" s="35"/>
      <c r="W269" s="35"/>
      <c r="X269" s="35"/>
      <c r="Y269" s="35"/>
      <c r="Z269" s="35"/>
      <c r="AA269" s="35"/>
      <c r="AB269" s="35"/>
      <c r="AC269" s="35"/>
      <c r="AD269" s="35"/>
      <c r="AE269" s="35"/>
      <c r="AR269" s="201" t="s">
        <v>318</v>
      </c>
      <c r="AT269" s="201" t="s">
        <v>313</v>
      </c>
      <c r="AU269" s="201" t="s">
        <v>125</v>
      </c>
      <c r="AY269" s="18" t="s">
        <v>311</v>
      </c>
      <c r="BE269" s="202">
        <f t="shared" si="94"/>
        <v>0</v>
      </c>
      <c r="BF269" s="202">
        <f t="shared" si="95"/>
        <v>0</v>
      </c>
      <c r="BG269" s="202">
        <f t="shared" si="96"/>
        <v>0</v>
      </c>
      <c r="BH269" s="202">
        <f t="shared" si="97"/>
        <v>0</v>
      </c>
      <c r="BI269" s="202">
        <f t="shared" si="98"/>
        <v>0</v>
      </c>
      <c r="BJ269" s="18" t="s">
        <v>84</v>
      </c>
      <c r="BK269" s="202">
        <f t="shared" si="99"/>
        <v>0</v>
      </c>
      <c r="BL269" s="18" t="s">
        <v>318</v>
      </c>
      <c r="BM269" s="201" t="s">
        <v>3663</v>
      </c>
    </row>
    <row r="270" spans="1:65" s="2" customFormat="1" ht="16.5" customHeight="1" x14ac:dyDescent="0.2">
      <c r="A270" s="35"/>
      <c r="B270" s="36"/>
      <c r="C270" s="190" t="s">
        <v>1076</v>
      </c>
      <c r="D270" s="190" t="s">
        <v>313</v>
      </c>
      <c r="E270" s="191" t="s">
        <v>3664</v>
      </c>
      <c r="F270" s="192" t="s">
        <v>3665</v>
      </c>
      <c r="G270" s="193" t="s">
        <v>3659</v>
      </c>
      <c r="H270" s="194">
        <v>8</v>
      </c>
      <c r="I270" s="195"/>
      <c r="J270" s="196">
        <f t="shared" si="90"/>
        <v>0</v>
      </c>
      <c r="K270" s="192" t="s">
        <v>21</v>
      </c>
      <c r="L270" s="40"/>
      <c r="M270" s="197" t="s">
        <v>21</v>
      </c>
      <c r="N270" s="198" t="s">
        <v>47</v>
      </c>
      <c r="O270" s="65"/>
      <c r="P270" s="199">
        <f t="shared" si="91"/>
        <v>0</v>
      </c>
      <c r="Q270" s="199">
        <v>0</v>
      </c>
      <c r="R270" s="199">
        <f t="shared" si="92"/>
        <v>0</v>
      </c>
      <c r="S270" s="199">
        <v>0</v>
      </c>
      <c r="T270" s="200">
        <f t="shared" si="93"/>
        <v>0</v>
      </c>
      <c r="U270" s="35"/>
      <c r="V270" s="35"/>
      <c r="W270" s="35"/>
      <c r="X270" s="35"/>
      <c r="Y270" s="35"/>
      <c r="Z270" s="35"/>
      <c r="AA270" s="35"/>
      <c r="AB270" s="35"/>
      <c r="AC270" s="35"/>
      <c r="AD270" s="35"/>
      <c r="AE270" s="35"/>
      <c r="AR270" s="201" t="s">
        <v>318</v>
      </c>
      <c r="AT270" s="201" t="s">
        <v>313</v>
      </c>
      <c r="AU270" s="201" t="s">
        <v>125</v>
      </c>
      <c r="AY270" s="18" t="s">
        <v>311</v>
      </c>
      <c r="BE270" s="202">
        <f t="shared" si="94"/>
        <v>0</v>
      </c>
      <c r="BF270" s="202">
        <f t="shared" si="95"/>
        <v>0</v>
      </c>
      <c r="BG270" s="202">
        <f t="shared" si="96"/>
        <v>0</v>
      </c>
      <c r="BH270" s="202">
        <f t="shared" si="97"/>
        <v>0</v>
      </c>
      <c r="BI270" s="202">
        <f t="shared" si="98"/>
        <v>0</v>
      </c>
      <c r="BJ270" s="18" t="s">
        <v>84</v>
      </c>
      <c r="BK270" s="202">
        <f t="shared" si="99"/>
        <v>0</v>
      </c>
      <c r="BL270" s="18" t="s">
        <v>318</v>
      </c>
      <c r="BM270" s="201" t="s">
        <v>3666</v>
      </c>
    </row>
    <row r="271" spans="1:65" s="2" customFormat="1" ht="16.5" customHeight="1" x14ac:dyDescent="0.2">
      <c r="A271" s="35"/>
      <c r="B271" s="36"/>
      <c r="C271" s="190" t="s">
        <v>1081</v>
      </c>
      <c r="D271" s="190" t="s">
        <v>313</v>
      </c>
      <c r="E271" s="191" t="s">
        <v>3667</v>
      </c>
      <c r="F271" s="192" t="s">
        <v>3668</v>
      </c>
      <c r="G271" s="193" t="s">
        <v>3659</v>
      </c>
      <c r="H271" s="194">
        <v>2</v>
      </c>
      <c r="I271" s="195"/>
      <c r="J271" s="196">
        <f t="shared" si="90"/>
        <v>0</v>
      </c>
      <c r="K271" s="192" t="s">
        <v>21</v>
      </c>
      <c r="L271" s="40"/>
      <c r="M271" s="197" t="s">
        <v>21</v>
      </c>
      <c r="N271" s="198" t="s">
        <v>47</v>
      </c>
      <c r="O271" s="65"/>
      <c r="P271" s="199">
        <f t="shared" si="91"/>
        <v>0</v>
      </c>
      <c r="Q271" s="199">
        <v>0</v>
      </c>
      <c r="R271" s="199">
        <f t="shared" si="92"/>
        <v>0</v>
      </c>
      <c r="S271" s="199">
        <v>0</v>
      </c>
      <c r="T271" s="200">
        <f t="shared" si="93"/>
        <v>0</v>
      </c>
      <c r="U271" s="35"/>
      <c r="V271" s="35"/>
      <c r="W271" s="35"/>
      <c r="X271" s="35"/>
      <c r="Y271" s="35"/>
      <c r="Z271" s="35"/>
      <c r="AA271" s="35"/>
      <c r="AB271" s="35"/>
      <c r="AC271" s="35"/>
      <c r="AD271" s="35"/>
      <c r="AE271" s="35"/>
      <c r="AR271" s="201" t="s">
        <v>318</v>
      </c>
      <c r="AT271" s="201" t="s">
        <v>313</v>
      </c>
      <c r="AU271" s="201" t="s">
        <v>125</v>
      </c>
      <c r="AY271" s="18" t="s">
        <v>311</v>
      </c>
      <c r="BE271" s="202">
        <f t="shared" si="94"/>
        <v>0</v>
      </c>
      <c r="BF271" s="202">
        <f t="shared" si="95"/>
        <v>0</v>
      </c>
      <c r="BG271" s="202">
        <f t="shared" si="96"/>
        <v>0</v>
      </c>
      <c r="BH271" s="202">
        <f t="shared" si="97"/>
        <v>0</v>
      </c>
      <c r="BI271" s="202">
        <f t="shared" si="98"/>
        <v>0</v>
      </c>
      <c r="BJ271" s="18" t="s">
        <v>84</v>
      </c>
      <c r="BK271" s="202">
        <f t="shared" si="99"/>
        <v>0</v>
      </c>
      <c r="BL271" s="18" t="s">
        <v>318</v>
      </c>
      <c r="BM271" s="201" t="s">
        <v>3669</v>
      </c>
    </row>
    <row r="272" spans="1:65" s="2" customFormat="1" ht="16.5" customHeight="1" x14ac:dyDescent="0.2">
      <c r="A272" s="35"/>
      <c r="B272" s="36"/>
      <c r="C272" s="190" t="s">
        <v>1087</v>
      </c>
      <c r="D272" s="190" t="s">
        <v>313</v>
      </c>
      <c r="E272" s="191" t="s">
        <v>3670</v>
      </c>
      <c r="F272" s="192" t="s">
        <v>3671</v>
      </c>
      <c r="G272" s="193" t="s">
        <v>1692</v>
      </c>
      <c r="H272" s="194">
        <v>1</v>
      </c>
      <c r="I272" s="195"/>
      <c r="J272" s="196">
        <f t="shared" si="90"/>
        <v>0</v>
      </c>
      <c r="K272" s="192" t="s">
        <v>21</v>
      </c>
      <c r="L272" s="40"/>
      <c r="M272" s="197" t="s">
        <v>21</v>
      </c>
      <c r="N272" s="198" t="s">
        <v>47</v>
      </c>
      <c r="O272" s="65"/>
      <c r="P272" s="199">
        <f t="shared" si="91"/>
        <v>0</v>
      </c>
      <c r="Q272" s="199">
        <v>0</v>
      </c>
      <c r="R272" s="199">
        <f t="shared" si="92"/>
        <v>0</v>
      </c>
      <c r="S272" s="199">
        <v>0</v>
      </c>
      <c r="T272" s="200">
        <f t="shared" si="93"/>
        <v>0</v>
      </c>
      <c r="U272" s="35"/>
      <c r="V272" s="35"/>
      <c r="W272" s="35"/>
      <c r="X272" s="35"/>
      <c r="Y272" s="35"/>
      <c r="Z272" s="35"/>
      <c r="AA272" s="35"/>
      <c r="AB272" s="35"/>
      <c r="AC272" s="35"/>
      <c r="AD272" s="35"/>
      <c r="AE272" s="35"/>
      <c r="AR272" s="201" t="s">
        <v>318</v>
      </c>
      <c r="AT272" s="201" t="s">
        <v>313</v>
      </c>
      <c r="AU272" s="201" t="s">
        <v>125</v>
      </c>
      <c r="AY272" s="18" t="s">
        <v>311</v>
      </c>
      <c r="BE272" s="202">
        <f t="shared" si="94"/>
        <v>0</v>
      </c>
      <c r="BF272" s="202">
        <f t="shared" si="95"/>
        <v>0</v>
      </c>
      <c r="BG272" s="202">
        <f t="shared" si="96"/>
        <v>0</v>
      </c>
      <c r="BH272" s="202">
        <f t="shared" si="97"/>
        <v>0</v>
      </c>
      <c r="BI272" s="202">
        <f t="shared" si="98"/>
        <v>0</v>
      </c>
      <c r="BJ272" s="18" t="s">
        <v>84</v>
      </c>
      <c r="BK272" s="202">
        <f t="shared" si="99"/>
        <v>0</v>
      </c>
      <c r="BL272" s="18" t="s">
        <v>318</v>
      </c>
      <c r="BM272" s="201" t="s">
        <v>3672</v>
      </c>
    </row>
    <row r="273" spans="1:65" s="2" customFormat="1" ht="16.5" customHeight="1" x14ac:dyDescent="0.2">
      <c r="A273" s="35"/>
      <c r="B273" s="36"/>
      <c r="C273" s="190" t="s">
        <v>1089</v>
      </c>
      <c r="D273" s="190" t="s">
        <v>313</v>
      </c>
      <c r="E273" s="191" t="s">
        <v>3673</v>
      </c>
      <c r="F273" s="192" t="s">
        <v>3674</v>
      </c>
      <c r="G273" s="193" t="s">
        <v>1692</v>
      </c>
      <c r="H273" s="194">
        <v>1</v>
      </c>
      <c r="I273" s="195"/>
      <c r="J273" s="196">
        <f t="shared" si="90"/>
        <v>0</v>
      </c>
      <c r="K273" s="192" t="s">
        <v>21</v>
      </c>
      <c r="L273" s="40"/>
      <c r="M273" s="197" t="s">
        <v>21</v>
      </c>
      <c r="N273" s="198" t="s">
        <v>47</v>
      </c>
      <c r="O273" s="65"/>
      <c r="P273" s="199">
        <f t="shared" si="91"/>
        <v>0</v>
      </c>
      <c r="Q273" s="199">
        <v>0</v>
      </c>
      <c r="R273" s="199">
        <f t="shared" si="92"/>
        <v>0</v>
      </c>
      <c r="S273" s="199">
        <v>0</v>
      </c>
      <c r="T273" s="200">
        <f t="shared" si="93"/>
        <v>0</v>
      </c>
      <c r="U273" s="35"/>
      <c r="V273" s="35"/>
      <c r="W273" s="35"/>
      <c r="X273" s="35"/>
      <c r="Y273" s="35"/>
      <c r="Z273" s="35"/>
      <c r="AA273" s="35"/>
      <c r="AB273" s="35"/>
      <c r="AC273" s="35"/>
      <c r="AD273" s="35"/>
      <c r="AE273" s="35"/>
      <c r="AR273" s="201" t="s">
        <v>318</v>
      </c>
      <c r="AT273" s="201" t="s">
        <v>313</v>
      </c>
      <c r="AU273" s="201" t="s">
        <v>125</v>
      </c>
      <c r="AY273" s="18" t="s">
        <v>311</v>
      </c>
      <c r="BE273" s="202">
        <f t="shared" si="94"/>
        <v>0</v>
      </c>
      <c r="BF273" s="202">
        <f t="shared" si="95"/>
        <v>0</v>
      </c>
      <c r="BG273" s="202">
        <f t="shared" si="96"/>
        <v>0</v>
      </c>
      <c r="BH273" s="202">
        <f t="shared" si="97"/>
        <v>0</v>
      </c>
      <c r="BI273" s="202">
        <f t="shared" si="98"/>
        <v>0</v>
      </c>
      <c r="BJ273" s="18" t="s">
        <v>84</v>
      </c>
      <c r="BK273" s="202">
        <f t="shared" si="99"/>
        <v>0</v>
      </c>
      <c r="BL273" s="18" t="s">
        <v>318</v>
      </c>
      <c r="BM273" s="201" t="s">
        <v>3675</v>
      </c>
    </row>
    <row r="274" spans="1:65" s="2" customFormat="1" ht="16.5" customHeight="1" x14ac:dyDescent="0.2">
      <c r="A274" s="35"/>
      <c r="B274" s="36"/>
      <c r="C274" s="190" t="s">
        <v>1093</v>
      </c>
      <c r="D274" s="190" t="s">
        <v>313</v>
      </c>
      <c r="E274" s="191" t="s">
        <v>3676</v>
      </c>
      <c r="F274" s="192" t="s">
        <v>3677</v>
      </c>
      <c r="G274" s="193" t="s">
        <v>1692</v>
      </c>
      <c r="H274" s="194">
        <v>1</v>
      </c>
      <c r="I274" s="195"/>
      <c r="J274" s="196">
        <f t="shared" si="90"/>
        <v>0</v>
      </c>
      <c r="K274" s="192" t="s">
        <v>21</v>
      </c>
      <c r="L274" s="40"/>
      <c r="M274" s="197" t="s">
        <v>21</v>
      </c>
      <c r="N274" s="198" t="s">
        <v>47</v>
      </c>
      <c r="O274" s="65"/>
      <c r="P274" s="199">
        <f t="shared" si="91"/>
        <v>0</v>
      </c>
      <c r="Q274" s="199">
        <v>0</v>
      </c>
      <c r="R274" s="199">
        <f t="shared" si="92"/>
        <v>0</v>
      </c>
      <c r="S274" s="199">
        <v>0</v>
      </c>
      <c r="T274" s="200">
        <f t="shared" si="93"/>
        <v>0</v>
      </c>
      <c r="U274" s="35"/>
      <c r="V274" s="35"/>
      <c r="W274" s="35"/>
      <c r="X274" s="35"/>
      <c r="Y274" s="35"/>
      <c r="Z274" s="35"/>
      <c r="AA274" s="35"/>
      <c r="AB274" s="35"/>
      <c r="AC274" s="35"/>
      <c r="AD274" s="35"/>
      <c r="AE274" s="35"/>
      <c r="AR274" s="201" t="s">
        <v>318</v>
      </c>
      <c r="AT274" s="201" t="s">
        <v>313</v>
      </c>
      <c r="AU274" s="201" t="s">
        <v>125</v>
      </c>
      <c r="AY274" s="18" t="s">
        <v>311</v>
      </c>
      <c r="BE274" s="202">
        <f t="shared" si="94"/>
        <v>0</v>
      </c>
      <c r="BF274" s="202">
        <f t="shared" si="95"/>
        <v>0</v>
      </c>
      <c r="BG274" s="202">
        <f t="shared" si="96"/>
        <v>0</v>
      </c>
      <c r="BH274" s="202">
        <f t="shared" si="97"/>
        <v>0</v>
      </c>
      <c r="BI274" s="202">
        <f t="shared" si="98"/>
        <v>0</v>
      </c>
      <c r="BJ274" s="18" t="s">
        <v>84</v>
      </c>
      <c r="BK274" s="202">
        <f t="shared" si="99"/>
        <v>0</v>
      </c>
      <c r="BL274" s="18" t="s">
        <v>318</v>
      </c>
      <c r="BM274" s="201" t="s">
        <v>3678</v>
      </c>
    </row>
    <row r="275" spans="1:65" s="2" customFormat="1" ht="16.5" customHeight="1" x14ac:dyDescent="0.2">
      <c r="A275" s="35"/>
      <c r="B275" s="36"/>
      <c r="C275" s="190" t="s">
        <v>1097</v>
      </c>
      <c r="D275" s="190" t="s">
        <v>313</v>
      </c>
      <c r="E275" s="191" t="s">
        <v>3679</v>
      </c>
      <c r="F275" s="192" t="s">
        <v>3680</v>
      </c>
      <c r="G275" s="193" t="s">
        <v>1692</v>
      </c>
      <c r="H275" s="194">
        <v>1</v>
      </c>
      <c r="I275" s="195"/>
      <c r="J275" s="196">
        <f t="shared" si="90"/>
        <v>0</v>
      </c>
      <c r="K275" s="192" t="s">
        <v>21</v>
      </c>
      <c r="L275" s="40"/>
      <c r="M275" s="197" t="s">
        <v>21</v>
      </c>
      <c r="N275" s="198" t="s">
        <v>47</v>
      </c>
      <c r="O275" s="65"/>
      <c r="P275" s="199">
        <f t="shared" si="91"/>
        <v>0</v>
      </c>
      <c r="Q275" s="199">
        <v>0</v>
      </c>
      <c r="R275" s="199">
        <f t="shared" si="92"/>
        <v>0</v>
      </c>
      <c r="S275" s="199">
        <v>0</v>
      </c>
      <c r="T275" s="200">
        <f t="shared" si="93"/>
        <v>0</v>
      </c>
      <c r="U275" s="35"/>
      <c r="V275" s="35"/>
      <c r="W275" s="35"/>
      <c r="X275" s="35"/>
      <c r="Y275" s="35"/>
      <c r="Z275" s="35"/>
      <c r="AA275" s="35"/>
      <c r="AB275" s="35"/>
      <c r="AC275" s="35"/>
      <c r="AD275" s="35"/>
      <c r="AE275" s="35"/>
      <c r="AR275" s="201" t="s">
        <v>318</v>
      </c>
      <c r="AT275" s="201" t="s">
        <v>313</v>
      </c>
      <c r="AU275" s="201" t="s">
        <v>125</v>
      </c>
      <c r="AY275" s="18" t="s">
        <v>311</v>
      </c>
      <c r="BE275" s="202">
        <f t="shared" si="94"/>
        <v>0</v>
      </c>
      <c r="BF275" s="202">
        <f t="shared" si="95"/>
        <v>0</v>
      </c>
      <c r="BG275" s="202">
        <f t="shared" si="96"/>
        <v>0</v>
      </c>
      <c r="BH275" s="202">
        <f t="shared" si="97"/>
        <v>0</v>
      </c>
      <c r="BI275" s="202">
        <f t="shared" si="98"/>
        <v>0</v>
      </c>
      <c r="BJ275" s="18" t="s">
        <v>84</v>
      </c>
      <c r="BK275" s="202">
        <f t="shared" si="99"/>
        <v>0</v>
      </c>
      <c r="BL275" s="18" t="s">
        <v>318</v>
      </c>
      <c r="BM275" s="201" t="s">
        <v>3681</v>
      </c>
    </row>
    <row r="276" spans="1:65" s="2" customFormat="1" ht="16.5" customHeight="1" x14ac:dyDescent="0.2">
      <c r="A276" s="35"/>
      <c r="B276" s="36"/>
      <c r="C276" s="190" t="s">
        <v>1100</v>
      </c>
      <c r="D276" s="190" t="s">
        <v>313</v>
      </c>
      <c r="E276" s="191" t="s">
        <v>3682</v>
      </c>
      <c r="F276" s="192" t="s">
        <v>3683</v>
      </c>
      <c r="G276" s="193" t="s">
        <v>1692</v>
      </c>
      <c r="H276" s="194">
        <v>1</v>
      </c>
      <c r="I276" s="195"/>
      <c r="J276" s="196">
        <f t="shared" si="90"/>
        <v>0</v>
      </c>
      <c r="K276" s="192" t="s">
        <v>21</v>
      </c>
      <c r="L276" s="40"/>
      <c r="M276" s="197" t="s">
        <v>21</v>
      </c>
      <c r="N276" s="198" t="s">
        <v>47</v>
      </c>
      <c r="O276" s="65"/>
      <c r="P276" s="199">
        <f t="shared" si="91"/>
        <v>0</v>
      </c>
      <c r="Q276" s="199">
        <v>0</v>
      </c>
      <c r="R276" s="199">
        <f t="shared" si="92"/>
        <v>0</v>
      </c>
      <c r="S276" s="199">
        <v>0</v>
      </c>
      <c r="T276" s="200">
        <f t="shared" si="93"/>
        <v>0</v>
      </c>
      <c r="U276" s="35"/>
      <c r="V276" s="35"/>
      <c r="W276" s="35"/>
      <c r="X276" s="35"/>
      <c r="Y276" s="35"/>
      <c r="Z276" s="35"/>
      <c r="AA276" s="35"/>
      <c r="AB276" s="35"/>
      <c r="AC276" s="35"/>
      <c r="AD276" s="35"/>
      <c r="AE276" s="35"/>
      <c r="AR276" s="201" t="s">
        <v>318</v>
      </c>
      <c r="AT276" s="201" t="s">
        <v>313</v>
      </c>
      <c r="AU276" s="201" t="s">
        <v>125</v>
      </c>
      <c r="AY276" s="18" t="s">
        <v>311</v>
      </c>
      <c r="BE276" s="202">
        <f t="shared" si="94"/>
        <v>0</v>
      </c>
      <c r="BF276" s="202">
        <f t="shared" si="95"/>
        <v>0</v>
      </c>
      <c r="BG276" s="202">
        <f t="shared" si="96"/>
        <v>0</v>
      </c>
      <c r="BH276" s="202">
        <f t="shared" si="97"/>
        <v>0</v>
      </c>
      <c r="BI276" s="202">
        <f t="shared" si="98"/>
        <v>0</v>
      </c>
      <c r="BJ276" s="18" t="s">
        <v>84</v>
      </c>
      <c r="BK276" s="202">
        <f t="shared" si="99"/>
        <v>0</v>
      </c>
      <c r="BL276" s="18" t="s">
        <v>318</v>
      </c>
      <c r="BM276" s="201" t="s">
        <v>3684</v>
      </c>
    </row>
    <row r="277" spans="1:65" s="2" customFormat="1" ht="16.5" customHeight="1" x14ac:dyDescent="0.2">
      <c r="A277" s="35"/>
      <c r="B277" s="36"/>
      <c r="C277" s="190" t="s">
        <v>1102</v>
      </c>
      <c r="D277" s="190" t="s">
        <v>313</v>
      </c>
      <c r="E277" s="191" t="s">
        <v>3685</v>
      </c>
      <c r="F277" s="192" t="s">
        <v>3686</v>
      </c>
      <c r="G277" s="193" t="s">
        <v>3659</v>
      </c>
      <c r="H277" s="194">
        <v>1</v>
      </c>
      <c r="I277" s="195"/>
      <c r="J277" s="196">
        <f t="shared" si="90"/>
        <v>0</v>
      </c>
      <c r="K277" s="192" t="s">
        <v>21</v>
      </c>
      <c r="L277" s="40"/>
      <c r="M277" s="197" t="s">
        <v>21</v>
      </c>
      <c r="N277" s="198" t="s">
        <v>47</v>
      </c>
      <c r="O277" s="65"/>
      <c r="P277" s="199">
        <f t="shared" si="91"/>
        <v>0</v>
      </c>
      <c r="Q277" s="199">
        <v>0</v>
      </c>
      <c r="R277" s="199">
        <f t="shared" si="92"/>
        <v>0</v>
      </c>
      <c r="S277" s="199">
        <v>0</v>
      </c>
      <c r="T277" s="200">
        <f t="shared" si="93"/>
        <v>0</v>
      </c>
      <c r="U277" s="35"/>
      <c r="V277" s="35"/>
      <c r="W277" s="35"/>
      <c r="X277" s="35"/>
      <c r="Y277" s="35"/>
      <c r="Z277" s="35"/>
      <c r="AA277" s="35"/>
      <c r="AB277" s="35"/>
      <c r="AC277" s="35"/>
      <c r="AD277" s="35"/>
      <c r="AE277" s="35"/>
      <c r="AR277" s="201" t="s">
        <v>318</v>
      </c>
      <c r="AT277" s="201" t="s">
        <v>313</v>
      </c>
      <c r="AU277" s="201" t="s">
        <v>125</v>
      </c>
      <c r="AY277" s="18" t="s">
        <v>311</v>
      </c>
      <c r="BE277" s="202">
        <f t="shared" si="94"/>
        <v>0</v>
      </c>
      <c r="BF277" s="202">
        <f t="shared" si="95"/>
        <v>0</v>
      </c>
      <c r="BG277" s="202">
        <f t="shared" si="96"/>
        <v>0</v>
      </c>
      <c r="BH277" s="202">
        <f t="shared" si="97"/>
        <v>0</v>
      </c>
      <c r="BI277" s="202">
        <f t="shared" si="98"/>
        <v>0</v>
      </c>
      <c r="BJ277" s="18" t="s">
        <v>84</v>
      </c>
      <c r="BK277" s="202">
        <f t="shared" si="99"/>
        <v>0</v>
      </c>
      <c r="BL277" s="18" t="s">
        <v>318</v>
      </c>
      <c r="BM277" s="201" t="s">
        <v>3687</v>
      </c>
    </row>
    <row r="278" spans="1:65" s="2" customFormat="1" ht="16.5" customHeight="1" x14ac:dyDescent="0.2">
      <c r="A278" s="35"/>
      <c r="B278" s="36"/>
      <c r="C278" s="190" t="s">
        <v>1104</v>
      </c>
      <c r="D278" s="190" t="s">
        <v>313</v>
      </c>
      <c r="E278" s="191" t="s">
        <v>3688</v>
      </c>
      <c r="F278" s="192" t="s">
        <v>3689</v>
      </c>
      <c r="G278" s="193" t="s">
        <v>1692</v>
      </c>
      <c r="H278" s="194">
        <v>8</v>
      </c>
      <c r="I278" s="195"/>
      <c r="J278" s="196">
        <f t="shared" si="90"/>
        <v>0</v>
      </c>
      <c r="K278" s="192" t="s">
        <v>21</v>
      </c>
      <c r="L278" s="40"/>
      <c r="M278" s="197" t="s">
        <v>21</v>
      </c>
      <c r="N278" s="198" t="s">
        <v>47</v>
      </c>
      <c r="O278" s="65"/>
      <c r="P278" s="199">
        <f t="shared" si="91"/>
        <v>0</v>
      </c>
      <c r="Q278" s="199">
        <v>0</v>
      </c>
      <c r="R278" s="199">
        <f t="shared" si="92"/>
        <v>0</v>
      </c>
      <c r="S278" s="199">
        <v>0</v>
      </c>
      <c r="T278" s="200">
        <f t="shared" si="93"/>
        <v>0</v>
      </c>
      <c r="U278" s="35"/>
      <c r="V278" s="35"/>
      <c r="W278" s="35"/>
      <c r="X278" s="35"/>
      <c r="Y278" s="35"/>
      <c r="Z278" s="35"/>
      <c r="AA278" s="35"/>
      <c r="AB278" s="35"/>
      <c r="AC278" s="35"/>
      <c r="AD278" s="35"/>
      <c r="AE278" s="35"/>
      <c r="AR278" s="201" t="s">
        <v>318</v>
      </c>
      <c r="AT278" s="201" t="s">
        <v>313</v>
      </c>
      <c r="AU278" s="201" t="s">
        <v>125</v>
      </c>
      <c r="AY278" s="18" t="s">
        <v>311</v>
      </c>
      <c r="BE278" s="202">
        <f t="shared" si="94"/>
        <v>0</v>
      </c>
      <c r="BF278" s="202">
        <f t="shared" si="95"/>
        <v>0</v>
      </c>
      <c r="BG278" s="202">
        <f t="shared" si="96"/>
        <v>0</v>
      </c>
      <c r="BH278" s="202">
        <f t="shared" si="97"/>
        <v>0</v>
      </c>
      <c r="BI278" s="202">
        <f t="shared" si="98"/>
        <v>0</v>
      </c>
      <c r="BJ278" s="18" t="s">
        <v>84</v>
      </c>
      <c r="BK278" s="202">
        <f t="shared" si="99"/>
        <v>0</v>
      </c>
      <c r="BL278" s="18" t="s">
        <v>318</v>
      </c>
      <c r="BM278" s="201" t="s">
        <v>3690</v>
      </c>
    </row>
    <row r="279" spans="1:65" s="2" customFormat="1" ht="16.5" customHeight="1" x14ac:dyDescent="0.2">
      <c r="A279" s="35"/>
      <c r="B279" s="36"/>
      <c r="C279" s="190" t="s">
        <v>1107</v>
      </c>
      <c r="D279" s="190" t="s">
        <v>313</v>
      </c>
      <c r="E279" s="191" t="s">
        <v>3691</v>
      </c>
      <c r="F279" s="192" t="s">
        <v>3692</v>
      </c>
      <c r="G279" s="193" t="s">
        <v>1692</v>
      </c>
      <c r="H279" s="194">
        <v>2</v>
      </c>
      <c r="I279" s="195"/>
      <c r="J279" s="196">
        <f t="shared" si="90"/>
        <v>0</v>
      </c>
      <c r="K279" s="192" t="s">
        <v>21</v>
      </c>
      <c r="L279" s="40"/>
      <c r="M279" s="197" t="s">
        <v>21</v>
      </c>
      <c r="N279" s="198" t="s">
        <v>47</v>
      </c>
      <c r="O279" s="65"/>
      <c r="P279" s="199">
        <f t="shared" si="91"/>
        <v>0</v>
      </c>
      <c r="Q279" s="199">
        <v>0</v>
      </c>
      <c r="R279" s="199">
        <f t="shared" si="92"/>
        <v>0</v>
      </c>
      <c r="S279" s="199">
        <v>0</v>
      </c>
      <c r="T279" s="200">
        <f t="shared" si="93"/>
        <v>0</v>
      </c>
      <c r="U279" s="35"/>
      <c r="V279" s="35"/>
      <c r="W279" s="35"/>
      <c r="X279" s="35"/>
      <c r="Y279" s="35"/>
      <c r="Z279" s="35"/>
      <c r="AA279" s="35"/>
      <c r="AB279" s="35"/>
      <c r="AC279" s="35"/>
      <c r="AD279" s="35"/>
      <c r="AE279" s="35"/>
      <c r="AR279" s="201" t="s">
        <v>318</v>
      </c>
      <c r="AT279" s="201" t="s">
        <v>313</v>
      </c>
      <c r="AU279" s="201" t="s">
        <v>125</v>
      </c>
      <c r="AY279" s="18" t="s">
        <v>311</v>
      </c>
      <c r="BE279" s="202">
        <f t="shared" si="94"/>
        <v>0</v>
      </c>
      <c r="BF279" s="202">
        <f t="shared" si="95"/>
        <v>0</v>
      </c>
      <c r="BG279" s="202">
        <f t="shared" si="96"/>
        <v>0</v>
      </c>
      <c r="BH279" s="202">
        <f t="shared" si="97"/>
        <v>0</v>
      </c>
      <c r="BI279" s="202">
        <f t="shared" si="98"/>
        <v>0</v>
      </c>
      <c r="BJ279" s="18" t="s">
        <v>84</v>
      </c>
      <c r="BK279" s="202">
        <f t="shared" si="99"/>
        <v>0</v>
      </c>
      <c r="BL279" s="18" t="s">
        <v>318</v>
      </c>
      <c r="BM279" s="201" t="s">
        <v>3693</v>
      </c>
    </row>
    <row r="280" spans="1:65" s="2" customFormat="1" ht="16.5" customHeight="1" x14ac:dyDescent="0.2">
      <c r="A280" s="35"/>
      <c r="B280" s="36"/>
      <c r="C280" s="190" t="s">
        <v>1109</v>
      </c>
      <c r="D280" s="190" t="s">
        <v>313</v>
      </c>
      <c r="E280" s="191" t="s">
        <v>3694</v>
      </c>
      <c r="F280" s="192" t="s">
        <v>3695</v>
      </c>
      <c r="G280" s="193" t="s">
        <v>3659</v>
      </c>
      <c r="H280" s="194">
        <v>1</v>
      </c>
      <c r="I280" s="195"/>
      <c r="J280" s="196">
        <f t="shared" si="90"/>
        <v>0</v>
      </c>
      <c r="K280" s="192" t="s">
        <v>21</v>
      </c>
      <c r="L280" s="40"/>
      <c r="M280" s="197" t="s">
        <v>21</v>
      </c>
      <c r="N280" s="198" t="s">
        <v>47</v>
      </c>
      <c r="O280" s="65"/>
      <c r="P280" s="199">
        <f t="shared" si="91"/>
        <v>0</v>
      </c>
      <c r="Q280" s="199">
        <v>0</v>
      </c>
      <c r="R280" s="199">
        <f t="shared" si="92"/>
        <v>0</v>
      </c>
      <c r="S280" s="199">
        <v>0</v>
      </c>
      <c r="T280" s="200">
        <f t="shared" si="93"/>
        <v>0</v>
      </c>
      <c r="U280" s="35"/>
      <c r="V280" s="35"/>
      <c r="W280" s="35"/>
      <c r="X280" s="35"/>
      <c r="Y280" s="35"/>
      <c r="Z280" s="35"/>
      <c r="AA280" s="35"/>
      <c r="AB280" s="35"/>
      <c r="AC280" s="35"/>
      <c r="AD280" s="35"/>
      <c r="AE280" s="35"/>
      <c r="AR280" s="201" t="s">
        <v>318</v>
      </c>
      <c r="AT280" s="201" t="s">
        <v>313</v>
      </c>
      <c r="AU280" s="201" t="s">
        <v>125</v>
      </c>
      <c r="AY280" s="18" t="s">
        <v>311</v>
      </c>
      <c r="BE280" s="202">
        <f t="shared" si="94"/>
        <v>0</v>
      </c>
      <c r="BF280" s="202">
        <f t="shared" si="95"/>
        <v>0</v>
      </c>
      <c r="BG280" s="202">
        <f t="shared" si="96"/>
        <v>0</v>
      </c>
      <c r="BH280" s="202">
        <f t="shared" si="97"/>
        <v>0</v>
      </c>
      <c r="BI280" s="202">
        <f t="shared" si="98"/>
        <v>0</v>
      </c>
      <c r="BJ280" s="18" t="s">
        <v>84</v>
      </c>
      <c r="BK280" s="202">
        <f t="shared" si="99"/>
        <v>0</v>
      </c>
      <c r="BL280" s="18" t="s">
        <v>318</v>
      </c>
      <c r="BM280" s="201" t="s">
        <v>3696</v>
      </c>
    </row>
    <row r="281" spans="1:65" s="2" customFormat="1" ht="16.5" customHeight="1" x14ac:dyDescent="0.2">
      <c r="A281" s="35"/>
      <c r="B281" s="36"/>
      <c r="C281" s="190" t="s">
        <v>1112</v>
      </c>
      <c r="D281" s="190" t="s">
        <v>313</v>
      </c>
      <c r="E281" s="191" t="s">
        <v>3697</v>
      </c>
      <c r="F281" s="192" t="s">
        <v>3698</v>
      </c>
      <c r="G281" s="193" t="s">
        <v>3659</v>
      </c>
      <c r="H281" s="194">
        <v>1</v>
      </c>
      <c r="I281" s="195"/>
      <c r="J281" s="196">
        <f t="shared" si="90"/>
        <v>0</v>
      </c>
      <c r="K281" s="192" t="s">
        <v>21</v>
      </c>
      <c r="L281" s="40"/>
      <c r="M281" s="197" t="s">
        <v>21</v>
      </c>
      <c r="N281" s="198" t="s">
        <v>47</v>
      </c>
      <c r="O281" s="65"/>
      <c r="P281" s="199">
        <f t="shared" si="91"/>
        <v>0</v>
      </c>
      <c r="Q281" s="199">
        <v>0</v>
      </c>
      <c r="R281" s="199">
        <f t="shared" si="92"/>
        <v>0</v>
      </c>
      <c r="S281" s="199">
        <v>0</v>
      </c>
      <c r="T281" s="200">
        <f t="shared" si="93"/>
        <v>0</v>
      </c>
      <c r="U281" s="35"/>
      <c r="V281" s="35"/>
      <c r="W281" s="35"/>
      <c r="X281" s="35"/>
      <c r="Y281" s="35"/>
      <c r="Z281" s="35"/>
      <c r="AA281" s="35"/>
      <c r="AB281" s="35"/>
      <c r="AC281" s="35"/>
      <c r="AD281" s="35"/>
      <c r="AE281" s="35"/>
      <c r="AR281" s="201" t="s">
        <v>318</v>
      </c>
      <c r="AT281" s="201" t="s">
        <v>313</v>
      </c>
      <c r="AU281" s="201" t="s">
        <v>125</v>
      </c>
      <c r="AY281" s="18" t="s">
        <v>311</v>
      </c>
      <c r="BE281" s="202">
        <f t="shared" si="94"/>
        <v>0</v>
      </c>
      <c r="BF281" s="202">
        <f t="shared" si="95"/>
        <v>0</v>
      </c>
      <c r="BG281" s="202">
        <f t="shared" si="96"/>
        <v>0</v>
      </c>
      <c r="BH281" s="202">
        <f t="shared" si="97"/>
        <v>0</v>
      </c>
      <c r="BI281" s="202">
        <f t="shared" si="98"/>
        <v>0</v>
      </c>
      <c r="BJ281" s="18" t="s">
        <v>84</v>
      </c>
      <c r="BK281" s="202">
        <f t="shared" si="99"/>
        <v>0</v>
      </c>
      <c r="BL281" s="18" t="s">
        <v>318</v>
      </c>
      <c r="BM281" s="201" t="s">
        <v>3699</v>
      </c>
    </row>
    <row r="282" spans="1:65" s="2" customFormat="1" ht="16.5" customHeight="1" x14ac:dyDescent="0.2">
      <c r="A282" s="35"/>
      <c r="B282" s="36"/>
      <c r="C282" s="190" t="s">
        <v>1114</v>
      </c>
      <c r="D282" s="190" t="s">
        <v>313</v>
      </c>
      <c r="E282" s="191" t="s">
        <v>3700</v>
      </c>
      <c r="F282" s="192" t="s">
        <v>3701</v>
      </c>
      <c r="G282" s="193" t="s">
        <v>1692</v>
      </c>
      <c r="H282" s="194">
        <v>2</v>
      </c>
      <c r="I282" s="195"/>
      <c r="J282" s="196">
        <f t="shared" si="90"/>
        <v>0</v>
      </c>
      <c r="K282" s="192" t="s">
        <v>21</v>
      </c>
      <c r="L282" s="40"/>
      <c r="M282" s="197" t="s">
        <v>21</v>
      </c>
      <c r="N282" s="198" t="s">
        <v>47</v>
      </c>
      <c r="O282" s="65"/>
      <c r="P282" s="199">
        <f t="shared" si="91"/>
        <v>0</v>
      </c>
      <c r="Q282" s="199">
        <v>0</v>
      </c>
      <c r="R282" s="199">
        <f t="shared" si="92"/>
        <v>0</v>
      </c>
      <c r="S282" s="199">
        <v>0</v>
      </c>
      <c r="T282" s="200">
        <f t="shared" si="93"/>
        <v>0</v>
      </c>
      <c r="U282" s="35"/>
      <c r="V282" s="35"/>
      <c r="W282" s="35"/>
      <c r="X282" s="35"/>
      <c r="Y282" s="35"/>
      <c r="Z282" s="35"/>
      <c r="AA282" s="35"/>
      <c r="AB282" s="35"/>
      <c r="AC282" s="35"/>
      <c r="AD282" s="35"/>
      <c r="AE282" s="35"/>
      <c r="AR282" s="201" t="s">
        <v>318</v>
      </c>
      <c r="AT282" s="201" t="s">
        <v>313</v>
      </c>
      <c r="AU282" s="201" t="s">
        <v>125</v>
      </c>
      <c r="AY282" s="18" t="s">
        <v>311</v>
      </c>
      <c r="BE282" s="202">
        <f t="shared" si="94"/>
        <v>0</v>
      </c>
      <c r="BF282" s="202">
        <f t="shared" si="95"/>
        <v>0</v>
      </c>
      <c r="BG282" s="202">
        <f t="shared" si="96"/>
        <v>0</v>
      </c>
      <c r="BH282" s="202">
        <f t="shared" si="97"/>
        <v>0</v>
      </c>
      <c r="BI282" s="202">
        <f t="shared" si="98"/>
        <v>0</v>
      </c>
      <c r="BJ282" s="18" t="s">
        <v>84</v>
      </c>
      <c r="BK282" s="202">
        <f t="shared" si="99"/>
        <v>0</v>
      </c>
      <c r="BL282" s="18" t="s">
        <v>318</v>
      </c>
      <c r="BM282" s="201" t="s">
        <v>3702</v>
      </c>
    </row>
    <row r="283" spans="1:65" s="2" customFormat="1" ht="16.5" customHeight="1" x14ac:dyDescent="0.2">
      <c r="A283" s="35"/>
      <c r="B283" s="36"/>
      <c r="C283" s="190" t="s">
        <v>1118</v>
      </c>
      <c r="D283" s="190" t="s">
        <v>313</v>
      </c>
      <c r="E283" s="191" t="s">
        <v>3703</v>
      </c>
      <c r="F283" s="192" t="s">
        <v>3704</v>
      </c>
      <c r="G283" s="193" t="s">
        <v>1692</v>
      </c>
      <c r="H283" s="194">
        <v>7</v>
      </c>
      <c r="I283" s="195"/>
      <c r="J283" s="196">
        <f t="shared" si="90"/>
        <v>0</v>
      </c>
      <c r="K283" s="192" t="s">
        <v>21</v>
      </c>
      <c r="L283" s="40"/>
      <c r="M283" s="197" t="s">
        <v>21</v>
      </c>
      <c r="N283" s="198" t="s">
        <v>47</v>
      </c>
      <c r="O283" s="65"/>
      <c r="P283" s="199">
        <f t="shared" si="91"/>
        <v>0</v>
      </c>
      <c r="Q283" s="199">
        <v>0</v>
      </c>
      <c r="R283" s="199">
        <f t="shared" si="92"/>
        <v>0</v>
      </c>
      <c r="S283" s="199">
        <v>0</v>
      </c>
      <c r="T283" s="200">
        <f t="shared" si="93"/>
        <v>0</v>
      </c>
      <c r="U283" s="35"/>
      <c r="V283" s="35"/>
      <c r="W283" s="35"/>
      <c r="X283" s="35"/>
      <c r="Y283" s="35"/>
      <c r="Z283" s="35"/>
      <c r="AA283" s="35"/>
      <c r="AB283" s="35"/>
      <c r="AC283" s="35"/>
      <c r="AD283" s="35"/>
      <c r="AE283" s="35"/>
      <c r="AR283" s="201" t="s">
        <v>318</v>
      </c>
      <c r="AT283" s="201" t="s">
        <v>313</v>
      </c>
      <c r="AU283" s="201" t="s">
        <v>125</v>
      </c>
      <c r="AY283" s="18" t="s">
        <v>311</v>
      </c>
      <c r="BE283" s="202">
        <f t="shared" si="94"/>
        <v>0</v>
      </c>
      <c r="BF283" s="202">
        <f t="shared" si="95"/>
        <v>0</v>
      </c>
      <c r="BG283" s="202">
        <f t="shared" si="96"/>
        <v>0</v>
      </c>
      <c r="BH283" s="202">
        <f t="shared" si="97"/>
        <v>0</v>
      </c>
      <c r="BI283" s="202">
        <f t="shared" si="98"/>
        <v>0</v>
      </c>
      <c r="BJ283" s="18" t="s">
        <v>84</v>
      </c>
      <c r="BK283" s="202">
        <f t="shared" si="99"/>
        <v>0</v>
      </c>
      <c r="BL283" s="18" t="s">
        <v>318</v>
      </c>
      <c r="BM283" s="201" t="s">
        <v>3705</v>
      </c>
    </row>
    <row r="284" spans="1:65" s="2" customFormat="1" ht="16.5" customHeight="1" x14ac:dyDescent="0.2">
      <c r="A284" s="35"/>
      <c r="B284" s="36"/>
      <c r="C284" s="190" t="s">
        <v>1123</v>
      </c>
      <c r="D284" s="190" t="s">
        <v>313</v>
      </c>
      <c r="E284" s="191" t="s">
        <v>3706</v>
      </c>
      <c r="F284" s="192" t="s">
        <v>3707</v>
      </c>
      <c r="G284" s="193" t="s">
        <v>1692</v>
      </c>
      <c r="H284" s="194">
        <v>7</v>
      </c>
      <c r="I284" s="195"/>
      <c r="J284" s="196">
        <f t="shared" si="90"/>
        <v>0</v>
      </c>
      <c r="K284" s="192" t="s">
        <v>21</v>
      </c>
      <c r="L284" s="40"/>
      <c r="M284" s="197" t="s">
        <v>21</v>
      </c>
      <c r="N284" s="198" t="s">
        <v>47</v>
      </c>
      <c r="O284" s="65"/>
      <c r="P284" s="199">
        <f t="shared" si="91"/>
        <v>0</v>
      </c>
      <c r="Q284" s="199">
        <v>0</v>
      </c>
      <c r="R284" s="199">
        <f t="shared" si="92"/>
        <v>0</v>
      </c>
      <c r="S284" s="199">
        <v>0</v>
      </c>
      <c r="T284" s="200">
        <f t="shared" si="93"/>
        <v>0</v>
      </c>
      <c r="U284" s="35"/>
      <c r="V284" s="35"/>
      <c r="W284" s="35"/>
      <c r="X284" s="35"/>
      <c r="Y284" s="35"/>
      <c r="Z284" s="35"/>
      <c r="AA284" s="35"/>
      <c r="AB284" s="35"/>
      <c r="AC284" s="35"/>
      <c r="AD284" s="35"/>
      <c r="AE284" s="35"/>
      <c r="AR284" s="201" t="s">
        <v>318</v>
      </c>
      <c r="AT284" s="201" t="s">
        <v>313</v>
      </c>
      <c r="AU284" s="201" t="s">
        <v>125</v>
      </c>
      <c r="AY284" s="18" t="s">
        <v>311</v>
      </c>
      <c r="BE284" s="202">
        <f t="shared" si="94"/>
        <v>0</v>
      </c>
      <c r="BF284" s="202">
        <f t="shared" si="95"/>
        <v>0</v>
      </c>
      <c r="BG284" s="202">
        <f t="shared" si="96"/>
        <v>0</v>
      </c>
      <c r="BH284" s="202">
        <f t="shared" si="97"/>
        <v>0</v>
      </c>
      <c r="BI284" s="202">
        <f t="shared" si="98"/>
        <v>0</v>
      </c>
      <c r="BJ284" s="18" t="s">
        <v>84</v>
      </c>
      <c r="BK284" s="202">
        <f t="shared" si="99"/>
        <v>0</v>
      </c>
      <c r="BL284" s="18" t="s">
        <v>318</v>
      </c>
      <c r="BM284" s="201" t="s">
        <v>3708</v>
      </c>
    </row>
    <row r="285" spans="1:65" s="2" customFormat="1" ht="16.5" customHeight="1" x14ac:dyDescent="0.2">
      <c r="A285" s="35"/>
      <c r="B285" s="36"/>
      <c r="C285" s="190" t="s">
        <v>1125</v>
      </c>
      <c r="D285" s="190" t="s">
        <v>313</v>
      </c>
      <c r="E285" s="191" t="s">
        <v>3709</v>
      </c>
      <c r="F285" s="192" t="s">
        <v>3710</v>
      </c>
      <c r="G285" s="193" t="s">
        <v>1692</v>
      </c>
      <c r="H285" s="194">
        <v>7</v>
      </c>
      <c r="I285" s="195"/>
      <c r="J285" s="196">
        <f t="shared" si="90"/>
        <v>0</v>
      </c>
      <c r="K285" s="192" t="s">
        <v>21</v>
      </c>
      <c r="L285" s="40"/>
      <c r="M285" s="197" t="s">
        <v>21</v>
      </c>
      <c r="N285" s="198" t="s">
        <v>47</v>
      </c>
      <c r="O285" s="65"/>
      <c r="P285" s="199">
        <f t="shared" si="91"/>
        <v>0</v>
      </c>
      <c r="Q285" s="199">
        <v>0</v>
      </c>
      <c r="R285" s="199">
        <f t="shared" si="92"/>
        <v>0</v>
      </c>
      <c r="S285" s="199">
        <v>0</v>
      </c>
      <c r="T285" s="200">
        <f t="shared" si="93"/>
        <v>0</v>
      </c>
      <c r="U285" s="35"/>
      <c r="V285" s="35"/>
      <c r="W285" s="35"/>
      <c r="X285" s="35"/>
      <c r="Y285" s="35"/>
      <c r="Z285" s="35"/>
      <c r="AA285" s="35"/>
      <c r="AB285" s="35"/>
      <c r="AC285" s="35"/>
      <c r="AD285" s="35"/>
      <c r="AE285" s="35"/>
      <c r="AR285" s="201" t="s">
        <v>318</v>
      </c>
      <c r="AT285" s="201" t="s">
        <v>313</v>
      </c>
      <c r="AU285" s="201" t="s">
        <v>125</v>
      </c>
      <c r="AY285" s="18" t="s">
        <v>311</v>
      </c>
      <c r="BE285" s="202">
        <f t="shared" si="94"/>
        <v>0</v>
      </c>
      <c r="BF285" s="202">
        <f t="shared" si="95"/>
        <v>0</v>
      </c>
      <c r="BG285" s="202">
        <f t="shared" si="96"/>
        <v>0</v>
      </c>
      <c r="BH285" s="202">
        <f t="shared" si="97"/>
        <v>0</v>
      </c>
      <c r="BI285" s="202">
        <f t="shared" si="98"/>
        <v>0</v>
      </c>
      <c r="BJ285" s="18" t="s">
        <v>84</v>
      </c>
      <c r="BK285" s="202">
        <f t="shared" si="99"/>
        <v>0</v>
      </c>
      <c r="BL285" s="18" t="s">
        <v>318</v>
      </c>
      <c r="BM285" s="201" t="s">
        <v>3711</v>
      </c>
    </row>
    <row r="286" spans="1:65" s="2" customFormat="1" ht="16.5" customHeight="1" x14ac:dyDescent="0.2">
      <c r="A286" s="35"/>
      <c r="B286" s="36"/>
      <c r="C286" s="190" t="s">
        <v>1128</v>
      </c>
      <c r="D286" s="190" t="s">
        <v>313</v>
      </c>
      <c r="E286" s="191" t="s">
        <v>3712</v>
      </c>
      <c r="F286" s="192" t="s">
        <v>3713</v>
      </c>
      <c r="G286" s="193" t="s">
        <v>1692</v>
      </c>
      <c r="H286" s="194">
        <v>1</v>
      </c>
      <c r="I286" s="195"/>
      <c r="J286" s="196">
        <f t="shared" si="90"/>
        <v>0</v>
      </c>
      <c r="K286" s="192" t="s">
        <v>21</v>
      </c>
      <c r="L286" s="40"/>
      <c r="M286" s="197" t="s">
        <v>21</v>
      </c>
      <c r="N286" s="198" t="s">
        <v>47</v>
      </c>
      <c r="O286" s="65"/>
      <c r="P286" s="199">
        <f t="shared" si="91"/>
        <v>0</v>
      </c>
      <c r="Q286" s="199">
        <v>0</v>
      </c>
      <c r="R286" s="199">
        <f t="shared" si="92"/>
        <v>0</v>
      </c>
      <c r="S286" s="199">
        <v>0</v>
      </c>
      <c r="T286" s="200">
        <f t="shared" si="93"/>
        <v>0</v>
      </c>
      <c r="U286" s="35"/>
      <c r="V286" s="35"/>
      <c r="W286" s="35"/>
      <c r="X286" s="35"/>
      <c r="Y286" s="35"/>
      <c r="Z286" s="35"/>
      <c r="AA286" s="35"/>
      <c r="AB286" s="35"/>
      <c r="AC286" s="35"/>
      <c r="AD286" s="35"/>
      <c r="AE286" s="35"/>
      <c r="AR286" s="201" t="s">
        <v>318</v>
      </c>
      <c r="AT286" s="201" t="s">
        <v>313</v>
      </c>
      <c r="AU286" s="201" t="s">
        <v>125</v>
      </c>
      <c r="AY286" s="18" t="s">
        <v>311</v>
      </c>
      <c r="BE286" s="202">
        <f t="shared" si="94"/>
        <v>0</v>
      </c>
      <c r="BF286" s="202">
        <f t="shared" si="95"/>
        <v>0</v>
      </c>
      <c r="BG286" s="202">
        <f t="shared" si="96"/>
        <v>0</v>
      </c>
      <c r="BH286" s="202">
        <f t="shared" si="97"/>
        <v>0</v>
      </c>
      <c r="BI286" s="202">
        <f t="shared" si="98"/>
        <v>0</v>
      </c>
      <c r="BJ286" s="18" t="s">
        <v>84</v>
      </c>
      <c r="BK286" s="202">
        <f t="shared" si="99"/>
        <v>0</v>
      </c>
      <c r="BL286" s="18" t="s">
        <v>318</v>
      </c>
      <c r="BM286" s="201" t="s">
        <v>3714</v>
      </c>
    </row>
    <row r="287" spans="1:65" s="2" customFormat="1" ht="16.5" customHeight="1" x14ac:dyDescent="0.2">
      <c r="A287" s="35"/>
      <c r="B287" s="36"/>
      <c r="C287" s="190" t="s">
        <v>1134</v>
      </c>
      <c r="D287" s="190" t="s">
        <v>313</v>
      </c>
      <c r="E287" s="191" t="s">
        <v>3715</v>
      </c>
      <c r="F287" s="192" t="s">
        <v>3716</v>
      </c>
      <c r="G287" s="193" t="s">
        <v>1692</v>
      </c>
      <c r="H287" s="194">
        <v>1</v>
      </c>
      <c r="I287" s="195"/>
      <c r="J287" s="196">
        <f t="shared" si="90"/>
        <v>0</v>
      </c>
      <c r="K287" s="192" t="s">
        <v>21</v>
      </c>
      <c r="L287" s="40"/>
      <c r="M287" s="197" t="s">
        <v>21</v>
      </c>
      <c r="N287" s="198" t="s">
        <v>47</v>
      </c>
      <c r="O287" s="65"/>
      <c r="P287" s="199">
        <f t="shared" si="91"/>
        <v>0</v>
      </c>
      <c r="Q287" s="199">
        <v>0</v>
      </c>
      <c r="R287" s="199">
        <f t="shared" si="92"/>
        <v>0</v>
      </c>
      <c r="S287" s="199">
        <v>0</v>
      </c>
      <c r="T287" s="200">
        <f t="shared" si="93"/>
        <v>0</v>
      </c>
      <c r="U287" s="35"/>
      <c r="V287" s="35"/>
      <c r="W287" s="35"/>
      <c r="X287" s="35"/>
      <c r="Y287" s="35"/>
      <c r="Z287" s="35"/>
      <c r="AA287" s="35"/>
      <c r="AB287" s="35"/>
      <c r="AC287" s="35"/>
      <c r="AD287" s="35"/>
      <c r="AE287" s="35"/>
      <c r="AR287" s="201" t="s">
        <v>318</v>
      </c>
      <c r="AT287" s="201" t="s">
        <v>313</v>
      </c>
      <c r="AU287" s="201" t="s">
        <v>125</v>
      </c>
      <c r="AY287" s="18" t="s">
        <v>311</v>
      </c>
      <c r="BE287" s="202">
        <f t="shared" si="94"/>
        <v>0</v>
      </c>
      <c r="BF287" s="202">
        <f t="shared" si="95"/>
        <v>0</v>
      </c>
      <c r="BG287" s="202">
        <f t="shared" si="96"/>
        <v>0</v>
      </c>
      <c r="BH287" s="202">
        <f t="shared" si="97"/>
        <v>0</v>
      </c>
      <c r="BI287" s="202">
        <f t="shared" si="98"/>
        <v>0</v>
      </c>
      <c r="BJ287" s="18" t="s">
        <v>84</v>
      </c>
      <c r="BK287" s="202">
        <f t="shared" si="99"/>
        <v>0</v>
      </c>
      <c r="BL287" s="18" t="s">
        <v>318</v>
      </c>
      <c r="BM287" s="201" t="s">
        <v>3717</v>
      </c>
    </row>
    <row r="288" spans="1:65" s="2" customFormat="1" ht="24" customHeight="1" x14ac:dyDescent="0.2">
      <c r="A288" s="35"/>
      <c r="B288" s="36"/>
      <c r="C288" s="190" t="s">
        <v>1147</v>
      </c>
      <c r="D288" s="190" t="s">
        <v>313</v>
      </c>
      <c r="E288" s="191" t="s">
        <v>3718</v>
      </c>
      <c r="F288" s="192" t="s">
        <v>3719</v>
      </c>
      <c r="G288" s="193" t="s">
        <v>1692</v>
      </c>
      <c r="H288" s="194">
        <v>7</v>
      </c>
      <c r="I288" s="195"/>
      <c r="J288" s="196">
        <f t="shared" si="90"/>
        <v>0</v>
      </c>
      <c r="K288" s="192" t="s">
        <v>21</v>
      </c>
      <c r="L288" s="40"/>
      <c r="M288" s="197" t="s">
        <v>21</v>
      </c>
      <c r="N288" s="198" t="s">
        <v>47</v>
      </c>
      <c r="O288" s="65"/>
      <c r="P288" s="199">
        <f t="shared" si="91"/>
        <v>0</v>
      </c>
      <c r="Q288" s="199">
        <v>0</v>
      </c>
      <c r="R288" s="199">
        <f t="shared" si="92"/>
        <v>0</v>
      </c>
      <c r="S288" s="199">
        <v>0</v>
      </c>
      <c r="T288" s="200">
        <f t="shared" si="93"/>
        <v>0</v>
      </c>
      <c r="U288" s="35"/>
      <c r="V288" s="35"/>
      <c r="W288" s="35"/>
      <c r="X288" s="35"/>
      <c r="Y288" s="35"/>
      <c r="Z288" s="35"/>
      <c r="AA288" s="35"/>
      <c r="AB288" s="35"/>
      <c r="AC288" s="35"/>
      <c r="AD288" s="35"/>
      <c r="AE288" s="35"/>
      <c r="AR288" s="201" t="s">
        <v>318</v>
      </c>
      <c r="AT288" s="201" t="s">
        <v>313</v>
      </c>
      <c r="AU288" s="201" t="s">
        <v>125</v>
      </c>
      <c r="AY288" s="18" t="s">
        <v>311</v>
      </c>
      <c r="BE288" s="202">
        <f t="shared" si="94"/>
        <v>0</v>
      </c>
      <c r="BF288" s="202">
        <f t="shared" si="95"/>
        <v>0</v>
      </c>
      <c r="BG288" s="202">
        <f t="shared" si="96"/>
        <v>0</v>
      </c>
      <c r="BH288" s="202">
        <f t="shared" si="97"/>
        <v>0</v>
      </c>
      <c r="BI288" s="202">
        <f t="shared" si="98"/>
        <v>0</v>
      </c>
      <c r="BJ288" s="18" t="s">
        <v>84</v>
      </c>
      <c r="BK288" s="202">
        <f t="shared" si="99"/>
        <v>0</v>
      </c>
      <c r="BL288" s="18" t="s">
        <v>318</v>
      </c>
      <c r="BM288" s="201" t="s">
        <v>3720</v>
      </c>
    </row>
    <row r="289" spans="1:65" s="2" customFormat="1" ht="24" customHeight="1" x14ac:dyDescent="0.2">
      <c r="A289" s="35"/>
      <c r="B289" s="36"/>
      <c r="C289" s="190" t="s">
        <v>1151</v>
      </c>
      <c r="D289" s="190" t="s">
        <v>313</v>
      </c>
      <c r="E289" s="191" t="s">
        <v>3721</v>
      </c>
      <c r="F289" s="192" t="s">
        <v>3722</v>
      </c>
      <c r="G289" s="193" t="s">
        <v>1692</v>
      </c>
      <c r="H289" s="194">
        <v>4</v>
      </c>
      <c r="I289" s="195"/>
      <c r="J289" s="196">
        <f t="shared" si="90"/>
        <v>0</v>
      </c>
      <c r="K289" s="192" t="s">
        <v>21</v>
      </c>
      <c r="L289" s="40"/>
      <c r="M289" s="197" t="s">
        <v>21</v>
      </c>
      <c r="N289" s="198" t="s">
        <v>47</v>
      </c>
      <c r="O289" s="65"/>
      <c r="P289" s="199">
        <f t="shared" si="91"/>
        <v>0</v>
      </c>
      <c r="Q289" s="199">
        <v>0</v>
      </c>
      <c r="R289" s="199">
        <f t="shared" si="92"/>
        <v>0</v>
      </c>
      <c r="S289" s="199">
        <v>0</v>
      </c>
      <c r="T289" s="200">
        <f t="shared" si="93"/>
        <v>0</v>
      </c>
      <c r="U289" s="35"/>
      <c r="V289" s="35"/>
      <c r="W289" s="35"/>
      <c r="X289" s="35"/>
      <c r="Y289" s="35"/>
      <c r="Z289" s="35"/>
      <c r="AA289" s="35"/>
      <c r="AB289" s="35"/>
      <c r="AC289" s="35"/>
      <c r="AD289" s="35"/>
      <c r="AE289" s="35"/>
      <c r="AR289" s="201" t="s">
        <v>318</v>
      </c>
      <c r="AT289" s="201" t="s">
        <v>313</v>
      </c>
      <c r="AU289" s="201" t="s">
        <v>125</v>
      </c>
      <c r="AY289" s="18" t="s">
        <v>311</v>
      </c>
      <c r="BE289" s="202">
        <f t="shared" si="94"/>
        <v>0</v>
      </c>
      <c r="BF289" s="202">
        <f t="shared" si="95"/>
        <v>0</v>
      </c>
      <c r="BG289" s="202">
        <f t="shared" si="96"/>
        <v>0</v>
      </c>
      <c r="BH289" s="202">
        <f t="shared" si="97"/>
        <v>0</v>
      </c>
      <c r="BI289" s="202">
        <f t="shared" si="98"/>
        <v>0</v>
      </c>
      <c r="BJ289" s="18" t="s">
        <v>84</v>
      </c>
      <c r="BK289" s="202">
        <f t="shared" si="99"/>
        <v>0</v>
      </c>
      <c r="BL289" s="18" t="s">
        <v>318</v>
      </c>
      <c r="BM289" s="201" t="s">
        <v>3723</v>
      </c>
    </row>
    <row r="290" spans="1:65" s="12" customFormat="1" ht="20.85" customHeight="1" x14ac:dyDescent="0.2">
      <c r="B290" s="174"/>
      <c r="C290" s="175"/>
      <c r="D290" s="176" t="s">
        <v>75</v>
      </c>
      <c r="E290" s="188" t="s">
        <v>3724</v>
      </c>
      <c r="F290" s="188" t="s">
        <v>3398</v>
      </c>
      <c r="G290" s="175"/>
      <c r="H290" s="175"/>
      <c r="I290" s="178"/>
      <c r="J290" s="189">
        <f>BK290</f>
        <v>0</v>
      </c>
      <c r="K290" s="175"/>
      <c r="L290" s="180"/>
      <c r="M290" s="181"/>
      <c r="N290" s="182"/>
      <c r="O290" s="182"/>
      <c r="P290" s="183">
        <f>SUM(P291:P300)</f>
        <v>0</v>
      </c>
      <c r="Q290" s="182"/>
      <c r="R290" s="183">
        <f>SUM(R291:R300)</f>
        <v>0</v>
      </c>
      <c r="S290" s="182"/>
      <c r="T290" s="184">
        <f>SUM(T291:T300)</f>
        <v>0</v>
      </c>
      <c r="AR290" s="185" t="s">
        <v>84</v>
      </c>
      <c r="AT290" s="186" t="s">
        <v>75</v>
      </c>
      <c r="AU290" s="186" t="s">
        <v>86</v>
      </c>
      <c r="AY290" s="185" t="s">
        <v>311</v>
      </c>
      <c r="BK290" s="187">
        <f>SUM(BK291:BK300)</f>
        <v>0</v>
      </c>
    </row>
    <row r="291" spans="1:65" s="2" customFormat="1" ht="24" customHeight="1" x14ac:dyDescent="0.2">
      <c r="A291" s="35"/>
      <c r="B291" s="36"/>
      <c r="C291" s="190" t="s">
        <v>1155</v>
      </c>
      <c r="D291" s="190" t="s">
        <v>313</v>
      </c>
      <c r="E291" s="191" t="s">
        <v>3431</v>
      </c>
      <c r="F291" s="192" t="s">
        <v>3432</v>
      </c>
      <c r="G291" s="193" t="s">
        <v>329</v>
      </c>
      <c r="H291" s="194">
        <v>20</v>
      </c>
      <c r="I291" s="195"/>
      <c r="J291" s="196">
        <f t="shared" ref="J291:J300" si="100">ROUND(I291*H291,2)</f>
        <v>0</v>
      </c>
      <c r="K291" s="192" t="s">
        <v>21</v>
      </c>
      <c r="L291" s="40"/>
      <c r="M291" s="197" t="s">
        <v>21</v>
      </c>
      <c r="N291" s="198" t="s">
        <v>47</v>
      </c>
      <c r="O291" s="65"/>
      <c r="P291" s="199">
        <f t="shared" ref="P291:P300" si="101">O291*H291</f>
        <v>0</v>
      </c>
      <c r="Q291" s="199">
        <v>0</v>
      </c>
      <c r="R291" s="199">
        <f t="shared" ref="R291:R300" si="102">Q291*H291</f>
        <v>0</v>
      </c>
      <c r="S291" s="199">
        <v>0</v>
      </c>
      <c r="T291" s="200">
        <f t="shared" ref="T291:T300" si="103">S291*H291</f>
        <v>0</v>
      </c>
      <c r="U291" s="35"/>
      <c r="V291" s="35"/>
      <c r="W291" s="35"/>
      <c r="X291" s="35"/>
      <c r="Y291" s="35"/>
      <c r="Z291" s="35"/>
      <c r="AA291" s="35"/>
      <c r="AB291" s="35"/>
      <c r="AC291" s="35"/>
      <c r="AD291" s="35"/>
      <c r="AE291" s="35"/>
      <c r="AR291" s="201" t="s">
        <v>318</v>
      </c>
      <c r="AT291" s="201" t="s">
        <v>313</v>
      </c>
      <c r="AU291" s="201" t="s">
        <v>125</v>
      </c>
      <c r="AY291" s="18" t="s">
        <v>311</v>
      </c>
      <c r="BE291" s="202">
        <f t="shared" ref="BE291:BE300" si="104">IF(N291="základní",J291,0)</f>
        <v>0</v>
      </c>
      <c r="BF291" s="202">
        <f t="shared" ref="BF291:BF300" si="105">IF(N291="snížená",J291,0)</f>
        <v>0</v>
      </c>
      <c r="BG291" s="202">
        <f t="shared" ref="BG291:BG300" si="106">IF(N291="zákl. přenesená",J291,0)</f>
        <v>0</v>
      </c>
      <c r="BH291" s="202">
        <f t="shared" ref="BH291:BH300" si="107">IF(N291="sníž. přenesená",J291,0)</f>
        <v>0</v>
      </c>
      <c r="BI291" s="202">
        <f t="shared" ref="BI291:BI300" si="108">IF(N291="nulová",J291,0)</f>
        <v>0</v>
      </c>
      <c r="BJ291" s="18" t="s">
        <v>84</v>
      </c>
      <c r="BK291" s="202">
        <f t="shared" ref="BK291:BK300" si="109">ROUND(I291*H291,2)</f>
        <v>0</v>
      </c>
      <c r="BL291" s="18" t="s">
        <v>318</v>
      </c>
      <c r="BM291" s="201" t="s">
        <v>3725</v>
      </c>
    </row>
    <row r="292" spans="1:65" s="2" customFormat="1" ht="24" customHeight="1" x14ac:dyDescent="0.2">
      <c r="A292" s="35"/>
      <c r="B292" s="36"/>
      <c r="C292" s="190" t="s">
        <v>1160</v>
      </c>
      <c r="D292" s="190" t="s">
        <v>313</v>
      </c>
      <c r="E292" s="191" t="s">
        <v>3434</v>
      </c>
      <c r="F292" s="192" t="s">
        <v>3435</v>
      </c>
      <c r="G292" s="193" t="s">
        <v>329</v>
      </c>
      <c r="H292" s="194">
        <v>10</v>
      </c>
      <c r="I292" s="195"/>
      <c r="J292" s="196">
        <f t="shared" si="100"/>
        <v>0</v>
      </c>
      <c r="K292" s="192" t="s">
        <v>21</v>
      </c>
      <c r="L292" s="40"/>
      <c r="M292" s="197" t="s">
        <v>21</v>
      </c>
      <c r="N292" s="198" t="s">
        <v>47</v>
      </c>
      <c r="O292" s="65"/>
      <c r="P292" s="199">
        <f t="shared" si="101"/>
        <v>0</v>
      </c>
      <c r="Q292" s="199">
        <v>0</v>
      </c>
      <c r="R292" s="199">
        <f t="shared" si="102"/>
        <v>0</v>
      </c>
      <c r="S292" s="199">
        <v>0</v>
      </c>
      <c r="T292" s="200">
        <f t="shared" si="103"/>
        <v>0</v>
      </c>
      <c r="U292" s="35"/>
      <c r="V292" s="35"/>
      <c r="W292" s="35"/>
      <c r="X292" s="35"/>
      <c r="Y292" s="35"/>
      <c r="Z292" s="35"/>
      <c r="AA292" s="35"/>
      <c r="AB292" s="35"/>
      <c r="AC292" s="35"/>
      <c r="AD292" s="35"/>
      <c r="AE292" s="35"/>
      <c r="AR292" s="201" t="s">
        <v>318</v>
      </c>
      <c r="AT292" s="201" t="s">
        <v>313</v>
      </c>
      <c r="AU292" s="201" t="s">
        <v>125</v>
      </c>
      <c r="AY292" s="18" t="s">
        <v>311</v>
      </c>
      <c r="BE292" s="202">
        <f t="shared" si="104"/>
        <v>0</v>
      </c>
      <c r="BF292" s="202">
        <f t="shared" si="105"/>
        <v>0</v>
      </c>
      <c r="BG292" s="202">
        <f t="shared" si="106"/>
        <v>0</v>
      </c>
      <c r="BH292" s="202">
        <f t="shared" si="107"/>
        <v>0</v>
      </c>
      <c r="BI292" s="202">
        <f t="shared" si="108"/>
        <v>0</v>
      </c>
      <c r="BJ292" s="18" t="s">
        <v>84</v>
      </c>
      <c r="BK292" s="202">
        <f t="shared" si="109"/>
        <v>0</v>
      </c>
      <c r="BL292" s="18" t="s">
        <v>318</v>
      </c>
      <c r="BM292" s="201" t="s">
        <v>3726</v>
      </c>
    </row>
    <row r="293" spans="1:65" s="2" customFormat="1" ht="16.5" customHeight="1" x14ac:dyDescent="0.2">
      <c r="A293" s="35"/>
      <c r="B293" s="36"/>
      <c r="C293" s="190" t="s">
        <v>1166</v>
      </c>
      <c r="D293" s="190" t="s">
        <v>313</v>
      </c>
      <c r="E293" s="191" t="s">
        <v>3442</v>
      </c>
      <c r="F293" s="192" t="s">
        <v>3443</v>
      </c>
      <c r="G293" s="193" t="s">
        <v>2003</v>
      </c>
      <c r="H293" s="194">
        <v>17</v>
      </c>
      <c r="I293" s="195"/>
      <c r="J293" s="196">
        <f t="shared" si="100"/>
        <v>0</v>
      </c>
      <c r="K293" s="192" t="s">
        <v>21</v>
      </c>
      <c r="L293" s="40"/>
      <c r="M293" s="197" t="s">
        <v>21</v>
      </c>
      <c r="N293" s="198" t="s">
        <v>47</v>
      </c>
      <c r="O293" s="65"/>
      <c r="P293" s="199">
        <f t="shared" si="101"/>
        <v>0</v>
      </c>
      <c r="Q293" s="199">
        <v>0</v>
      </c>
      <c r="R293" s="199">
        <f t="shared" si="102"/>
        <v>0</v>
      </c>
      <c r="S293" s="199">
        <v>0</v>
      </c>
      <c r="T293" s="200">
        <f t="shared" si="103"/>
        <v>0</v>
      </c>
      <c r="U293" s="35"/>
      <c r="V293" s="35"/>
      <c r="W293" s="35"/>
      <c r="X293" s="35"/>
      <c r="Y293" s="35"/>
      <c r="Z293" s="35"/>
      <c r="AA293" s="35"/>
      <c r="AB293" s="35"/>
      <c r="AC293" s="35"/>
      <c r="AD293" s="35"/>
      <c r="AE293" s="35"/>
      <c r="AR293" s="201" t="s">
        <v>318</v>
      </c>
      <c r="AT293" s="201" t="s">
        <v>313</v>
      </c>
      <c r="AU293" s="201" t="s">
        <v>125</v>
      </c>
      <c r="AY293" s="18" t="s">
        <v>311</v>
      </c>
      <c r="BE293" s="202">
        <f t="shared" si="104"/>
        <v>0</v>
      </c>
      <c r="BF293" s="202">
        <f t="shared" si="105"/>
        <v>0</v>
      </c>
      <c r="BG293" s="202">
        <f t="shared" si="106"/>
        <v>0</v>
      </c>
      <c r="BH293" s="202">
        <f t="shared" si="107"/>
        <v>0</v>
      </c>
      <c r="BI293" s="202">
        <f t="shared" si="108"/>
        <v>0</v>
      </c>
      <c r="BJ293" s="18" t="s">
        <v>84</v>
      </c>
      <c r="BK293" s="202">
        <f t="shared" si="109"/>
        <v>0</v>
      </c>
      <c r="BL293" s="18" t="s">
        <v>318</v>
      </c>
      <c r="BM293" s="201" t="s">
        <v>3727</v>
      </c>
    </row>
    <row r="294" spans="1:65" s="2" customFormat="1" ht="16.5" customHeight="1" x14ac:dyDescent="0.2">
      <c r="A294" s="35"/>
      <c r="B294" s="36"/>
      <c r="C294" s="190" t="s">
        <v>1168</v>
      </c>
      <c r="D294" s="190" t="s">
        <v>313</v>
      </c>
      <c r="E294" s="191" t="s">
        <v>3445</v>
      </c>
      <c r="F294" s="192" t="s">
        <v>3446</v>
      </c>
      <c r="G294" s="193" t="s">
        <v>1692</v>
      </c>
      <c r="H294" s="194">
        <v>11</v>
      </c>
      <c r="I294" s="195"/>
      <c r="J294" s="196">
        <f t="shared" si="100"/>
        <v>0</v>
      </c>
      <c r="K294" s="192" t="s">
        <v>21</v>
      </c>
      <c r="L294" s="40"/>
      <c r="M294" s="197" t="s">
        <v>21</v>
      </c>
      <c r="N294" s="198" t="s">
        <v>47</v>
      </c>
      <c r="O294" s="65"/>
      <c r="P294" s="199">
        <f t="shared" si="101"/>
        <v>0</v>
      </c>
      <c r="Q294" s="199">
        <v>0</v>
      </c>
      <c r="R294" s="199">
        <f t="shared" si="102"/>
        <v>0</v>
      </c>
      <c r="S294" s="199">
        <v>0</v>
      </c>
      <c r="T294" s="200">
        <f t="shared" si="103"/>
        <v>0</v>
      </c>
      <c r="U294" s="35"/>
      <c r="V294" s="35"/>
      <c r="W294" s="35"/>
      <c r="X294" s="35"/>
      <c r="Y294" s="35"/>
      <c r="Z294" s="35"/>
      <c r="AA294" s="35"/>
      <c r="AB294" s="35"/>
      <c r="AC294" s="35"/>
      <c r="AD294" s="35"/>
      <c r="AE294" s="35"/>
      <c r="AR294" s="201" t="s">
        <v>318</v>
      </c>
      <c r="AT294" s="201" t="s">
        <v>313</v>
      </c>
      <c r="AU294" s="201" t="s">
        <v>125</v>
      </c>
      <c r="AY294" s="18" t="s">
        <v>311</v>
      </c>
      <c r="BE294" s="202">
        <f t="shared" si="104"/>
        <v>0</v>
      </c>
      <c r="BF294" s="202">
        <f t="shared" si="105"/>
        <v>0</v>
      </c>
      <c r="BG294" s="202">
        <f t="shared" si="106"/>
        <v>0</v>
      </c>
      <c r="BH294" s="202">
        <f t="shared" si="107"/>
        <v>0</v>
      </c>
      <c r="BI294" s="202">
        <f t="shared" si="108"/>
        <v>0</v>
      </c>
      <c r="BJ294" s="18" t="s">
        <v>84</v>
      </c>
      <c r="BK294" s="202">
        <f t="shared" si="109"/>
        <v>0</v>
      </c>
      <c r="BL294" s="18" t="s">
        <v>318</v>
      </c>
      <c r="BM294" s="201" t="s">
        <v>3728</v>
      </c>
    </row>
    <row r="295" spans="1:65" s="2" customFormat="1" ht="16.5" customHeight="1" x14ac:dyDescent="0.2">
      <c r="A295" s="35"/>
      <c r="B295" s="36"/>
      <c r="C295" s="190" t="s">
        <v>1173</v>
      </c>
      <c r="D295" s="190" t="s">
        <v>313</v>
      </c>
      <c r="E295" s="191" t="s">
        <v>3601</v>
      </c>
      <c r="F295" s="192" t="s">
        <v>3602</v>
      </c>
      <c r="G295" s="193" t="s">
        <v>329</v>
      </c>
      <c r="H295" s="194">
        <v>1790</v>
      </c>
      <c r="I295" s="195"/>
      <c r="J295" s="196">
        <f t="shared" si="100"/>
        <v>0</v>
      </c>
      <c r="K295" s="192" t="s">
        <v>21</v>
      </c>
      <c r="L295" s="40"/>
      <c r="M295" s="197" t="s">
        <v>21</v>
      </c>
      <c r="N295" s="198" t="s">
        <v>47</v>
      </c>
      <c r="O295" s="65"/>
      <c r="P295" s="199">
        <f t="shared" si="101"/>
        <v>0</v>
      </c>
      <c r="Q295" s="199">
        <v>0</v>
      </c>
      <c r="R295" s="199">
        <f t="shared" si="102"/>
        <v>0</v>
      </c>
      <c r="S295" s="199">
        <v>0</v>
      </c>
      <c r="T295" s="200">
        <f t="shared" si="103"/>
        <v>0</v>
      </c>
      <c r="U295" s="35"/>
      <c r="V295" s="35"/>
      <c r="W295" s="35"/>
      <c r="X295" s="35"/>
      <c r="Y295" s="35"/>
      <c r="Z295" s="35"/>
      <c r="AA295" s="35"/>
      <c r="AB295" s="35"/>
      <c r="AC295" s="35"/>
      <c r="AD295" s="35"/>
      <c r="AE295" s="35"/>
      <c r="AR295" s="201" t="s">
        <v>318</v>
      </c>
      <c r="AT295" s="201" t="s">
        <v>313</v>
      </c>
      <c r="AU295" s="201" t="s">
        <v>125</v>
      </c>
      <c r="AY295" s="18" t="s">
        <v>311</v>
      </c>
      <c r="BE295" s="202">
        <f t="shared" si="104"/>
        <v>0</v>
      </c>
      <c r="BF295" s="202">
        <f t="shared" si="105"/>
        <v>0</v>
      </c>
      <c r="BG295" s="202">
        <f t="shared" si="106"/>
        <v>0</v>
      </c>
      <c r="BH295" s="202">
        <f t="shared" si="107"/>
        <v>0</v>
      </c>
      <c r="BI295" s="202">
        <f t="shared" si="108"/>
        <v>0</v>
      </c>
      <c r="BJ295" s="18" t="s">
        <v>84</v>
      </c>
      <c r="BK295" s="202">
        <f t="shared" si="109"/>
        <v>0</v>
      </c>
      <c r="BL295" s="18" t="s">
        <v>318</v>
      </c>
      <c r="BM295" s="201" t="s">
        <v>3729</v>
      </c>
    </row>
    <row r="296" spans="1:65" s="2" customFormat="1" ht="16.5" customHeight="1" x14ac:dyDescent="0.2">
      <c r="A296" s="35"/>
      <c r="B296" s="36"/>
      <c r="C296" s="190" t="s">
        <v>1175</v>
      </c>
      <c r="D296" s="190" t="s">
        <v>313</v>
      </c>
      <c r="E296" s="191" t="s">
        <v>3616</v>
      </c>
      <c r="F296" s="192" t="s">
        <v>3410</v>
      </c>
      <c r="G296" s="193" t="s">
        <v>2003</v>
      </c>
      <c r="H296" s="194">
        <v>1</v>
      </c>
      <c r="I296" s="195"/>
      <c r="J296" s="196">
        <f t="shared" si="100"/>
        <v>0</v>
      </c>
      <c r="K296" s="192" t="s">
        <v>21</v>
      </c>
      <c r="L296" s="40"/>
      <c r="M296" s="197" t="s">
        <v>21</v>
      </c>
      <c r="N296" s="198" t="s">
        <v>47</v>
      </c>
      <c r="O296" s="65"/>
      <c r="P296" s="199">
        <f t="shared" si="101"/>
        <v>0</v>
      </c>
      <c r="Q296" s="199">
        <v>0</v>
      </c>
      <c r="R296" s="199">
        <f t="shared" si="102"/>
        <v>0</v>
      </c>
      <c r="S296" s="199">
        <v>0</v>
      </c>
      <c r="T296" s="200">
        <f t="shared" si="103"/>
        <v>0</v>
      </c>
      <c r="U296" s="35"/>
      <c r="V296" s="35"/>
      <c r="W296" s="35"/>
      <c r="X296" s="35"/>
      <c r="Y296" s="35"/>
      <c r="Z296" s="35"/>
      <c r="AA296" s="35"/>
      <c r="AB296" s="35"/>
      <c r="AC296" s="35"/>
      <c r="AD296" s="35"/>
      <c r="AE296" s="35"/>
      <c r="AR296" s="201" t="s">
        <v>318</v>
      </c>
      <c r="AT296" s="201" t="s">
        <v>313</v>
      </c>
      <c r="AU296" s="201" t="s">
        <v>125</v>
      </c>
      <c r="AY296" s="18" t="s">
        <v>311</v>
      </c>
      <c r="BE296" s="202">
        <f t="shared" si="104"/>
        <v>0</v>
      </c>
      <c r="BF296" s="202">
        <f t="shared" si="105"/>
        <v>0</v>
      </c>
      <c r="BG296" s="202">
        <f t="shared" si="106"/>
        <v>0</v>
      </c>
      <c r="BH296" s="202">
        <f t="shared" si="107"/>
        <v>0</v>
      </c>
      <c r="BI296" s="202">
        <f t="shared" si="108"/>
        <v>0</v>
      </c>
      <c r="BJ296" s="18" t="s">
        <v>84</v>
      </c>
      <c r="BK296" s="202">
        <f t="shared" si="109"/>
        <v>0</v>
      </c>
      <c r="BL296" s="18" t="s">
        <v>318</v>
      </c>
      <c r="BM296" s="201" t="s">
        <v>3730</v>
      </c>
    </row>
    <row r="297" spans="1:65" s="2" customFormat="1" ht="16.5" customHeight="1" x14ac:dyDescent="0.2">
      <c r="A297" s="35"/>
      <c r="B297" s="36"/>
      <c r="C297" s="190" t="s">
        <v>1177</v>
      </c>
      <c r="D297" s="190" t="s">
        <v>313</v>
      </c>
      <c r="E297" s="191" t="s">
        <v>3731</v>
      </c>
      <c r="F297" s="192" t="s">
        <v>3732</v>
      </c>
      <c r="G297" s="193" t="s">
        <v>329</v>
      </c>
      <c r="H297" s="194">
        <v>310</v>
      </c>
      <c r="I297" s="195"/>
      <c r="J297" s="196">
        <f t="shared" si="100"/>
        <v>0</v>
      </c>
      <c r="K297" s="192" t="s">
        <v>21</v>
      </c>
      <c r="L297" s="40"/>
      <c r="M297" s="197" t="s">
        <v>21</v>
      </c>
      <c r="N297" s="198" t="s">
        <v>47</v>
      </c>
      <c r="O297" s="65"/>
      <c r="P297" s="199">
        <f t="shared" si="101"/>
        <v>0</v>
      </c>
      <c r="Q297" s="199">
        <v>0</v>
      </c>
      <c r="R297" s="199">
        <f t="shared" si="102"/>
        <v>0</v>
      </c>
      <c r="S297" s="199">
        <v>0</v>
      </c>
      <c r="T297" s="200">
        <f t="shared" si="103"/>
        <v>0</v>
      </c>
      <c r="U297" s="35"/>
      <c r="V297" s="35"/>
      <c r="W297" s="35"/>
      <c r="X297" s="35"/>
      <c r="Y297" s="35"/>
      <c r="Z297" s="35"/>
      <c r="AA297" s="35"/>
      <c r="AB297" s="35"/>
      <c r="AC297" s="35"/>
      <c r="AD297" s="35"/>
      <c r="AE297" s="35"/>
      <c r="AR297" s="201" t="s">
        <v>318</v>
      </c>
      <c r="AT297" s="201" t="s">
        <v>313</v>
      </c>
      <c r="AU297" s="201" t="s">
        <v>125</v>
      </c>
      <c r="AY297" s="18" t="s">
        <v>311</v>
      </c>
      <c r="BE297" s="202">
        <f t="shared" si="104"/>
        <v>0</v>
      </c>
      <c r="BF297" s="202">
        <f t="shared" si="105"/>
        <v>0</v>
      </c>
      <c r="BG297" s="202">
        <f t="shared" si="106"/>
        <v>0</v>
      </c>
      <c r="BH297" s="202">
        <f t="shared" si="107"/>
        <v>0</v>
      </c>
      <c r="BI297" s="202">
        <f t="shared" si="108"/>
        <v>0</v>
      </c>
      <c r="BJ297" s="18" t="s">
        <v>84</v>
      </c>
      <c r="BK297" s="202">
        <f t="shared" si="109"/>
        <v>0</v>
      </c>
      <c r="BL297" s="18" t="s">
        <v>318</v>
      </c>
      <c r="BM297" s="201" t="s">
        <v>3733</v>
      </c>
    </row>
    <row r="298" spans="1:65" s="2" customFormat="1" ht="16.5" customHeight="1" x14ac:dyDescent="0.2">
      <c r="A298" s="35"/>
      <c r="B298" s="36"/>
      <c r="C298" s="190" t="s">
        <v>1183</v>
      </c>
      <c r="D298" s="190" t="s">
        <v>313</v>
      </c>
      <c r="E298" s="191" t="s">
        <v>3734</v>
      </c>
      <c r="F298" s="192" t="s">
        <v>3735</v>
      </c>
      <c r="G298" s="193" t="s">
        <v>1692</v>
      </c>
      <c r="H298" s="194">
        <v>230</v>
      </c>
      <c r="I298" s="195"/>
      <c r="J298" s="196">
        <f t="shared" si="100"/>
        <v>0</v>
      </c>
      <c r="K298" s="192" t="s">
        <v>21</v>
      </c>
      <c r="L298" s="40"/>
      <c r="M298" s="197" t="s">
        <v>21</v>
      </c>
      <c r="N298" s="198" t="s">
        <v>47</v>
      </c>
      <c r="O298" s="65"/>
      <c r="P298" s="199">
        <f t="shared" si="101"/>
        <v>0</v>
      </c>
      <c r="Q298" s="199">
        <v>0</v>
      </c>
      <c r="R298" s="199">
        <f t="shared" si="102"/>
        <v>0</v>
      </c>
      <c r="S298" s="199">
        <v>0</v>
      </c>
      <c r="T298" s="200">
        <f t="shared" si="103"/>
        <v>0</v>
      </c>
      <c r="U298" s="35"/>
      <c r="V298" s="35"/>
      <c r="W298" s="35"/>
      <c r="X298" s="35"/>
      <c r="Y298" s="35"/>
      <c r="Z298" s="35"/>
      <c r="AA298" s="35"/>
      <c r="AB298" s="35"/>
      <c r="AC298" s="35"/>
      <c r="AD298" s="35"/>
      <c r="AE298" s="35"/>
      <c r="AR298" s="201" t="s">
        <v>318</v>
      </c>
      <c r="AT298" s="201" t="s">
        <v>313</v>
      </c>
      <c r="AU298" s="201" t="s">
        <v>125</v>
      </c>
      <c r="AY298" s="18" t="s">
        <v>311</v>
      </c>
      <c r="BE298" s="202">
        <f t="shared" si="104"/>
        <v>0</v>
      </c>
      <c r="BF298" s="202">
        <f t="shared" si="105"/>
        <v>0</v>
      </c>
      <c r="BG298" s="202">
        <f t="shared" si="106"/>
        <v>0</v>
      </c>
      <c r="BH298" s="202">
        <f t="shared" si="107"/>
        <v>0</v>
      </c>
      <c r="BI298" s="202">
        <f t="shared" si="108"/>
        <v>0</v>
      </c>
      <c r="BJ298" s="18" t="s">
        <v>84</v>
      </c>
      <c r="BK298" s="202">
        <f t="shared" si="109"/>
        <v>0</v>
      </c>
      <c r="BL298" s="18" t="s">
        <v>318</v>
      </c>
      <c r="BM298" s="201" t="s">
        <v>3736</v>
      </c>
    </row>
    <row r="299" spans="1:65" s="2" customFormat="1" ht="24" customHeight="1" x14ac:dyDescent="0.2">
      <c r="A299" s="35"/>
      <c r="B299" s="36"/>
      <c r="C299" s="190" t="s">
        <v>1187</v>
      </c>
      <c r="D299" s="190" t="s">
        <v>313</v>
      </c>
      <c r="E299" s="191" t="s">
        <v>3737</v>
      </c>
      <c r="F299" s="192" t="s">
        <v>3738</v>
      </c>
      <c r="G299" s="193" t="s">
        <v>329</v>
      </c>
      <c r="H299" s="194">
        <v>20</v>
      </c>
      <c r="I299" s="195"/>
      <c r="J299" s="196">
        <f t="shared" si="100"/>
        <v>0</v>
      </c>
      <c r="K299" s="192" t="s">
        <v>21</v>
      </c>
      <c r="L299" s="40"/>
      <c r="M299" s="197" t="s">
        <v>21</v>
      </c>
      <c r="N299" s="198" t="s">
        <v>47</v>
      </c>
      <c r="O299" s="65"/>
      <c r="P299" s="199">
        <f t="shared" si="101"/>
        <v>0</v>
      </c>
      <c r="Q299" s="199">
        <v>0</v>
      </c>
      <c r="R299" s="199">
        <f t="shared" si="102"/>
        <v>0</v>
      </c>
      <c r="S299" s="199">
        <v>0</v>
      </c>
      <c r="T299" s="200">
        <f t="shared" si="103"/>
        <v>0</v>
      </c>
      <c r="U299" s="35"/>
      <c r="V299" s="35"/>
      <c r="W299" s="35"/>
      <c r="X299" s="35"/>
      <c r="Y299" s="35"/>
      <c r="Z299" s="35"/>
      <c r="AA299" s="35"/>
      <c r="AB299" s="35"/>
      <c r="AC299" s="35"/>
      <c r="AD299" s="35"/>
      <c r="AE299" s="35"/>
      <c r="AR299" s="201" t="s">
        <v>318</v>
      </c>
      <c r="AT299" s="201" t="s">
        <v>313</v>
      </c>
      <c r="AU299" s="201" t="s">
        <v>125</v>
      </c>
      <c r="AY299" s="18" t="s">
        <v>311</v>
      </c>
      <c r="BE299" s="202">
        <f t="shared" si="104"/>
        <v>0</v>
      </c>
      <c r="BF299" s="202">
        <f t="shared" si="105"/>
        <v>0</v>
      </c>
      <c r="BG299" s="202">
        <f t="shared" si="106"/>
        <v>0</v>
      </c>
      <c r="BH299" s="202">
        <f t="shared" si="107"/>
        <v>0</v>
      </c>
      <c r="BI299" s="202">
        <f t="shared" si="108"/>
        <v>0</v>
      </c>
      <c r="BJ299" s="18" t="s">
        <v>84</v>
      </c>
      <c r="BK299" s="202">
        <f t="shared" si="109"/>
        <v>0</v>
      </c>
      <c r="BL299" s="18" t="s">
        <v>318</v>
      </c>
      <c r="BM299" s="201" t="s">
        <v>3739</v>
      </c>
    </row>
    <row r="300" spans="1:65" s="2" customFormat="1" ht="16.5" customHeight="1" x14ac:dyDescent="0.2">
      <c r="A300" s="35"/>
      <c r="B300" s="36"/>
      <c r="C300" s="190" t="s">
        <v>1190</v>
      </c>
      <c r="D300" s="190" t="s">
        <v>313</v>
      </c>
      <c r="E300" s="191" t="s">
        <v>3740</v>
      </c>
      <c r="F300" s="192" t="s">
        <v>3449</v>
      </c>
      <c r="G300" s="193" t="s">
        <v>2003</v>
      </c>
      <c r="H300" s="194">
        <v>1</v>
      </c>
      <c r="I300" s="195"/>
      <c r="J300" s="196">
        <f t="shared" si="100"/>
        <v>0</v>
      </c>
      <c r="K300" s="192" t="s">
        <v>21</v>
      </c>
      <c r="L300" s="40"/>
      <c r="M300" s="197" t="s">
        <v>21</v>
      </c>
      <c r="N300" s="198" t="s">
        <v>47</v>
      </c>
      <c r="O300" s="65"/>
      <c r="P300" s="199">
        <f t="shared" si="101"/>
        <v>0</v>
      </c>
      <c r="Q300" s="199">
        <v>0</v>
      </c>
      <c r="R300" s="199">
        <f t="shared" si="102"/>
        <v>0</v>
      </c>
      <c r="S300" s="199">
        <v>0</v>
      </c>
      <c r="T300" s="200">
        <f t="shared" si="103"/>
        <v>0</v>
      </c>
      <c r="U300" s="35"/>
      <c r="V300" s="35"/>
      <c r="W300" s="35"/>
      <c r="X300" s="35"/>
      <c r="Y300" s="35"/>
      <c r="Z300" s="35"/>
      <c r="AA300" s="35"/>
      <c r="AB300" s="35"/>
      <c r="AC300" s="35"/>
      <c r="AD300" s="35"/>
      <c r="AE300" s="35"/>
      <c r="AR300" s="201" t="s">
        <v>318</v>
      </c>
      <c r="AT300" s="201" t="s">
        <v>313</v>
      </c>
      <c r="AU300" s="201" t="s">
        <v>125</v>
      </c>
      <c r="AY300" s="18" t="s">
        <v>311</v>
      </c>
      <c r="BE300" s="202">
        <f t="shared" si="104"/>
        <v>0</v>
      </c>
      <c r="BF300" s="202">
        <f t="shared" si="105"/>
        <v>0</v>
      </c>
      <c r="BG300" s="202">
        <f t="shared" si="106"/>
        <v>0</v>
      </c>
      <c r="BH300" s="202">
        <f t="shared" si="107"/>
        <v>0</v>
      </c>
      <c r="BI300" s="202">
        <f t="shared" si="108"/>
        <v>0</v>
      </c>
      <c r="BJ300" s="18" t="s">
        <v>84</v>
      </c>
      <c r="BK300" s="202">
        <f t="shared" si="109"/>
        <v>0</v>
      </c>
      <c r="BL300" s="18" t="s">
        <v>318</v>
      </c>
      <c r="BM300" s="201" t="s">
        <v>3741</v>
      </c>
    </row>
    <row r="301" spans="1:65" s="12" customFormat="1" ht="20.85" customHeight="1" x14ac:dyDescent="0.2">
      <c r="B301" s="174"/>
      <c r="C301" s="175"/>
      <c r="D301" s="176" t="s">
        <v>75</v>
      </c>
      <c r="E301" s="188" t="s">
        <v>3742</v>
      </c>
      <c r="F301" s="188" t="s">
        <v>3474</v>
      </c>
      <c r="G301" s="175"/>
      <c r="H301" s="175"/>
      <c r="I301" s="178"/>
      <c r="J301" s="189">
        <f>BK301</f>
        <v>0</v>
      </c>
      <c r="K301" s="175"/>
      <c r="L301" s="180"/>
      <c r="M301" s="181"/>
      <c r="N301" s="182"/>
      <c r="O301" s="182"/>
      <c r="P301" s="183">
        <f>SUM(P302:P306)</f>
        <v>0</v>
      </c>
      <c r="Q301" s="182"/>
      <c r="R301" s="183">
        <f>SUM(R302:R306)</f>
        <v>0</v>
      </c>
      <c r="S301" s="182"/>
      <c r="T301" s="184">
        <f>SUM(T302:T306)</f>
        <v>0</v>
      </c>
      <c r="AR301" s="185" t="s">
        <v>84</v>
      </c>
      <c r="AT301" s="186" t="s">
        <v>75</v>
      </c>
      <c r="AU301" s="186" t="s">
        <v>86</v>
      </c>
      <c r="AY301" s="185" t="s">
        <v>311</v>
      </c>
      <c r="BK301" s="187">
        <f>SUM(BK302:BK306)</f>
        <v>0</v>
      </c>
    </row>
    <row r="302" spans="1:65" s="2" customFormat="1" ht="16.5" customHeight="1" x14ac:dyDescent="0.2">
      <c r="A302" s="35"/>
      <c r="B302" s="36"/>
      <c r="C302" s="190" t="s">
        <v>1194</v>
      </c>
      <c r="D302" s="190" t="s">
        <v>313</v>
      </c>
      <c r="E302" s="191" t="s">
        <v>3492</v>
      </c>
      <c r="F302" s="192" t="s">
        <v>3493</v>
      </c>
      <c r="G302" s="193" t="s">
        <v>2003</v>
      </c>
      <c r="H302" s="194">
        <v>1</v>
      </c>
      <c r="I302" s="195"/>
      <c r="J302" s="196">
        <f>ROUND(I302*H302,2)</f>
        <v>0</v>
      </c>
      <c r="K302" s="192" t="s">
        <v>21</v>
      </c>
      <c r="L302" s="40"/>
      <c r="M302" s="197" t="s">
        <v>21</v>
      </c>
      <c r="N302" s="198" t="s">
        <v>47</v>
      </c>
      <c r="O302" s="65"/>
      <c r="P302" s="199">
        <f>O302*H302</f>
        <v>0</v>
      </c>
      <c r="Q302" s="199">
        <v>0</v>
      </c>
      <c r="R302" s="199">
        <f>Q302*H302</f>
        <v>0</v>
      </c>
      <c r="S302" s="199">
        <v>0</v>
      </c>
      <c r="T302" s="200">
        <f>S302*H302</f>
        <v>0</v>
      </c>
      <c r="U302" s="35"/>
      <c r="V302" s="35"/>
      <c r="W302" s="35"/>
      <c r="X302" s="35"/>
      <c r="Y302" s="35"/>
      <c r="Z302" s="35"/>
      <c r="AA302" s="35"/>
      <c r="AB302" s="35"/>
      <c r="AC302" s="35"/>
      <c r="AD302" s="35"/>
      <c r="AE302" s="35"/>
      <c r="AR302" s="201" t="s">
        <v>318</v>
      </c>
      <c r="AT302" s="201" t="s">
        <v>313</v>
      </c>
      <c r="AU302" s="201" t="s">
        <v>125</v>
      </c>
      <c r="AY302" s="18" t="s">
        <v>311</v>
      </c>
      <c r="BE302" s="202">
        <f>IF(N302="základní",J302,0)</f>
        <v>0</v>
      </c>
      <c r="BF302" s="202">
        <f>IF(N302="snížená",J302,0)</f>
        <v>0</v>
      </c>
      <c r="BG302" s="202">
        <f>IF(N302="zákl. přenesená",J302,0)</f>
        <v>0</v>
      </c>
      <c r="BH302" s="202">
        <f>IF(N302="sníž. přenesená",J302,0)</f>
        <v>0</v>
      </c>
      <c r="BI302" s="202">
        <f>IF(N302="nulová",J302,0)</f>
        <v>0</v>
      </c>
      <c r="BJ302" s="18" t="s">
        <v>84</v>
      </c>
      <c r="BK302" s="202">
        <f>ROUND(I302*H302,2)</f>
        <v>0</v>
      </c>
      <c r="BL302" s="18" t="s">
        <v>318</v>
      </c>
      <c r="BM302" s="201" t="s">
        <v>3743</v>
      </c>
    </row>
    <row r="303" spans="1:65" s="2" customFormat="1" ht="16.5" customHeight="1" x14ac:dyDescent="0.2">
      <c r="A303" s="35"/>
      <c r="B303" s="36"/>
      <c r="C303" s="190" t="s">
        <v>1200</v>
      </c>
      <c r="D303" s="190" t="s">
        <v>313</v>
      </c>
      <c r="E303" s="191" t="s">
        <v>3634</v>
      </c>
      <c r="F303" s="192" t="s">
        <v>3476</v>
      </c>
      <c r="G303" s="193" t="s">
        <v>2003</v>
      </c>
      <c r="H303" s="194">
        <v>1</v>
      </c>
      <c r="I303" s="195"/>
      <c r="J303" s="196">
        <f>ROUND(I303*H303,2)</f>
        <v>0</v>
      </c>
      <c r="K303" s="192" t="s">
        <v>21</v>
      </c>
      <c r="L303" s="40"/>
      <c r="M303" s="197" t="s">
        <v>21</v>
      </c>
      <c r="N303" s="198" t="s">
        <v>47</v>
      </c>
      <c r="O303" s="65"/>
      <c r="P303" s="199">
        <f>O303*H303</f>
        <v>0</v>
      </c>
      <c r="Q303" s="199">
        <v>0</v>
      </c>
      <c r="R303" s="199">
        <f>Q303*H303</f>
        <v>0</v>
      </c>
      <c r="S303" s="199">
        <v>0</v>
      </c>
      <c r="T303" s="200">
        <f>S303*H303</f>
        <v>0</v>
      </c>
      <c r="U303" s="35"/>
      <c r="V303" s="35"/>
      <c r="W303" s="35"/>
      <c r="X303" s="35"/>
      <c r="Y303" s="35"/>
      <c r="Z303" s="35"/>
      <c r="AA303" s="35"/>
      <c r="AB303" s="35"/>
      <c r="AC303" s="35"/>
      <c r="AD303" s="35"/>
      <c r="AE303" s="35"/>
      <c r="AR303" s="201" t="s">
        <v>318</v>
      </c>
      <c r="AT303" s="201" t="s">
        <v>313</v>
      </c>
      <c r="AU303" s="201" t="s">
        <v>125</v>
      </c>
      <c r="AY303" s="18" t="s">
        <v>311</v>
      </c>
      <c r="BE303" s="202">
        <f>IF(N303="základní",J303,0)</f>
        <v>0</v>
      </c>
      <c r="BF303" s="202">
        <f>IF(N303="snížená",J303,0)</f>
        <v>0</v>
      </c>
      <c r="BG303" s="202">
        <f>IF(N303="zákl. přenesená",J303,0)</f>
        <v>0</v>
      </c>
      <c r="BH303" s="202">
        <f>IF(N303="sníž. přenesená",J303,0)</f>
        <v>0</v>
      </c>
      <c r="BI303" s="202">
        <f>IF(N303="nulová",J303,0)</f>
        <v>0</v>
      </c>
      <c r="BJ303" s="18" t="s">
        <v>84</v>
      </c>
      <c r="BK303" s="202">
        <f>ROUND(I303*H303,2)</f>
        <v>0</v>
      </c>
      <c r="BL303" s="18" t="s">
        <v>318</v>
      </c>
      <c r="BM303" s="201" t="s">
        <v>3744</v>
      </c>
    </row>
    <row r="304" spans="1:65" s="2" customFormat="1" ht="16.5" customHeight="1" x14ac:dyDescent="0.2">
      <c r="A304" s="35"/>
      <c r="B304" s="36"/>
      <c r="C304" s="190" t="s">
        <v>1211</v>
      </c>
      <c r="D304" s="190" t="s">
        <v>313</v>
      </c>
      <c r="E304" s="191" t="s">
        <v>3745</v>
      </c>
      <c r="F304" s="192" t="s">
        <v>2834</v>
      </c>
      <c r="G304" s="193" t="s">
        <v>2003</v>
      </c>
      <c r="H304" s="194">
        <v>1</v>
      </c>
      <c r="I304" s="195"/>
      <c r="J304" s="196">
        <f>ROUND(I304*H304,2)</f>
        <v>0</v>
      </c>
      <c r="K304" s="192" t="s">
        <v>21</v>
      </c>
      <c r="L304" s="40"/>
      <c r="M304" s="197" t="s">
        <v>21</v>
      </c>
      <c r="N304" s="198" t="s">
        <v>47</v>
      </c>
      <c r="O304" s="65"/>
      <c r="P304" s="199">
        <f>O304*H304</f>
        <v>0</v>
      </c>
      <c r="Q304" s="199">
        <v>0</v>
      </c>
      <c r="R304" s="199">
        <f>Q304*H304</f>
        <v>0</v>
      </c>
      <c r="S304" s="199">
        <v>0</v>
      </c>
      <c r="T304" s="200">
        <f>S304*H304</f>
        <v>0</v>
      </c>
      <c r="U304" s="35"/>
      <c r="V304" s="35"/>
      <c r="W304" s="35"/>
      <c r="X304" s="35"/>
      <c r="Y304" s="35"/>
      <c r="Z304" s="35"/>
      <c r="AA304" s="35"/>
      <c r="AB304" s="35"/>
      <c r="AC304" s="35"/>
      <c r="AD304" s="35"/>
      <c r="AE304" s="35"/>
      <c r="AR304" s="201" t="s">
        <v>318</v>
      </c>
      <c r="AT304" s="201" t="s">
        <v>313</v>
      </c>
      <c r="AU304" s="201" t="s">
        <v>125</v>
      </c>
      <c r="AY304" s="18" t="s">
        <v>311</v>
      </c>
      <c r="BE304" s="202">
        <f>IF(N304="základní",J304,0)</f>
        <v>0</v>
      </c>
      <c r="BF304" s="202">
        <f>IF(N304="snížená",J304,0)</f>
        <v>0</v>
      </c>
      <c r="BG304" s="202">
        <f>IF(N304="zákl. přenesená",J304,0)</f>
        <v>0</v>
      </c>
      <c r="BH304" s="202">
        <f>IF(N304="sníž. přenesená",J304,0)</f>
        <v>0</v>
      </c>
      <c r="BI304" s="202">
        <f>IF(N304="nulová",J304,0)</f>
        <v>0</v>
      </c>
      <c r="BJ304" s="18" t="s">
        <v>84</v>
      </c>
      <c r="BK304" s="202">
        <f>ROUND(I304*H304,2)</f>
        <v>0</v>
      </c>
      <c r="BL304" s="18" t="s">
        <v>318</v>
      </c>
      <c r="BM304" s="201" t="s">
        <v>3746</v>
      </c>
    </row>
    <row r="305" spans="1:65" s="2" customFormat="1" ht="16.5" customHeight="1" x14ac:dyDescent="0.2">
      <c r="A305" s="35"/>
      <c r="B305" s="36"/>
      <c r="C305" s="190" t="s">
        <v>1222</v>
      </c>
      <c r="D305" s="190" t="s">
        <v>313</v>
      </c>
      <c r="E305" s="191" t="s">
        <v>3747</v>
      </c>
      <c r="F305" s="192" t="s">
        <v>3748</v>
      </c>
      <c r="G305" s="193" t="s">
        <v>2003</v>
      </c>
      <c r="H305" s="194">
        <v>1</v>
      </c>
      <c r="I305" s="195"/>
      <c r="J305" s="196">
        <f>ROUND(I305*H305,2)</f>
        <v>0</v>
      </c>
      <c r="K305" s="192" t="s">
        <v>21</v>
      </c>
      <c r="L305" s="40"/>
      <c r="M305" s="197" t="s">
        <v>21</v>
      </c>
      <c r="N305" s="198" t="s">
        <v>47</v>
      </c>
      <c r="O305" s="65"/>
      <c r="P305" s="199">
        <f>O305*H305</f>
        <v>0</v>
      </c>
      <c r="Q305" s="199">
        <v>0</v>
      </c>
      <c r="R305" s="199">
        <f>Q305*H305</f>
        <v>0</v>
      </c>
      <c r="S305" s="199">
        <v>0</v>
      </c>
      <c r="T305" s="200">
        <f>S305*H305</f>
        <v>0</v>
      </c>
      <c r="U305" s="35"/>
      <c r="V305" s="35"/>
      <c r="W305" s="35"/>
      <c r="X305" s="35"/>
      <c r="Y305" s="35"/>
      <c r="Z305" s="35"/>
      <c r="AA305" s="35"/>
      <c r="AB305" s="35"/>
      <c r="AC305" s="35"/>
      <c r="AD305" s="35"/>
      <c r="AE305" s="35"/>
      <c r="AR305" s="201" t="s">
        <v>318</v>
      </c>
      <c r="AT305" s="201" t="s">
        <v>313</v>
      </c>
      <c r="AU305" s="201" t="s">
        <v>125</v>
      </c>
      <c r="AY305" s="18" t="s">
        <v>311</v>
      </c>
      <c r="BE305" s="202">
        <f>IF(N305="základní",J305,0)</f>
        <v>0</v>
      </c>
      <c r="BF305" s="202">
        <f>IF(N305="snížená",J305,0)</f>
        <v>0</v>
      </c>
      <c r="BG305" s="202">
        <f>IF(N305="zákl. přenesená",J305,0)</f>
        <v>0</v>
      </c>
      <c r="BH305" s="202">
        <f>IF(N305="sníž. přenesená",J305,0)</f>
        <v>0</v>
      </c>
      <c r="BI305" s="202">
        <f>IF(N305="nulová",J305,0)</f>
        <v>0</v>
      </c>
      <c r="BJ305" s="18" t="s">
        <v>84</v>
      </c>
      <c r="BK305" s="202">
        <f>ROUND(I305*H305,2)</f>
        <v>0</v>
      </c>
      <c r="BL305" s="18" t="s">
        <v>318</v>
      </c>
      <c r="BM305" s="201" t="s">
        <v>3749</v>
      </c>
    </row>
    <row r="306" spans="1:65" s="2" customFormat="1" ht="16.5" customHeight="1" x14ac:dyDescent="0.2">
      <c r="A306" s="35"/>
      <c r="B306" s="36"/>
      <c r="C306" s="190" t="s">
        <v>1229</v>
      </c>
      <c r="D306" s="190" t="s">
        <v>313</v>
      </c>
      <c r="E306" s="191" t="s">
        <v>3750</v>
      </c>
      <c r="F306" s="192" t="s">
        <v>3751</v>
      </c>
      <c r="G306" s="193" t="s">
        <v>2003</v>
      </c>
      <c r="H306" s="194">
        <v>1</v>
      </c>
      <c r="I306" s="195"/>
      <c r="J306" s="196">
        <f>ROUND(I306*H306,2)</f>
        <v>0</v>
      </c>
      <c r="K306" s="192" t="s">
        <v>21</v>
      </c>
      <c r="L306" s="40"/>
      <c r="M306" s="197" t="s">
        <v>21</v>
      </c>
      <c r="N306" s="198" t="s">
        <v>47</v>
      </c>
      <c r="O306" s="65"/>
      <c r="P306" s="199">
        <f>O306*H306</f>
        <v>0</v>
      </c>
      <c r="Q306" s="199">
        <v>0</v>
      </c>
      <c r="R306" s="199">
        <f>Q306*H306</f>
        <v>0</v>
      </c>
      <c r="S306" s="199">
        <v>0</v>
      </c>
      <c r="T306" s="200">
        <f>S306*H306</f>
        <v>0</v>
      </c>
      <c r="U306" s="35"/>
      <c r="V306" s="35"/>
      <c r="W306" s="35"/>
      <c r="X306" s="35"/>
      <c r="Y306" s="35"/>
      <c r="Z306" s="35"/>
      <c r="AA306" s="35"/>
      <c r="AB306" s="35"/>
      <c r="AC306" s="35"/>
      <c r="AD306" s="35"/>
      <c r="AE306" s="35"/>
      <c r="AR306" s="201" t="s">
        <v>318</v>
      </c>
      <c r="AT306" s="201" t="s">
        <v>313</v>
      </c>
      <c r="AU306" s="201" t="s">
        <v>125</v>
      </c>
      <c r="AY306" s="18" t="s">
        <v>311</v>
      </c>
      <c r="BE306" s="202">
        <f>IF(N306="základní",J306,0)</f>
        <v>0</v>
      </c>
      <c r="BF306" s="202">
        <f>IF(N306="snížená",J306,0)</f>
        <v>0</v>
      </c>
      <c r="BG306" s="202">
        <f>IF(N306="zákl. přenesená",J306,0)</f>
        <v>0</v>
      </c>
      <c r="BH306" s="202">
        <f>IF(N306="sníž. přenesená",J306,0)</f>
        <v>0</v>
      </c>
      <c r="BI306" s="202">
        <f>IF(N306="nulová",J306,0)</f>
        <v>0</v>
      </c>
      <c r="BJ306" s="18" t="s">
        <v>84</v>
      </c>
      <c r="BK306" s="202">
        <f>ROUND(I306*H306,2)</f>
        <v>0</v>
      </c>
      <c r="BL306" s="18" t="s">
        <v>318</v>
      </c>
      <c r="BM306" s="201" t="s">
        <v>3752</v>
      </c>
    </row>
    <row r="307" spans="1:65" s="12" customFormat="1" ht="22.9" customHeight="1" x14ac:dyDescent="0.2">
      <c r="B307" s="174"/>
      <c r="C307" s="175"/>
      <c r="D307" s="176" t="s">
        <v>75</v>
      </c>
      <c r="E307" s="188" t="s">
        <v>3753</v>
      </c>
      <c r="F307" s="188" t="s">
        <v>3754</v>
      </c>
      <c r="G307" s="175"/>
      <c r="H307" s="175"/>
      <c r="I307" s="178"/>
      <c r="J307" s="189">
        <f>BK307</f>
        <v>0</v>
      </c>
      <c r="K307" s="175"/>
      <c r="L307" s="180"/>
      <c r="M307" s="181"/>
      <c r="N307" s="182"/>
      <c r="O307" s="182"/>
      <c r="P307" s="183">
        <f>P308+P326+P336</f>
        <v>0</v>
      </c>
      <c r="Q307" s="182"/>
      <c r="R307" s="183">
        <f>R308+R326+R336</f>
        <v>0</v>
      </c>
      <c r="S307" s="182"/>
      <c r="T307" s="184">
        <f>T308+T326+T336</f>
        <v>0</v>
      </c>
      <c r="AR307" s="185" t="s">
        <v>84</v>
      </c>
      <c r="AT307" s="186" t="s">
        <v>75</v>
      </c>
      <c r="AU307" s="186" t="s">
        <v>84</v>
      </c>
      <c r="AY307" s="185" t="s">
        <v>311</v>
      </c>
      <c r="BK307" s="187">
        <f>BK308+BK326+BK336</f>
        <v>0</v>
      </c>
    </row>
    <row r="308" spans="1:65" s="12" customFormat="1" ht="20.85" customHeight="1" x14ac:dyDescent="0.2">
      <c r="B308" s="174"/>
      <c r="C308" s="175"/>
      <c r="D308" s="176" t="s">
        <v>75</v>
      </c>
      <c r="E308" s="188" t="s">
        <v>3755</v>
      </c>
      <c r="F308" s="188" t="s">
        <v>3304</v>
      </c>
      <c r="G308" s="175"/>
      <c r="H308" s="175"/>
      <c r="I308" s="178"/>
      <c r="J308" s="189">
        <f>BK308</f>
        <v>0</v>
      </c>
      <c r="K308" s="175"/>
      <c r="L308" s="180"/>
      <c r="M308" s="181"/>
      <c r="N308" s="182"/>
      <c r="O308" s="182"/>
      <c r="P308" s="183">
        <f>SUM(P309:P325)</f>
        <v>0</v>
      </c>
      <c r="Q308" s="182"/>
      <c r="R308" s="183">
        <f>SUM(R309:R325)</f>
        <v>0</v>
      </c>
      <c r="S308" s="182"/>
      <c r="T308" s="184">
        <f>SUM(T309:T325)</f>
        <v>0</v>
      </c>
      <c r="AR308" s="185" t="s">
        <v>84</v>
      </c>
      <c r="AT308" s="186" t="s">
        <v>75</v>
      </c>
      <c r="AU308" s="186" t="s">
        <v>86</v>
      </c>
      <c r="AY308" s="185" t="s">
        <v>311</v>
      </c>
      <c r="BK308" s="187">
        <f>SUM(BK309:BK325)</f>
        <v>0</v>
      </c>
    </row>
    <row r="309" spans="1:65" s="2" customFormat="1" ht="36" customHeight="1" x14ac:dyDescent="0.2">
      <c r="A309" s="35"/>
      <c r="B309" s="36"/>
      <c r="C309" s="190" t="s">
        <v>1235</v>
      </c>
      <c r="D309" s="190" t="s">
        <v>313</v>
      </c>
      <c r="E309" s="191" t="s">
        <v>3756</v>
      </c>
      <c r="F309" s="192" t="s">
        <v>3757</v>
      </c>
      <c r="G309" s="193" t="s">
        <v>1692</v>
      </c>
      <c r="H309" s="194">
        <v>1</v>
      </c>
      <c r="I309" s="195"/>
      <c r="J309" s="196">
        <f t="shared" ref="J309:J325" si="110">ROUND(I309*H309,2)</f>
        <v>0</v>
      </c>
      <c r="K309" s="192" t="s">
        <v>21</v>
      </c>
      <c r="L309" s="40"/>
      <c r="M309" s="197" t="s">
        <v>21</v>
      </c>
      <c r="N309" s="198" t="s">
        <v>47</v>
      </c>
      <c r="O309" s="65"/>
      <c r="P309" s="199">
        <f t="shared" ref="P309:P325" si="111">O309*H309</f>
        <v>0</v>
      </c>
      <c r="Q309" s="199">
        <v>0</v>
      </c>
      <c r="R309" s="199">
        <f t="shared" ref="R309:R325" si="112">Q309*H309</f>
        <v>0</v>
      </c>
      <c r="S309" s="199">
        <v>0</v>
      </c>
      <c r="T309" s="200">
        <f t="shared" ref="T309:T325" si="113">S309*H309</f>
        <v>0</v>
      </c>
      <c r="U309" s="35"/>
      <c r="V309" s="35"/>
      <c r="W309" s="35"/>
      <c r="X309" s="35"/>
      <c r="Y309" s="35"/>
      <c r="Z309" s="35"/>
      <c r="AA309" s="35"/>
      <c r="AB309" s="35"/>
      <c r="AC309" s="35"/>
      <c r="AD309" s="35"/>
      <c r="AE309" s="35"/>
      <c r="AR309" s="201" t="s">
        <v>318</v>
      </c>
      <c r="AT309" s="201" t="s">
        <v>313</v>
      </c>
      <c r="AU309" s="201" t="s">
        <v>125</v>
      </c>
      <c r="AY309" s="18" t="s">
        <v>311</v>
      </c>
      <c r="BE309" s="202">
        <f t="shared" ref="BE309:BE325" si="114">IF(N309="základní",J309,0)</f>
        <v>0</v>
      </c>
      <c r="BF309" s="202">
        <f t="shared" ref="BF309:BF325" si="115">IF(N309="snížená",J309,0)</f>
        <v>0</v>
      </c>
      <c r="BG309" s="202">
        <f t="shared" ref="BG309:BG325" si="116">IF(N309="zákl. přenesená",J309,0)</f>
        <v>0</v>
      </c>
      <c r="BH309" s="202">
        <f t="shared" ref="BH309:BH325" si="117">IF(N309="sníž. přenesená",J309,0)</f>
        <v>0</v>
      </c>
      <c r="BI309" s="202">
        <f t="shared" ref="BI309:BI325" si="118">IF(N309="nulová",J309,0)</f>
        <v>0</v>
      </c>
      <c r="BJ309" s="18" t="s">
        <v>84</v>
      </c>
      <c r="BK309" s="202">
        <f t="shared" ref="BK309:BK325" si="119">ROUND(I309*H309,2)</f>
        <v>0</v>
      </c>
      <c r="BL309" s="18" t="s">
        <v>318</v>
      </c>
      <c r="BM309" s="201" t="s">
        <v>3758</v>
      </c>
    </row>
    <row r="310" spans="1:65" s="2" customFormat="1" ht="16.5" customHeight="1" x14ac:dyDescent="0.2">
      <c r="A310" s="35"/>
      <c r="B310" s="36"/>
      <c r="C310" s="190" t="s">
        <v>1241</v>
      </c>
      <c r="D310" s="190" t="s">
        <v>313</v>
      </c>
      <c r="E310" s="191" t="s">
        <v>3759</v>
      </c>
      <c r="F310" s="192" t="s">
        <v>3760</v>
      </c>
      <c r="G310" s="193" t="s">
        <v>1692</v>
      </c>
      <c r="H310" s="194">
        <v>1</v>
      </c>
      <c r="I310" s="195"/>
      <c r="J310" s="196">
        <f t="shared" si="110"/>
        <v>0</v>
      </c>
      <c r="K310" s="192" t="s">
        <v>21</v>
      </c>
      <c r="L310" s="40"/>
      <c r="M310" s="197" t="s">
        <v>21</v>
      </c>
      <c r="N310" s="198" t="s">
        <v>47</v>
      </c>
      <c r="O310" s="65"/>
      <c r="P310" s="199">
        <f t="shared" si="111"/>
        <v>0</v>
      </c>
      <c r="Q310" s="199">
        <v>0</v>
      </c>
      <c r="R310" s="199">
        <f t="shared" si="112"/>
        <v>0</v>
      </c>
      <c r="S310" s="199">
        <v>0</v>
      </c>
      <c r="T310" s="200">
        <f t="shared" si="113"/>
        <v>0</v>
      </c>
      <c r="U310" s="35"/>
      <c r="V310" s="35"/>
      <c r="W310" s="35"/>
      <c r="X310" s="35"/>
      <c r="Y310" s="35"/>
      <c r="Z310" s="35"/>
      <c r="AA310" s="35"/>
      <c r="AB310" s="35"/>
      <c r="AC310" s="35"/>
      <c r="AD310" s="35"/>
      <c r="AE310" s="35"/>
      <c r="AR310" s="201" t="s">
        <v>318</v>
      </c>
      <c r="AT310" s="201" t="s">
        <v>313</v>
      </c>
      <c r="AU310" s="201" t="s">
        <v>125</v>
      </c>
      <c r="AY310" s="18" t="s">
        <v>311</v>
      </c>
      <c r="BE310" s="202">
        <f t="shared" si="114"/>
        <v>0</v>
      </c>
      <c r="BF310" s="202">
        <f t="shared" si="115"/>
        <v>0</v>
      </c>
      <c r="BG310" s="202">
        <f t="shared" si="116"/>
        <v>0</v>
      </c>
      <c r="BH310" s="202">
        <f t="shared" si="117"/>
        <v>0</v>
      </c>
      <c r="BI310" s="202">
        <f t="shared" si="118"/>
        <v>0</v>
      </c>
      <c r="BJ310" s="18" t="s">
        <v>84</v>
      </c>
      <c r="BK310" s="202">
        <f t="shared" si="119"/>
        <v>0</v>
      </c>
      <c r="BL310" s="18" t="s">
        <v>318</v>
      </c>
      <c r="BM310" s="201" t="s">
        <v>3761</v>
      </c>
    </row>
    <row r="311" spans="1:65" s="2" customFormat="1" ht="24" customHeight="1" x14ac:dyDescent="0.2">
      <c r="A311" s="35"/>
      <c r="B311" s="36"/>
      <c r="C311" s="190" t="s">
        <v>1245</v>
      </c>
      <c r="D311" s="190" t="s">
        <v>313</v>
      </c>
      <c r="E311" s="191" t="s">
        <v>3762</v>
      </c>
      <c r="F311" s="192" t="s">
        <v>3763</v>
      </c>
      <c r="G311" s="193" t="s">
        <v>1692</v>
      </c>
      <c r="H311" s="194">
        <v>1</v>
      </c>
      <c r="I311" s="195"/>
      <c r="J311" s="196">
        <f t="shared" si="110"/>
        <v>0</v>
      </c>
      <c r="K311" s="192" t="s">
        <v>21</v>
      </c>
      <c r="L311" s="40"/>
      <c r="M311" s="197" t="s">
        <v>21</v>
      </c>
      <c r="N311" s="198" t="s">
        <v>47</v>
      </c>
      <c r="O311" s="65"/>
      <c r="P311" s="199">
        <f t="shared" si="111"/>
        <v>0</v>
      </c>
      <c r="Q311" s="199">
        <v>0</v>
      </c>
      <c r="R311" s="199">
        <f t="shared" si="112"/>
        <v>0</v>
      </c>
      <c r="S311" s="199">
        <v>0</v>
      </c>
      <c r="T311" s="200">
        <f t="shared" si="113"/>
        <v>0</v>
      </c>
      <c r="U311" s="35"/>
      <c r="V311" s="35"/>
      <c r="W311" s="35"/>
      <c r="X311" s="35"/>
      <c r="Y311" s="35"/>
      <c r="Z311" s="35"/>
      <c r="AA311" s="35"/>
      <c r="AB311" s="35"/>
      <c r="AC311" s="35"/>
      <c r="AD311" s="35"/>
      <c r="AE311" s="35"/>
      <c r="AR311" s="201" t="s">
        <v>318</v>
      </c>
      <c r="AT311" s="201" t="s">
        <v>313</v>
      </c>
      <c r="AU311" s="201" t="s">
        <v>125</v>
      </c>
      <c r="AY311" s="18" t="s">
        <v>311</v>
      </c>
      <c r="BE311" s="202">
        <f t="shared" si="114"/>
        <v>0</v>
      </c>
      <c r="BF311" s="202">
        <f t="shared" si="115"/>
        <v>0</v>
      </c>
      <c r="BG311" s="202">
        <f t="shared" si="116"/>
        <v>0</v>
      </c>
      <c r="BH311" s="202">
        <f t="shared" si="117"/>
        <v>0</v>
      </c>
      <c r="BI311" s="202">
        <f t="shared" si="118"/>
        <v>0</v>
      </c>
      <c r="BJ311" s="18" t="s">
        <v>84</v>
      </c>
      <c r="BK311" s="202">
        <f t="shared" si="119"/>
        <v>0</v>
      </c>
      <c r="BL311" s="18" t="s">
        <v>318</v>
      </c>
      <c r="BM311" s="201" t="s">
        <v>3764</v>
      </c>
    </row>
    <row r="312" spans="1:65" s="2" customFormat="1" ht="48" customHeight="1" x14ac:dyDescent="0.2">
      <c r="A312" s="35"/>
      <c r="B312" s="36"/>
      <c r="C312" s="190" t="s">
        <v>1252</v>
      </c>
      <c r="D312" s="190" t="s">
        <v>313</v>
      </c>
      <c r="E312" s="191" t="s">
        <v>3765</v>
      </c>
      <c r="F312" s="192" t="s">
        <v>3766</v>
      </c>
      <c r="G312" s="193" t="s">
        <v>1692</v>
      </c>
      <c r="H312" s="194">
        <v>2</v>
      </c>
      <c r="I312" s="195"/>
      <c r="J312" s="196">
        <f t="shared" si="110"/>
        <v>0</v>
      </c>
      <c r="K312" s="192" t="s">
        <v>21</v>
      </c>
      <c r="L312" s="40"/>
      <c r="M312" s="197" t="s">
        <v>21</v>
      </c>
      <c r="N312" s="198" t="s">
        <v>47</v>
      </c>
      <c r="O312" s="65"/>
      <c r="P312" s="199">
        <f t="shared" si="111"/>
        <v>0</v>
      </c>
      <c r="Q312" s="199">
        <v>0</v>
      </c>
      <c r="R312" s="199">
        <f t="shared" si="112"/>
        <v>0</v>
      </c>
      <c r="S312" s="199">
        <v>0</v>
      </c>
      <c r="T312" s="200">
        <f t="shared" si="113"/>
        <v>0</v>
      </c>
      <c r="U312" s="35"/>
      <c r="V312" s="35"/>
      <c r="W312" s="35"/>
      <c r="X312" s="35"/>
      <c r="Y312" s="35"/>
      <c r="Z312" s="35"/>
      <c r="AA312" s="35"/>
      <c r="AB312" s="35"/>
      <c r="AC312" s="35"/>
      <c r="AD312" s="35"/>
      <c r="AE312" s="35"/>
      <c r="AR312" s="201" t="s">
        <v>318</v>
      </c>
      <c r="AT312" s="201" t="s">
        <v>313</v>
      </c>
      <c r="AU312" s="201" t="s">
        <v>125</v>
      </c>
      <c r="AY312" s="18" t="s">
        <v>311</v>
      </c>
      <c r="BE312" s="202">
        <f t="shared" si="114"/>
        <v>0</v>
      </c>
      <c r="BF312" s="202">
        <f t="shared" si="115"/>
        <v>0</v>
      </c>
      <c r="BG312" s="202">
        <f t="shared" si="116"/>
        <v>0</v>
      </c>
      <c r="BH312" s="202">
        <f t="shared" si="117"/>
        <v>0</v>
      </c>
      <c r="BI312" s="202">
        <f t="shared" si="118"/>
        <v>0</v>
      </c>
      <c r="BJ312" s="18" t="s">
        <v>84</v>
      </c>
      <c r="BK312" s="202">
        <f t="shared" si="119"/>
        <v>0</v>
      </c>
      <c r="BL312" s="18" t="s">
        <v>318</v>
      </c>
      <c r="BM312" s="201" t="s">
        <v>3767</v>
      </c>
    </row>
    <row r="313" spans="1:65" s="2" customFormat="1" ht="60" customHeight="1" x14ac:dyDescent="0.2">
      <c r="A313" s="35"/>
      <c r="B313" s="36"/>
      <c r="C313" s="190" t="s">
        <v>1255</v>
      </c>
      <c r="D313" s="190" t="s">
        <v>313</v>
      </c>
      <c r="E313" s="191" t="s">
        <v>3768</v>
      </c>
      <c r="F313" s="192" t="s">
        <v>3769</v>
      </c>
      <c r="G313" s="193" t="s">
        <v>1692</v>
      </c>
      <c r="H313" s="194">
        <v>1</v>
      </c>
      <c r="I313" s="195"/>
      <c r="J313" s="196">
        <f t="shared" si="110"/>
        <v>0</v>
      </c>
      <c r="K313" s="192" t="s">
        <v>21</v>
      </c>
      <c r="L313" s="40"/>
      <c r="M313" s="197" t="s">
        <v>21</v>
      </c>
      <c r="N313" s="198" t="s">
        <v>47</v>
      </c>
      <c r="O313" s="65"/>
      <c r="P313" s="199">
        <f t="shared" si="111"/>
        <v>0</v>
      </c>
      <c r="Q313" s="199">
        <v>0</v>
      </c>
      <c r="R313" s="199">
        <f t="shared" si="112"/>
        <v>0</v>
      </c>
      <c r="S313" s="199">
        <v>0</v>
      </c>
      <c r="T313" s="200">
        <f t="shared" si="113"/>
        <v>0</v>
      </c>
      <c r="U313" s="35"/>
      <c r="V313" s="35"/>
      <c r="W313" s="35"/>
      <c r="X313" s="35"/>
      <c r="Y313" s="35"/>
      <c r="Z313" s="35"/>
      <c r="AA313" s="35"/>
      <c r="AB313" s="35"/>
      <c r="AC313" s="35"/>
      <c r="AD313" s="35"/>
      <c r="AE313" s="35"/>
      <c r="AR313" s="201" t="s">
        <v>318</v>
      </c>
      <c r="AT313" s="201" t="s">
        <v>313</v>
      </c>
      <c r="AU313" s="201" t="s">
        <v>125</v>
      </c>
      <c r="AY313" s="18" t="s">
        <v>311</v>
      </c>
      <c r="BE313" s="202">
        <f t="shared" si="114"/>
        <v>0</v>
      </c>
      <c r="BF313" s="202">
        <f t="shared" si="115"/>
        <v>0</v>
      </c>
      <c r="BG313" s="202">
        <f t="shared" si="116"/>
        <v>0</v>
      </c>
      <c r="BH313" s="202">
        <f t="shared" si="117"/>
        <v>0</v>
      </c>
      <c r="BI313" s="202">
        <f t="shared" si="118"/>
        <v>0</v>
      </c>
      <c r="BJ313" s="18" t="s">
        <v>84</v>
      </c>
      <c r="BK313" s="202">
        <f t="shared" si="119"/>
        <v>0</v>
      </c>
      <c r="BL313" s="18" t="s">
        <v>318</v>
      </c>
      <c r="BM313" s="201" t="s">
        <v>3770</v>
      </c>
    </row>
    <row r="314" spans="1:65" s="2" customFormat="1" ht="16.5" customHeight="1" x14ac:dyDescent="0.2">
      <c r="A314" s="35"/>
      <c r="B314" s="36"/>
      <c r="C314" s="190" t="s">
        <v>1257</v>
      </c>
      <c r="D314" s="190" t="s">
        <v>313</v>
      </c>
      <c r="E314" s="191" t="s">
        <v>3771</v>
      </c>
      <c r="F314" s="192" t="s">
        <v>3772</v>
      </c>
      <c r="G314" s="193" t="s">
        <v>1692</v>
      </c>
      <c r="H314" s="194">
        <v>3</v>
      </c>
      <c r="I314" s="195"/>
      <c r="J314" s="196">
        <f t="shared" si="110"/>
        <v>0</v>
      </c>
      <c r="K314" s="192" t="s">
        <v>21</v>
      </c>
      <c r="L314" s="40"/>
      <c r="M314" s="197" t="s">
        <v>21</v>
      </c>
      <c r="N314" s="198" t="s">
        <v>47</v>
      </c>
      <c r="O314" s="65"/>
      <c r="P314" s="199">
        <f t="shared" si="111"/>
        <v>0</v>
      </c>
      <c r="Q314" s="199">
        <v>0</v>
      </c>
      <c r="R314" s="199">
        <f t="shared" si="112"/>
        <v>0</v>
      </c>
      <c r="S314" s="199">
        <v>0</v>
      </c>
      <c r="T314" s="200">
        <f t="shared" si="113"/>
        <v>0</v>
      </c>
      <c r="U314" s="35"/>
      <c r="V314" s="35"/>
      <c r="W314" s="35"/>
      <c r="X314" s="35"/>
      <c r="Y314" s="35"/>
      <c r="Z314" s="35"/>
      <c r="AA314" s="35"/>
      <c r="AB314" s="35"/>
      <c r="AC314" s="35"/>
      <c r="AD314" s="35"/>
      <c r="AE314" s="35"/>
      <c r="AR314" s="201" t="s">
        <v>318</v>
      </c>
      <c r="AT314" s="201" t="s">
        <v>313</v>
      </c>
      <c r="AU314" s="201" t="s">
        <v>125</v>
      </c>
      <c r="AY314" s="18" t="s">
        <v>311</v>
      </c>
      <c r="BE314" s="202">
        <f t="shared" si="114"/>
        <v>0</v>
      </c>
      <c r="BF314" s="202">
        <f t="shared" si="115"/>
        <v>0</v>
      </c>
      <c r="BG314" s="202">
        <f t="shared" si="116"/>
        <v>0</v>
      </c>
      <c r="BH314" s="202">
        <f t="shared" si="117"/>
        <v>0</v>
      </c>
      <c r="BI314" s="202">
        <f t="shared" si="118"/>
        <v>0</v>
      </c>
      <c r="BJ314" s="18" t="s">
        <v>84</v>
      </c>
      <c r="BK314" s="202">
        <f t="shared" si="119"/>
        <v>0</v>
      </c>
      <c r="BL314" s="18" t="s">
        <v>318</v>
      </c>
      <c r="BM314" s="201" t="s">
        <v>3773</v>
      </c>
    </row>
    <row r="315" spans="1:65" s="2" customFormat="1" ht="16.5" customHeight="1" x14ac:dyDescent="0.2">
      <c r="A315" s="35"/>
      <c r="B315" s="36"/>
      <c r="C315" s="190" t="s">
        <v>1259</v>
      </c>
      <c r="D315" s="190" t="s">
        <v>313</v>
      </c>
      <c r="E315" s="191" t="s">
        <v>3774</v>
      </c>
      <c r="F315" s="192" t="s">
        <v>3775</v>
      </c>
      <c r="G315" s="193" t="s">
        <v>1692</v>
      </c>
      <c r="H315" s="194">
        <v>1</v>
      </c>
      <c r="I315" s="195"/>
      <c r="J315" s="196">
        <f t="shared" si="110"/>
        <v>0</v>
      </c>
      <c r="K315" s="192" t="s">
        <v>21</v>
      </c>
      <c r="L315" s="40"/>
      <c r="M315" s="197" t="s">
        <v>21</v>
      </c>
      <c r="N315" s="198" t="s">
        <v>47</v>
      </c>
      <c r="O315" s="65"/>
      <c r="P315" s="199">
        <f t="shared" si="111"/>
        <v>0</v>
      </c>
      <c r="Q315" s="199">
        <v>0</v>
      </c>
      <c r="R315" s="199">
        <f t="shared" si="112"/>
        <v>0</v>
      </c>
      <c r="S315" s="199">
        <v>0</v>
      </c>
      <c r="T315" s="200">
        <f t="shared" si="113"/>
        <v>0</v>
      </c>
      <c r="U315" s="35"/>
      <c r="V315" s="35"/>
      <c r="W315" s="35"/>
      <c r="X315" s="35"/>
      <c r="Y315" s="35"/>
      <c r="Z315" s="35"/>
      <c r="AA315" s="35"/>
      <c r="AB315" s="35"/>
      <c r="AC315" s="35"/>
      <c r="AD315" s="35"/>
      <c r="AE315" s="35"/>
      <c r="AR315" s="201" t="s">
        <v>318</v>
      </c>
      <c r="AT315" s="201" t="s">
        <v>313</v>
      </c>
      <c r="AU315" s="201" t="s">
        <v>125</v>
      </c>
      <c r="AY315" s="18" t="s">
        <v>311</v>
      </c>
      <c r="BE315" s="202">
        <f t="shared" si="114"/>
        <v>0</v>
      </c>
      <c r="BF315" s="202">
        <f t="shared" si="115"/>
        <v>0</v>
      </c>
      <c r="BG315" s="202">
        <f t="shared" si="116"/>
        <v>0</v>
      </c>
      <c r="BH315" s="202">
        <f t="shared" si="117"/>
        <v>0</v>
      </c>
      <c r="BI315" s="202">
        <f t="shared" si="118"/>
        <v>0</v>
      </c>
      <c r="BJ315" s="18" t="s">
        <v>84</v>
      </c>
      <c r="BK315" s="202">
        <f t="shared" si="119"/>
        <v>0</v>
      </c>
      <c r="BL315" s="18" t="s">
        <v>318</v>
      </c>
      <c r="BM315" s="201" t="s">
        <v>3776</v>
      </c>
    </row>
    <row r="316" spans="1:65" s="2" customFormat="1" ht="16.5" customHeight="1" x14ac:dyDescent="0.2">
      <c r="A316" s="35"/>
      <c r="B316" s="36"/>
      <c r="C316" s="190" t="s">
        <v>1261</v>
      </c>
      <c r="D316" s="190" t="s">
        <v>313</v>
      </c>
      <c r="E316" s="191" t="s">
        <v>3777</v>
      </c>
      <c r="F316" s="192" t="s">
        <v>3778</v>
      </c>
      <c r="G316" s="193" t="s">
        <v>1692</v>
      </c>
      <c r="H316" s="194">
        <v>2</v>
      </c>
      <c r="I316" s="195"/>
      <c r="J316" s="196">
        <f t="shared" si="110"/>
        <v>0</v>
      </c>
      <c r="K316" s="192" t="s">
        <v>21</v>
      </c>
      <c r="L316" s="40"/>
      <c r="M316" s="197" t="s">
        <v>21</v>
      </c>
      <c r="N316" s="198" t="s">
        <v>47</v>
      </c>
      <c r="O316" s="65"/>
      <c r="P316" s="199">
        <f t="shared" si="111"/>
        <v>0</v>
      </c>
      <c r="Q316" s="199">
        <v>0</v>
      </c>
      <c r="R316" s="199">
        <f t="shared" si="112"/>
        <v>0</v>
      </c>
      <c r="S316" s="199">
        <v>0</v>
      </c>
      <c r="T316" s="200">
        <f t="shared" si="113"/>
        <v>0</v>
      </c>
      <c r="U316" s="35"/>
      <c r="V316" s="35"/>
      <c r="W316" s="35"/>
      <c r="X316" s="35"/>
      <c r="Y316" s="35"/>
      <c r="Z316" s="35"/>
      <c r="AA316" s="35"/>
      <c r="AB316" s="35"/>
      <c r="AC316" s="35"/>
      <c r="AD316" s="35"/>
      <c r="AE316" s="35"/>
      <c r="AR316" s="201" t="s">
        <v>318</v>
      </c>
      <c r="AT316" s="201" t="s">
        <v>313</v>
      </c>
      <c r="AU316" s="201" t="s">
        <v>125</v>
      </c>
      <c r="AY316" s="18" t="s">
        <v>311</v>
      </c>
      <c r="BE316" s="202">
        <f t="shared" si="114"/>
        <v>0</v>
      </c>
      <c r="BF316" s="202">
        <f t="shared" si="115"/>
        <v>0</v>
      </c>
      <c r="BG316" s="202">
        <f t="shared" si="116"/>
        <v>0</v>
      </c>
      <c r="BH316" s="202">
        <f t="shared" si="117"/>
        <v>0</v>
      </c>
      <c r="BI316" s="202">
        <f t="shared" si="118"/>
        <v>0</v>
      </c>
      <c r="BJ316" s="18" t="s">
        <v>84</v>
      </c>
      <c r="BK316" s="202">
        <f t="shared" si="119"/>
        <v>0</v>
      </c>
      <c r="BL316" s="18" t="s">
        <v>318</v>
      </c>
      <c r="BM316" s="201" t="s">
        <v>3779</v>
      </c>
    </row>
    <row r="317" spans="1:65" s="2" customFormat="1" ht="16.5" customHeight="1" x14ac:dyDescent="0.2">
      <c r="A317" s="35"/>
      <c r="B317" s="36"/>
      <c r="C317" s="190" t="s">
        <v>1266</v>
      </c>
      <c r="D317" s="190" t="s">
        <v>313</v>
      </c>
      <c r="E317" s="191" t="s">
        <v>3780</v>
      </c>
      <c r="F317" s="192" t="s">
        <v>3781</v>
      </c>
      <c r="G317" s="193" t="s">
        <v>1692</v>
      </c>
      <c r="H317" s="194">
        <v>1</v>
      </c>
      <c r="I317" s="195"/>
      <c r="J317" s="196">
        <f t="shared" si="110"/>
        <v>0</v>
      </c>
      <c r="K317" s="192" t="s">
        <v>21</v>
      </c>
      <c r="L317" s="40"/>
      <c r="M317" s="197" t="s">
        <v>21</v>
      </c>
      <c r="N317" s="198" t="s">
        <v>47</v>
      </c>
      <c r="O317" s="65"/>
      <c r="P317" s="199">
        <f t="shared" si="111"/>
        <v>0</v>
      </c>
      <c r="Q317" s="199">
        <v>0</v>
      </c>
      <c r="R317" s="199">
        <f t="shared" si="112"/>
        <v>0</v>
      </c>
      <c r="S317" s="199">
        <v>0</v>
      </c>
      <c r="T317" s="200">
        <f t="shared" si="113"/>
        <v>0</v>
      </c>
      <c r="U317" s="35"/>
      <c r="V317" s="35"/>
      <c r="W317" s="35"/>
      <c r="X317" s="35"/>
      <c r="Y317" s="35"/>
      <c r="Z317" s="35"/>
      <c r="AA317" s="35"/>
      <c r="AB317" s="35"/>
      <c r="AC317" s="35"/>
      <c r="AD317" s="35"/>
      <c r="AE317" s="35"/>
      <c r="AR317" s="201" t="s">
        <v>318</v>
      </c>
      <c r="AT317" s="201" t="s">
        <v>313</v>
      </c>
      <c r="AU317" s="201" t="s">
        <v>125</v>
      </c>
      <c r="AY317" s="18" t="s">
        <v>311</v>
      </c>
      <c r="BE317" s="202">
        <f t="shared" si="114"/>
        <v>0</v>
      </c>
      <c r="BF317" s="202">
        <f t="shared" si="115"/>
        <v>0</v>
      </c>
      <c r="BG317" s="202">
        <f t="shared" si="116"/>
        <v>0</v>
      </c>
      <c r="BH317" s="202">
        <f t="shared" si="117"/>
        <v>0</v>
      </c>
      <c r="BI317" s="202">
        <f t="shared" si="118"/>
        <v>0</v>
      </c>
      <c r="BJ317" s="18" t="s">
        <v>84</v>
      </c>
      <c r="BK317" s="202">
        <f t="shared" si="119"/>
        <v>0</v>
      </c>
      <c r="BL317" s="18" t="s">
        <v>318</v>
      </c>
      <c r="BM317" s="201" t="s">
        <v>3782</v>
      </c>
    </row>
    <row r="318" spans="1:65" s="2" customFormat="1" ht="16.5" customHeight="1" x14ac:dyDescent="0.2">
      <c r="A318" s="35"/>
      <c r="B318" s="36"/>
      <c r="C318" s="190" t="s">
        <v>1268</v>
      </c>
      <c r="D318" s="190" t="s">
        <v>313</v>
      </c>
      <c r="E318" s="191" t="s">
        <v>3783</v>
      </c>
      <c r="F318" s="192" t="s">
        <v>3784</v>
      </c>
      <c r="G318" s="193" t="s">
        <v>1692</v>
      </c>
      <c r="H318" s="194">
        <v>1</v>
      </c>
      <c r="I318" s="195"/>
      <c r="J318" s="196">
        <f t="shared" si="110"/>
        <v>0</v>
      </c>
      <c r="K318" s="192" t="s">
        <v>21</v>
      </c>
      <c r="L318" s="40"/>
      <c r="M318" s="197" t="s">
        <v>21</v>
      </c>
      <c r="N318" s="198" t="s">
        <v>47</v>
      </c>
      <c r="O318" s="65"/>
      <c r="P318" s="199">
        <f t="shared" si="111"/>
        <v>0</v>
      </c>
      <c r="Q318" s="199">
        <v>0</v>
      </c>
      <c r="R318" s="199">
        <f t="shared" si="112"/>
        <v>0</v>
      </c>
      <c r="S318" s="199">
        <v>0</v>
      </c>
      <c r="T318" s="200">
        <f t="shared" si="113"/>
        <v>0</v>
      </c>
      <c r="U318" s="35"/>
      <c r="V318" s="35"/>
      <c r="W318" s="35"/>
      <c r="X318" s="35"/>
      <c r="Y318" s="35"/>
      <c r="Z318" s="35"/>
      <c r="AA318" s="35"/>
      <c r="AB318" s="35"/>
      <c r="AC318" s="35"/>
      <c r="AD318" s="35"/>
      <c r="AE318" s="35"/>
      <c r="AR318" s="201" t="s">
        <v>318</v>
      </c>
      <c r="AT318" s="201" t="s">
        <v>313</v>
      </c>
      <c r="AU318" s="201" t="s">
        <v>125</v>
      </c>
      <c r="AY318" s="18" t="s">
        <v>311</v>
      </c>
      <c r="BE318" s="202">
        <f t="shared" si="114"/>
        <v>0</v>
      </c>
      <c r="BF318" s="202">
        <f t="shared" si="115"/>
        <v>0</v>
      </c>
      <c r="BG318" s="202">
        <f t="shared" si="116"/>
        <v>0</v>
      </c>
      <c r="BH318" s="202">
        <f t="shared" si="117"/>
        <v>0</v>
      </c>
      <c r="BI318" s="202">
        <f t="shared" si="118"/>
        <v>0</v>
      </c>
      <c r="BJ318" s="18" t="s">
        <v>84</v>
      </c>
      <c r="BK318" s="202">
        <f t="shared" si="119"/>
        <v>0</v>
      </c>
      <c r="BL318" s="18" t="s">
        <v>318</v>
      </c>
      <c r="BM318" s="201" t="s">
        <v>3785</v>
      </c>
    </row>
    <row r="319" spans="1:65" s="2" customFormat="1" ht="16.5" customHeight="1" x14ac:dyDescent="0.2">
      <c r="A319" s="35"/>
      <c r="B319" s="36"/>
      <c r="C319" s="190" t="s">
        <v>1277</v>
      </c>
      <c r="D319" s="190" t="s">
        <v>313</v>
      </c>
      <c r="E319" s="191" t="s">
        <v>3786</v>
      </c>
      <c r="F319" s="192" t="s">
        <v>3787</v>
      </c>
      <c r="G319" s="193" t="s">
        <v>1692</v>
      </c>
      <c r="H319" s="194">
        <v>6</v>
      </c>
      <c r="I319" s="195"/>
      <c r="J319" s="196">
        <f t="shared" si="110"/>
        <v>0</v>
      </c>
      <c r="K319" s="192" t="s">
        <v>21</v>
      </c>
      <c r="L319" s="40"/>
      <c r="M319" s="197" t="s">
        <v>21</v>
      </c>
      <c r="N319" s="198" t="s">
        <v>47</v>
      </c>
      <c r="O319" s="65"/>
      <c r="P319" s="199">
        <f t="shared" si="111"/>
        <v>0</v>
      </c>
      <c r="Q319" s="199">
        <v>0</v>
      </c>
      <c r="R319" s="199">
        <f t="shared" si="112"/>
        <v>0</v>
      </c>
      <c r="S319" s="199">
        <v>0</v>
      </c>
      <c r="T319" s="200">
        <f t="shared" si="113"/>
        <v>0</v>
      </c>
      <c r="U319" s="35"/>
      <c r="V319" s="35"/>
      <c r="W319" s="35"/>
      <c r="X319" s="35"/>
      <c r="Y319" s="35"/>
      <c r="Z319" s="35"/>
      <c r="AA319" s="35"/>
      <c r="AB319" s="35"/>
      <c r="AC319" s="35"/>
      <c r="AD319" s="35"/>
      <c r="AE319" s="35"/>
      <c r="AR319" s="201" t="s">
        <v>318</v>
      </c>
      <c r="AT319" s="201" t="s">
        <v>313</v>
      </c>
      <c r="AU319" s="201" t="s">
        <v>125</v>
      </c>
      <c r="AY319" s="18" t="s">
        <v>311</v>
      </c>
      <c r="BE319" s="202">
        <f t="shared" si="114"/>
        <v>0</v>
      </c>
      <c r="BF319" s="202">
        <f t="shared" si="115"/>
        <v>0</v>
      </c>
      <c r="BG319" s="202">
        <f t="shared" si="116"/>
        <v>0</v>
      </c>
      <c r="BH319" s="202">
        <f t="shared" si="117"/>
        <v>0</v>
      </c>
      <c r="BI319" s="202">
        <f t="shared" si="118"/>
        <v>0</v>
      </c>
      <c r="BJ319" s="18" t="s">
        <v>84</v>
      </c>
      <c r="BK319" s="202">
        <f t="shared" si="119"/>
        <v>0</v>
      </c>
      <c r="BL319" s="18" t="s">
        <v>318</v>
      </c>
      <c r="BM319" s="201" t="s">
        <v>3788</v>
      </c>
    </row>
    <row r="320" spans="1:65" s="2" customFormat="1" ht="16.5" customHeight="1" x14ac:dyDescent="0.2">
      <c r="A320" s="35"/>
      <c r="B320" s="36"/>
      <c r="C320" s="190" t="s">
        <v>1284</v>
      </c>
      <c r="D320" s="190" t="s">
        <v>313</v>
      </c>
      <c r="E320" s="191" t="s">
        <v>3789</v>
      </c>
      <c r="F320" s="192" t="s">
        <v>3790</v>
      </c>
      <c r="G320" s="193" t="s">
        <v>1692</v>
      </c>
      <c r="H320" s="194">
        <v>4</v>
      </c>
      <c r="I320" s="195"/>
      <c r="J320" s="196">
        <f t="shared" si="110"/>
        <v>0</v>
      </c>
      <c r="K320" s="192" t="s">
        <v>21</v>
      </c>
      <c r="L320" s="40"/>
      <c r="M320" s="197" t="s">
        <v>21</v>
      </c>
      <c r="N320" s="198" t="s">
        <v>47</v>
      </c>
      <c r="O320" s="65"/>
      <c r="P320" s="199">
        <f t="shared" si="111"/>
        <v>0</v>
      </c>
      <c r="Q320" s="199">
        <v>0</v>
      </c>
      <c r="R320" s="199">
        <f t="shared" si="112"/>
        <v>0</v>
      </c>
      <c r="S320" s="199">
        <v>0</v>
      </c>
      <c r="T320" s="200">
        <f t="shared" si="113"/>
        <v>0</v>
      </c>
      <c r="U320" s="35"/>
      <c r="V320" s="35"/>
      <c r="W320" s="35"/>
      <c r="X320" s="35"/>
      <c r="Y320" s="35"/>
      <c r="Z320" s="35"/>
      <c r="AA320" s="35"/>
      <c r="AB320" s="35"/>
      <c r="AC320" s="35"/>
      <c r="AD320" s="35"/>
      <c r="AE320" s="35"/>
      <c r="AR320" s="201" t="s">
        <v>318</v>
      </c>
      <c r="AT320" s="201" t="s">
        <v>313</v>
      </c>
      <c r="AU320" s="201" t="s">
        <v>125</v>
      </c>
      <c r="AY320" s="18" t="s">
        <v>311</v>
      </c>
      <c r="BE320" s="202">
        <f t="shared" si="114"/>
        <v>0</v>
      </c>
      <c r="BF320" s="202">
        <f t="shared" si="115"/>
        <v>0</v>
      </c>
      <c r="BG320" s="202">
        <f t="shared" si="116"/>
        <v>0</v>
      </c>
      <c r="BH320" s="202">
        <f t="shared" si="117"/>
        <v>0</v>
      </c>
      <c r="BI320" s="202">
        <f t="shared" si="118"/>
        <v>0</v>
      </c>
      <c r="BJ320" s="18" t="s">
        <v>84</v>
      </c>
      <c r="BK320" s="202">
        <f t="shared" si="119"/>
        <v>0</v>
      </c>
      <c r="BL320" s="18" t="s">
        <v>318</v>
      </c>
      <c r="BM320" s="201" t="s">
        <v>3791</v>
      </c>
    </row>
    <row r="321" spans="1:65" s="2" customFormat="1" ht="16.5" customHeight="1" x14ac:dyDescent="0.2">
      <c r="A321" s="35"/>
      <c r="B321" s="36"/>
      <c r="C321" s="190" t="s">
        <v>1290</v>
      </c>
      <c r="D321" s="190" t="s">
        <v>313</v>
      </c>
      <c r="E321" s="191" t="s">
        <v>3792</v>
      </c>
      <c r="F321" s="192" t="s">
        <v>3793</v>
      </c>
      <c r="G321" s="193" t="s">
        <v>1692</v>
      </c>
      <c r="H321" s="194">
        <v>6</v>
      </c>
      <c r="I321" s="195"/>
      <c r="J321" s="196">
        <f t="shared" si="110"/>
        <v>0</v>
      </c>
      <c r="K321" s="192" t="s">
        <v>21</v>
      </c>
      <c r="L321" s="40"/>
      <c r="M321" s="197" t="s">
        <v>21</v>
      </c>
      <c r="N321" s="198" t="s">
        <v>47</v>
      </c>
      <c r="O321" s="65"/>
      <c r="P321" s="199">
        <f t="shared" si="111"/>
        <v>0</v>
      </c>
      <c r="Q321" s="199">
        <v>0</v>
      </c>
      <c r="R321" s="199">
        <f t="shared" si="112"/>
        <v>0</v>
      </c>
      <c r="S321" s="199">
        <v>0</v>
      </c>
      <c r="T321" s="200">
        <f t="shared" si="113"/>
        <v>0</v>
      </c>
      <c r="U321" s="35"/>
      <c r="V321" s="35"/>
      <c r="W321" s="35"/>
      <c r="X321" s="35"/>
      <c r="Y321" s="35"/>
      <c r="Z321" s="35"/>
      <c r="AA321" s="35"/>
      <c r="AB321" s="35"/>
      <c r="AC321" s="35"/>
      <c r="AD321" s="35"/>
      <c r="AE321" s="35"/>
      <c r="AR321" s="201" t="s">
        <v>318</v>
      </c>
      <c r="AT321" s="201" t="s">
        <v>313</v>
      </c>
      <c r="AU321" s="201" t="s">
        <v>125</v>
      </c>
      <c r="AY321" s="18" t="s">
        <v>311</v>
      </c>
      <c r="BE321" s="202">
        <f t="shared" si="114"/>
        <v>0</v>
      </c>
      <c r="BF321" s="202">
        <f t="shared" si="115"/>
        <v>0</v>
      </c>
      <c r="BG321" s="202">
        <f t="shared" si="116"/>
        <v>0</v>
      </c>
      <c r="BH321" s="202">
        <f t="shared" si="117"/>
        <v>0</v>
      </c>
      <c r="BI321" s="202">
        <f t="shared" si="118"/>
        <v>0</v>
      </c>
      <c r="BJ321" s="18" t="s">
        <v>84</v>
      </c>
      <c r="BK321" s="202">
        <f t="shared" si="119"/>
        <v>0</v>
      </c>
      <c r="BL321" s="18" t="s">
        <v>318</v>
      </c>
      <c r="BM321" s="201" t="s">
        <v>3794</v>
      </c>
    </row>
    <row r="322" spans="1:65" s="2" customFormat="1" ht="16.5" customHeight="1" x14ac:dyDescent="0.2">
      <c r="A322" s="35"/>
      <c r="B322" s="36"/>
      <c r="C322" s="190" t="s">
        <v>1300</v>
      </c>
      <c r="D322" s="190" t="s">
        <v>313</v>
      </c>
      <c r="E322" s="191" t="s">
        <v>3795</v>
      </c>
      <c r="F322" s="192" t="s">
        <v>3796</v>
      </c>
      <c r="G322" s="193" t="s">
        <v>1692</v>
      </c>
      <c r="H322" s="194">
        <v>6</v>
      </c>
      <c r="I322" s="195"/>
      <c r="J322" s="196">
        <f t="shared" si="110"/>
        <v>0</v>
      </c>
      <c r="K322" s="192" t="s">
        <v>21</v>
      </c>
      <c r="L322" s="40"/>
      <c r="M322" s="197" t="s">
        <v>21</v>
      </c>
      <c r="N322" s="198" t="s">
        <v>47</v>
      </c>
      <c r="O322" s="65"/>
      <c r="P322" s="199">
        <f t="shared" si="111"/>
        <v>0</v>
      </c>
      <c r="Q322" s="199">
        <v>0</v>
      </c>
      <c r="R322" s="199">
        <f t="shared" si="112"/>
        <v>0</v>
      </c>
      <c r="S322" s="199">
        <v>0</v>
      </c>
      <c r="T322" s="200">
        <f t="shared" si="113"/>
        <v>0</v>
      </c>
      <c r="U322" s="35"/>
      <c r="V322" s="35"/>
      <c r="W322" s="35"/>
      <c r="X322" s="35"/>
      <c r="Y322" s="35"/>
      <c r="Z322" s="35"/>
      <c r="AA322" s="35"/>
      <c r="AB322" s="35"/>
      <c r="AC322" s="35"/>
      <c r="AD322" s="35"/>
      <c r="AE322" s="35"/>
      <c r="AR322" s="201" t="s">
        <v>318</v>
      </c>
      <c r="AT322" s="201" t="s">
        <v>313</v>
      </c>
      <c r="AU322" s="201" t="s">
        <v>125</v>
      </c>
      <c r="AY322" s="18" t="s">
        <v>311</v>
      </c>
      <c r="BE322" s="202">
        <f t="shared" si="114"/>
        <v>0</v>
      </c>
      <c r="BF322" s="202">
        <f t="shared" si="115"/>
        <v>0</v>
      </c>
      <c r="BG322" s="202">
        <f t="shared" si="116"/>
        <v>0</v>
      </c>
      <c r="BH322" s="202">
        <f t="shared" si="117"/>
        <v>0</v>
      </c>
      <c r="BI322" s="202">
        <f t="shared" si="118"/>
        <v>0</v>
      </c>
      <c r="BJ322" s="18" t="s">
        <v>84</v>
      </c>
      <c r="BK322" s="202">
        <f t="shared" si="119"/>
        <v>0</v>
      </c>
      <c r="BL322" s="18" t="s">
        <v>318</v>
      </c>
      <c r="BM322" s="201" t="s">
        <v>3797</v>
      </c>
    </row>
    <row r="323" spans="1:65" s="2" customFormat="1" ht="16.5" customHeight="1" x14ac:dyDescent="0.2">
      <c r="A323" s="35"/>
      <c r="B323" s="36"/>
      <c r="C323" s="190" t="s">
        <v>1309</v>
      </c>
      <c r="D323" s="190" t="s">
        <v>313</v>
      </c>
      <c r="E323" s="191" t="s">
        <v>3798</v>
      </c>
      <c r="F323" s="192" t="s">
        <v>3799</v>
      </c>
      <c r="G323" s="193" t="s">
        <v>1692</v>
      </c>
      <c r="H323" s="194">
        <v>6</v>
      </c>
      <c r="I323" s="195"/>
      <c r="J323" s="196">
        <f t="shared" si="110"/>
        <v>0</v>
      </c>
      <c r="K323" s="192" t="s">
        <v>21</v>
      </c>
      <c r="L323" s="40"/>
      <c r="M323" s="197" t="s">
        <v>21</v>
      </c>
      <c r="N323" s="198" t="s">
        <v>47</v>
      </c>
      <c r="O323" s="65"/>
      <c r="P323" s="199">
        <f t="shared" si="111"/>
        <v>0</v>
      </c>
      <c r="Q323" s="199">
        <v>0</v>
      </c>
      <c r="R323" s="199">
        <f t="shared" si="112"/>
        <v>0</v>
      </c>
      <c r="S323" s="199">
        <v>0</v>
      </c>
      <c r="T323" s="200">
        <f t="shared" si="113"/>
        <v>0</v>
      </c>
      <c r="U323" s="35"/>
      <c r="V323" s="35"/>
      <c r="W323" s="35"/>
      <c r="X323" s="35"/>
      <c r="Y323" s="35"/>
      <c r="Z323" s="35"/>
      <c r="AA323" s="35"/>
      <c r="AB323" s="35"/>
      <c r="AC323" s="35"/>
      <c r="AD323" s="35"/>
      <c r="AE323" s="35"/>
      <c r="AR323" s="201" t="s">
        <v>318</v>
      </c>
      <c r="AT323" s="201" t="s">
        <v>313</v>
      </c>
      <c r="AU323" s="201" t="s">
        <v>125</v>
      </c>
      <c r="AY323" s="18" t="s">
        <v>311</v>
      </c>
      <c r="BE323" s="202">
        <f t="shared" si="114"/>
        <v>0</v>
      </c>
      <c r="BF323" s="202">
        <f t="shared" si="115"/>
        <v>0</v>
      </c>
      <c r="BG323" s="202">
        <f t="shared" si="116"/>
        <v>0</v>
      </c>
      <c r="BH323" s="202">
        <f t="shared" si="117"/>
        <v>0</v>
      </c>
      <c r="BI323" s="202">
        <f t="shared" si="118"/>
        <v>0</v>
      </c>
      <c r="BJ323" s="18" t="s">
        <v>84</v>
      </c>
      <c r="BK323" s="202">
        <f t="shared" si="119"/>
        <v>0</v>
      </c>
      <c r="BL323" s="18" t="s">
        <v>318</v>
      </c>
      <c r="BM323" s="201" t="s">
        <v>3800</v>
      </c>
    </row>
    <row r="324" spans="1:65" s="2" customFormat="1" ht="16.5" customHeight="1" x14ac:dyDescent="0.2">
      <c r="A324" s="35"/>
      <c r="B324" s="36"/>
      <c r="C324" s="190" t="s">
        <v>1319</v>
      </c>
      <c r="D324" s="190" t="s">
        <v>313</v>
      </c>
      <c r="E324" s="191" t="s">
        <v>3801</v>
      </c>
      <c r="F324" s="192" t="s">
        <v>3802</v>
      </c>
      <c r="G324" s="193" t="s">
        <v>1692</v>
      </c>
      <c r="H324" s="194">
        <v>6</v>
      </c>
      <c r="I324" s="195"/>
      <c r="J324" s="196">
        <f t="shared" si="110"/>
        <v>0</v>
      </c>
      <c r="K324" s="192" t="s">
        <v>21</v>
      </c>
      <c r="L324" s="40"/>
      <c r="M324" s="197" t="s">
        <v>21</v>
      </c>
      <c r="N324" s="198" t="s">
        <v>47</v>
      </c>
      <c r="O324" s="65"/>
      <c r="P324" s="199">
        <f t="shared" si="111"/>
        <v>0</v>
      </c>
      <c r="Q324" s="199">
        <v>0</v>
      </c>
      <c r="R324" s="199">
        <f t="shared" si="112"/>
        <v>0</v>
      </c>
      <c r="S324" s="199">
        <v>0</v>
      </c>
      <c r="T324" s="200">
        <f t="shared" si="113"/>
        <v>0</v>
      </c>
      <c r="U324" s="35"/>
      <c r="V324" s="35"/>
      <c r="W324" s="35"/>
      <c r="X324" s="35"/>
      <c r="Y324" s="35"/>
      <c r="Z324" s="35"/>
      <c r="AA324" s="35"/>
      <c r="AB324" s="35"/>
      <c r="AC324" s="35"/>
      <c r="AD324" s="35"/>
      <c r="AE324" s="35"/>
      <c r="AR324" s="201" t="s">
        <v>318</v>
      </c>
      <c r="AT324" s="201" t="s">
        <v>313</v>
      </c>
      <c r="AU324" s="201" t="s">
        <v>125</v>
      </c>
      <c r="AY324" s="18" t="s">
        <v>311</v>
      </c>
      <c r="BE324" s="202">
        <f t="shared" si="114"/>
        <v>0</v>
      </c>
      <c r="BF324" s="202">
        <f t="shared" si="115"/>
        <v>0</v>
      </c>
      <c r="BG324" s="202">
        <f t="shared" si="116"/>
        <v>0</v>
      </c>
      <c r="BH324" s="202">
        <f t="shared" si="117"/>
        <v>0</v>
      </c>
      <c r="BI324" s="202">
        <f t="shared" si="118"/>
        <v>0</v>
      </c>
      <c r="BJ324" s="18" t="s">
        <v>84</v>
      </c>
      <c r="BK324" s="202">
        <f t="shared" si="119"/>
        <v>0</v>
      </c>
      <c r="BL324" s="18" t="s">
        <v>318</v>
      </c>
      <c r="BM324" s="201" t="s">
        <v>3803</v>
      </c>
    </row>
    <row r="325" spans="1:65" s="2" customFormat="1" ht="16.5" customHeight="1" x14ac:dyDescent="0.2">
      <c r="A325" s="35"/>
      <c r="B325" s="36"/>
      <c r="C325" s="190" t="s">
        <v>1324</v>
      </c>
      <c r="D325" s="190" t="s">
        <v>313</v>
      </c>
      <c r="E325" s="191" t="s">
        <v>3804</v>
      </c>
      <c r="F325" s="192" t="s">
        <v>3314</v>
      </c>
      <c r="G325" s="193" t="s">
        <v>2003</v>
      </c>
      <c r="H325" s="194">
        <v>1</v>
      </c>
      <c r="I325" s="195"/>
      <c r="J325" s="196">
        <f t="shared" si="110"/>
        <v>0</v>
      </c>
      <c r="K325" s="192" t="s">
        <v>21</v>
      </c>
      <c r="L325" s="40"/>
      <c r="M325" s="197" t="s">
        <v>21</v>
      </c>
      <c r="N325" s="198" t="s">
        <v>47</v>
      </c>
      <c r="O325" s="65"/>
      <c r="P325" s="199">
        <f t="shared" si="111"/>
        <v>0</v>
      </c>
      <c r="Q325" s="199">
        <v>0</v>
      </c>
      <c r="R325" s="199">
        <f t="shared" si="112"/>
        <v>0</v>
      </c>
      <c r="S325" s="199">
        <v>0</v>
      </c>
      <c r="T325" s="200">
        <f t="shared" si="113"/>
        <v>0</v>
      </c>
      <c r="U325" s="35"/>
      <c r="V325" s="35"/>
      <c r="W325" s="35"/>
      <c r="X325" s="35"/>
      <c r="Y325" s="35"/>
      <c r="Z325" s="35"/>
      <c r="AA325" s="35"/>
      <c r="AB325" s="35"/>
      <c r="AC325" s="35"/>
      <c r="AD325" s="35"/>
      <c r="AE325" s="35"/>
      <c r="AR325" s="201" t="s">
        <v>318</v>
      </c>
      <c r="AT325" s="201" t="s">
        <v>313</v>
      </c>
      <c r="AU325" s="201" t="s">
        <v>125</v>
      </c>
      <c r="AY325" s="18" t="s">
        <v>311</v>
      </c>
      <c r="BE325" s="202">
        <f t="shared" si="114"/>
        <v>0</v>
      </c>
      <c r="BF325" s="202">
        <f t="shared" si="115"/>
        <v>0</v>
      </c>
      <c r="BG325" s="202">
        <f t="shared" si="116"/>
        <v>0</v>
      </c>
      <c r="BH325" s="202">
        <f t="shared" si="117"/>
        <v>0</v>
      </c>
      <c r="BI325" s="202">
        <f t="shared" si="118"/>
        <v>0</v>
      </c>
      <c r="BJ325" s="18" t="s">
        <v>84</v>
      </c>
      <c r="BK325" s="202">
        <f t="shared" si="119"/>
        <v>0</v>
      </c>
      <c r="BL325" s="18" t="s">
        <v>318</v>
      </c>
      <c r="BM325" s="201" t="s">
        <v>3805</v>
      </c>
    </row>
    <row r="326" spans="1:65" s="12" customFormat="1" ht="20.85" customHeight="1" x14ac:dyDescent="0.2">
      <c r="B326" s="174"/>
      <c r="C326" s="175"/>
      <c r="D326" s="176" t="s">
        <v>75</v>
      </c>
      <c r="E326" s="188" t="s">
        <v>3806</v>
      </c>
      <c r="F326" s="188" t="s">
        <v>3398</v>
      </c>
      <c r="G326" s="175"/>
      <c r="H326" s="175"/>
      <c r="I326" s="178"/>
      <c r="J326" s="189">
        <f>BK326</f>
        <v>0</v>
      </c>
      <c r="K326" s="175"/>
      <c r="L326" s="180"/>
      <c r="M326" s="181"/>
      <c r="N326" s="182"/>
      <c r="O326" s="182"/>
      <c r="P326" s="183">
        <f>SUM(P327:P335)</f>
        <v>0</v>
      </c>
      <c r="Q326" s="182"/>
      <c r="R326" s="183">
        <f>SUM(R327:R335)</f>
        <v>0</v>
      </c>
      <c r="S326" s="182"/>
      <c r="T326" s="184">
        <f>SUM(T327:T335)</f>
        <v>0</v>
      </c>
      <c r="AR326" s="185" t="s">
        <v>84</v>
      </c>
      <c r="AT326" s="186" t="s">
        <v>75</v>
      </c>
      <c r="AU326" s="186" t="s">
        <v>86</v>
      </c>
      <c r="AY326" s="185" t="s">
        <v>311</v>
      </c>
      <c r="BK326" s="187">
        <f>SUM(BK327:BK335)</f>
        <v>0</v>
      </c>
    </row>
    <row r="327" spans="1:65" s="2" customFormat="1" ht="24" customHeight="1" x14ac:dyDescent="0.2">
      <c r="A327" s="35"/>
      <c r="B327" s="36"/>
      <c r="C327" s="190" t="s">
        <v>1327</v>
      </c>
      <c r="D327" s="190" t="s">
        <v>313</v>
      </c>
      <c r="E327" s="191" t="s">
        <v>3431</v>
      </c>
      <c r="F327" s="192" t="s">
        <v>3432</v>
      </c>
      <c r="G327" s="193" t="s">
        <v>329</v>
      </c>
      <c r="H327" s="194">
        <v>50</v>
      </c>
      <c r="I327" s="195"/>
      <c r="J327" s="196">
        <f t="shared" ref="J327:J335" si="120">ROUND(I327*H327,2)</f>
        <v>0</v>
      </c>
      <c r="K327" s="192" t="s">
        <v>21</v>
      </c>
      <c r="L327" s="40"/>
      <c r="M327" s="197" t="s">
        <v>21</v>
      </c>
      <c r="N327" s="198" t="s">
        <v>47</v>
      </c>
      <c r="O327" s="65"/>
      <c r="P327" s="199">
        <f t="shared" ref="P327:P335" si="121">O327*H327</f>
        <v>0</v>
      </c>
      <c r="Q327" s="199">
        <v>0</v>
      </c>
      <c r="R327" s="199">
        <f t="shared" ref="R327:R335" si="122">Q327*H327</f>
        <v>0</v>
      </c>
      <c r="S327" s="199">
        <v>0</v>
      </c>
      <c r="T327" s="200">
        <f t="shared" ref="T327:T335" si="123">S327*H327</f>
        <v>0</v>
      </c>
      <c r="U327" s="35"/>
      <c r="V327" s="35"/>
      <c r="W327" s="35"/>
      <c r="X327" s="35"/>
      <c r="Y327" s="35"/>
      <c r="Z327" s="35"/>
      <c r="AA327" s="35"/>
      <c r="AB327" s="35"/>
      <c r="AC327" s="35"/>
      <c r="AD327" s="35"/>
      <c r="AE327" s="35"/>
      <c r="AR327" s="201" t="s">
        <v>318</v>
      </c>
      <c r="AT327" s="201" t="s">
        <v>313</v>
      </c>
      <c r="AU327" s="201" t="s">
        <v>125</v>
      </c>
      <c r="AY327" s="18" t="s">
        <v>311</v>
      </c>
      <c r="BE327" s="202">
        <f t="shared" ref="BE327:BE335" si="124">IF(N327="základní",J327,0)</f>
        <v>0</v>
      </c>
      <c r="BF327" s="202">
        <f t="shared" ref="BF327:BF335" si="125">IF(N327="snížená",J327,0)</f>
        <v>0</v>
      </c>
      <c r="BG327" s="202">
        <f t="shared" ref="BG327:BG335" si="126">IF(N327="zákl. přenesená",J327,0)</f>
        <v>0</v>
      </c>
      <c r="BH327" s="202">
        <f t="shared" ref="BH327:BH335" si="127">IF(N327="sníž. přenesená",J327,0)</f>
        <v>0</v>
      </c>
      <c r="BI327" s="202">
        <f t="shared" ref="BI327:BI335" si="128">IF(N327="nulová",J327,0)</f>
        <v>0</v>
      </c>
      <c r="BJ327" s="18" t="s">
        <v>84</v>
      </c>
      <c r="BK327" s="202">
        <f t="shared" ref="BK327:BK335" si="129">ROUND(I327*H327,2)</f>
        <v>0</v>
      </c>
      <c r="BL327" s="18" t="s">
        <v>318</v>
      </c>
      <c r="BM327" s="201" t="s">
        <v>3807</v>
      </c>
    </row>
    <row r="328" spans="1:65" s="2" customFormat="1" ht="16.5" customHeight="1" x14ac:dyDescent="0.2">
      <c r="A328" s="35"/>
      <c r="B328" s="36"/>
      <c r="C328" s="190" t="s">
        <v>1333</v>
      </c>
      <c r="D328" s="190" t="s">
        <v>313</v>
      </c>
      <c r="E328" s="191" t="s">
        <v>3442</v>
      </c>
      <c r="F328" s="192" t="s">
        <v>3443</v>
      </c>
      <c r="G328" s="193" t="s">
        <v>2003</v>
      </c>
      <c r="H328" s="194">
        <v>8</v>
      </c>
      <c r="I328" s="195"/>
      <c r="J328" s="196">
        <f t="shared" si="120"/>
        <v>0</v>
      </c>
      <c r="K328" s="192" t="s">
        <v>21</v>
      </c>
      <c r="L328" s="40"/>
      <c r="M328" s="197" t="s">
        <v>21</v>
      </c>
      <c r="N328" s="198" t="s">
        <v>47</v>
      </c>
      <c r="O328" s="65"/>
      <c r="P328" s="199">
        <f t="shared" si="121"/>
        <v>0</v>
      </c>
      <c r="Q328" s="199">
        <v>0</v>
      </c>
      <c r="R328" s="199">
        <f t="shared" si="122"/>
        <v>0</v>
      </c>
      <c r="S328" s="199">
        <v>0</v>
      </c>
      <c r="T328" s="200">
        <f t="shared" si="123"/>
        <v>0</v>
      </c>
      <c r="U328" s="35"/>
      <c r="V328" s="35"/>
      <c r="W328" s="35"/>
      <c r="X328" s="35"/>
      <c r="Y328" s="35"/>
      <c r="Z328" s="35"/>
      <c r="AA328" s="35"/>
      <c r="AB328" s="35"/>
      <c r="AC328" s="35"/>
      <c r="AD328" s="35"/>
      <c r="AE328" s="35"/>
      <c r="AR328" s="201" t="s">
        <v>318</v>
      </c>
      <c r="AT328" s="201" t="s">
        <v>313</v>
      </c>
      <c r="AU328" s="201" t="s">
        <v>125</v>
      </c>
      <c r="AY328" s="18" t="s">
        <v>311</v>
      </c>
      <c r="BE328" s="202">
        <f t="shared" si="124"/>
        <v>0</v>
      </c>
      <c r="BF328" s="202">
        <f t="shared" si="125"/>
        <v>0</v>
      </c>
      <c r="BG328" s="202">
        <f t="shared" si="126"/>
        <v>0</v>
      </c>
      <c r="BH328" s="202">
        <f t="shared" si="127"/>
        <v>0</v>
      </c>
      <c r="BI328" s="202">
        <f t="shared" si="128"/>
        <v>0</v>
      </c>
      <c r="BJ328" s="18" t="s">
        <v>84</v>
      </c>
      <c r="BK328" s="202">
        <f t="shared" si="129"/>
        <v>0</v>
      </c>
      <c r="BL328" s="18" t="s">
        <v>318</v>
      </c>
      <c r="BM328" s="201" t="s">
        <v>3808</v>
      </c>
    </row>
    <row r="329" spans="1:65" s="2" customFormat="1" ht="16.5" customHeight="1" x14ac:dyDescent="0.2">
      <c r="A329" s="35"/>
      <c r="B329" s="36"/>
      <c r="C329" s="190" t="s">
        <v>1335</v>
      </c>
      <c r="D329" s="190" t="s">
        <v>313</v>
      </c>
      <c r="E329" s="191" t="s">
        <v>3445</v>
      </c>
      <c r="F329" s="192" t="s">
        <v>3446</v>
      </c>
      <c r="G329" s="193" t="s">
        <v>1692</v>
      </c>
      <c r="H329" s="194">
        <v>10</v>
      </c>
      <c r="I329" s="195"/>
      <c r="J329" s="196">
        <f t="shared" si="120"/>
        <v>0</v>
      </c>
      <c r="K329" s="192" t="s">
        <v>21</v>
      </c>
      <c r="L329" s="40"/>
      <c r="M329" s="197" t="s">
        <v>21</v>
      </c>
      <c r="N329" s="198" t="s">
        <v>47</v>
      </c>
      <c r="O329" s="65"/>
      <c r="P329" s="199">
        <f t="shared" si="121"/>
        <v>0</v>
      </c>
      <c r="Q329" s="199">
        <v>0</v>
      </c>
      <c r="R329" s="199">
        <f t="shared" si="122"/>
        <v>0</v>
      </c>
      <c r="S329" s="199">
        <v>0</v>
      </c>
      <c r="T329" s="200">
        <f t="shared" si="123"/>
        <v>0</v>
      </c>
      <c r="U329" s="35"/>
      <c r="V329" s="35"/>
      <c r="W329" s="35"/>
      <c r="X329" s="35"/>
      <c r="Y329" s="35"/>
      <c r="Z329" s="35"/>
      <c r="AA329" s="35"/>
      <c r="AB329" s="35"/>
      <c r="AC329" s="35"/>
      <c r="AD329" s="35"/>
      <c r="AE329" s="35"/>
      <c r="AR329" s="201" t="s">
        <v>318</v>
      </c>
      <c r="AT329" s="201" t="s">
        <v>313</v>
      </c>
      <c r="AU329" s="201" t="s">
        <v>125</v>
      </c>
      <c r="AY329" s="18" t="s">
        <v>311</v>
      </c>
      <c r="BE329" s="202">
        <f t="shared" si="124"/>
        <v>0</v>
      </c>
      <c r="BF329" s="202">
        <f t="shared" si="125"/>
        <v>0</v>
      </c>
      <c r="BG329" s="202">
        <f t="shared" si="126"/>
        <v>0</v>
      </c>
      <c r="BH329" s="202">
        <f t="shared" si="127"/>
        <v>0</v>
      </c>
      <c r="BI329" s="202">
        <f t="shared" si="128"/>
        <v>0</v>
      </c>
      <c r="BJ329" s="18" t="s">
        <v>84</v>
      </c>
      <c r="BK329" s="202">
        <f t="shared" si="129"/>
        <v>0</v>
      </c>
      <c r="BL329" s="18" t="s">
        <v>318</v>
      </c>
      <c r="BM329" s="201" t="s">
        <v>3809</v>
      </c>
    </row>
    <row r="330" spans="1:65" s="2" customFormat="1" ht="16.5" customHeight="1" x14ac:dyDescent="0.2">
      <c r="A330" s="35"/>
      <c r="B330" s="36"/>
      <c r="C330" s="190" t="s">
        <v>1342</v>
      </c>
      <c r="D330" s="190" t="s">
        <v>313</v>
      </c>
      <c r="E330" s="191" t="s">
        <v>3601</v>
      </c>
      <c r="F330" s="192" t="s">
        <v>3602</v>
      </c>
      <c r="G330" s="193" t="s">
        <v>329</v>
      </c>
      <c r="H330" s="194">
        <v>150</v>
      </c>
      <c r="I330" s="195"/>
      <c r="J330" s="196">
        <f t="shared" si="120"/>
        <v>0</v>
      </c>
      <c r="K330" s="192" t="s">
        <v>21</v>
      </c>
      <c r="L330" s="40"/>
      <c r="M330" s="197" t="s">
        <v>21</v>
      </c>
      <c r="N330" s="198" t="s">
        <v>47</v>
      </c>
      <c r="O330" s="65"/>
      <c r="P330" s="199">
        <f t="shared" si="121"/>
        <v>0</v>
      </c>
      <c r="Q330" s="199">
        <v>0</v>
      </c>
      <c r="R330" s="199">
        <f t="shared" si="122"/>
        <v>0</v>
      </c>
      <c r="S330" s="199">
        <v>0</v>
      </c>
      <c r="T330" s="200">
        <f t="shared" si="123"/>
        <v>0</v>
      </c>
      <c r="U330" s="35"/>
      <c r="V330" s="35"/>
      <c r="W330" s="35"/>
      <c r="X330" s="35"/>
      <c r="Y330" s="35"/>
      <c r="Z330" s="35"/>
      <c r="AA330" s="35"/>
      <c r="AB330" s="35"/>
      <c r="AC330" s="35"/>
      <c r="AD330" s="35"/>
      <c r="AE330" s="35"/>
      <c r="AR330" s="201" t="s">
        <v>318</v>
      </c>
      <c r="AT330" s="201" t="s">
        <v>313</v>
      </c>
      <c r="AU330" s="201" t="s">
        <v>125</v>
      </c>
      <c r="AY330" s="18" t="s">
        <v>311</v>
      </c>
      <c r="BE330" s="202">
        <f t="shared" si="124"/>
        <v>0</v>
      </c>
      <c r="BF330" s="202">
        <f t="shared" si="125"/>
        <v>0</v>
      </c>
      <c r="BG330" s="202">
        <f t="shared" si="126"/>
        <v>0</v>
      </c>
      <c r="BH330" s="202">
        <f t="shared" si="127"/>
        <v>0</v>
      </c>
      <c r="BI330" s="202">
        <f t="shared" si="128"/>
        <v>0</v>
      </c>
      <c r="BJ330" s="18" t="s">
        <v>84</v>
      </c>
      <c r="BK330" s="202">
        <f t="shared" si="129"/>
        <v>0</v>
      </c>
      <c r="BL330" s="18" t="s">
        <v>318</v>
      </c>
      <c r="BM330" s="201" t="s">
        <v>3810</v>
      </c>
    </row>
    <row r="331" spans="1:65" s="2" customFormat="1" ht="16.5" customHeight="1" x14ac:dyDescent="0.2">
      <c r="A331" s="35"/>
      <c r="B331" s="36"/>
      <c r="C331" s="190" t="s">
        <v>1348</v>
      </c>
      <c r="D331" s="190" t="s">
        <v>313</v>
      </c>
      <c r="E331" s="191" t="s">
        <v>3616</v>
      </c>
      <c r="F331" s="192" t="s">
        <v>3410</v>
      </c>
      <c r="G331" s="193" t="s">
        <v>2003</v>
      </c>
      <c r="H331" s="194">
        <v>1</v>
      </c>
      <c r="I331" s="195"/>
      <c r="J331" s="196">
        <f t="shared" si="120"/>
        <v>0</v>
      </c>
      <c r="K331" s="192" t="s">
        <v>21</v>
      </c>
      <c r="L331" s="40"/>
      <c r="M331" s="197" t="s">
        <v>21</v>
      </c>
      <c r="N331" s="198" t="s">
        <v>47</v>
      </c>
      <c r="O331" s="65"/>
      <c r="P331" s="199">
        <f t="shared" si="121"/>
        <v>0</v>
      </c>
      <c r="Q331" s="199">
        <v>0</v>
      </c>
      <c r="R331" s="199">
        <f t="shared" si="122"/>
        <v>0</v>
      </c>
      <c r="S331" s="199">
        <v>0</v>
      </c>
      <c r="T331" s="200">
        <f t="shared" si="123"/>
        <v>0</v>
      </c>
      <c r="U331" s="35"/>
      <c r="V331" s="35"/>
      <c r="W331" s="35"/>
      <c r="X331" s="35"/>
      <c r="Y331" s="35"/>
      <c r="Z331" s="35"/>
      <c r="AA331" s="35"/>
      <c r="AB331" s="35"/>
      <c r="AC331" s="35"/>
      <c r="AD331" s="35"/>
      <c r="AE331" s="35"/>
      <c r="AR331" s="201" t="s">
        <v>318</v>
      </c>
      <c r="AT331" s="201" t="s">
        <v>313</v>
      </c>
      <c r="AU331" s="201" t="s">
        <v>125</v>
      </c>
      <c r="AY331" s="18" t="s">
        <v>311</v>
      </c>
      <c r="BE331" s="202">
        <f t="shared" si="124"/>
        <v>0</v>
      </c>
      <c r="BF331" s="202">
        <f t="shared" si="125"/>
        <v>0</v>
      </c>
      <c r="BG331" s="202">
        <f t="shared" si="126"/>
        <v>0</v>
      </c>
      <c r="BH331" s="202">
        <f t="shared" si="127"/>
        <v>0</v>
      </c>
      <c r="BI331" s="202">
        <f t="shared" si="128"/>
        <v>0</v>
      </c>
      <c r="BJ331" s="18" t="s">
        <v>84</v>
      </c>
      <c r="BK331" s="202">
        <f t="shared" si="129"/>
        <v>0</v>
      </c>
      <c r="BL331" s="18" t="s">
        <v>318</v>
      </c>
      <c r="BM331" s="201" t="s">
        <v>3811</v>
      </c>
    </row>
    <row r="332" spans="1:65" s="2" customFormat="1" ht="16.5" customHeight="1" x14ac:dyDescent="0.2">
      <c r="A332" s="35"/>
      <c r="B332" s="36"/>
      <c r="C332" s="190" t="s">
        <v>1354</v>
      </c>
      <c r="D332" s="190" t="s">
        <v>313</v>
      </c>
      <c r="E332" s="191" t="s">
        <v>3731</v>
      </c>
      <c r="F332" s="192" t="s">
        <v>3732</v>
      </c>
      <c r="G332" s="193" t="s">
        <v>329</v>
      </c>
      <c r="H332" s="194">
        <v>50</v>
      </c>
      <c r="I332" s="195"/>
      <c r="J332" s="196">
        <f t="shared" si="120"/>
        <v>0</v>
      </c>
      <c r="K332" s="192" t="s">
        <v>21</v>
      </c>
      <c r="L332" s="40"/>
      <c r="M332" s="197" t="s">
        <v>21</v>
      </c>
      <c r="N332" s="198" t="s">
        <v>47</v>
      </c>
      <c r="O332" s="65"/>
      <c r="P332" s="199">
        <f t="shared" si="121"/>
        <v>0</v>
      </c>
      <c r="Q332" s="199">
        <v>0</v>
      </c>
      <c r="R332" s="199">
        <f t="shared" si="122"/>
        <v>0</v>
      </c>
      <c r="S332" s="199">
        <v>0</v>
      </c>
      <c r="T332" s="200">
        <f t="shared" si="123"/>
        <v>0</v>
      </c>
      <c r="U332" s="35"/>
      <c r="V332" s="35"/>
      <c r="W332" s="35"/>
      <c r="X332" s="35"/>
      <c r="Y332" s="35"/>
      <c r="Z332" s="35"/>
      <c r="AA332" s="35"/>
      <c r="AB332" s="35"/>
      <c r="AC332" s="35"/>
      <c r="AD332" s="35"/>
      <c r="AE332" s="35"/>
      <c r="AR332" s="201" t="s">
        <v>318</v>
      </c>
      <c r="AT332" s="201" t="s">
        <v>313</v>
      </c>
      <c r="AU332" s="201" t="s">
        <v>125</v>
      </c>
      <c r="AY332" s="18" t="s">
        <v>311</v>
      </c>
      <c r="BE332" s="202">
        <f t="shared" si="124"/>
        <v>0</v>
      </c>
      <c r="BF332" s="202">
        <f t="shared" si="125"/>
        <v>0</v>
      </c>
      <c r="BG332" s="202">
        <f t="shared" si="126"/>
        <v>0</v>
      </c>
      <c r="BH332" s="202">
        <f t="shared" si="127"/>
        <v>0</v>
      </c>
      <c r="BI332" s="202">
        <f t="shared" si="128"/>
        <v>0</v>
      </c>
      <c r="BJ332" s="18" t="s">
        <v>84</v>
      </c>
      <c r="BK332" s="202">
        <f t="shared" si="129"/>
        <v>0</v>
      </c>
      <c r="BL332" s="18" t="s">
        <v>318</v>
      </c>
      <c r="BM332" s="201" t="s">
        <v>3812</v>
      </c>
    </row>
    <row r="333" spans="1:65" s="2" customFormat="1" ht="16.5" customHeight="1" x14ac:dyDescent="0.2">
      <c r="A333" s="35"/>
      <c r="B333" s="36"/>
      <c r="C333" s="190" t="s">
        <v>1361</v>
      </c>
      <c r="D333" s="190" t="s">
        <v>313</v>
      </c>
      <c r="E333" s="191" t="s">
        <v>3813</v>
      </c>
      <c r="F333" s="192" t="s">
        <v>3735</v>
      </c>
      <c r="G333" s="193" t="s">
        <v>1692</v>
      </c>
      <c r="H333" s="194">
        <v>90</v>
      </c>
      <c r="I333" s="195"/>
      <c r="J333" s="196">
        <f t="shared" si="120"/>
        <v>0</v>
      </c>
      <c r="K333" s="192" t="s">
        <v>21</v>
      </c>
      <c r="L333" s="40"/>
      <c r="M333" s="197" t="s">
        <v>21</v>
      </c>
      <c r="N333" s="198" t="s">
        <v>47</v>
      </c>
      <c r="O333" s="65"/>
      <c r="P333" s="199">
        <f t="shared" si="121"/>
        <v>0</v>
      </c>
      <c r="Q333" s="199">
        <v>0</v>
      </c>
      <c r="R333" s="199">
        <f t="shared" si="122"/>
        <v>0</v>
      </c>
      <c r="S333" s="199">
        <v>0</v>
      </c>
      <c r="T333" s="200">
        <f t="shared" si="123"/>
        <v>0</v>
      </c>
      <c r="U333" s="35"/>
      <c r="V333" s="35"/>
      <c r="W333" s="35"/>
      <c r="X333" s="35"/>
      <c r="Y333" s="35"/>
      <c r="Z333" s="35"/>
      <c r="AA333" s="35"/>
      <c r="AB333" s="35"/>
      <c r="AC333" s="35"/>
      <c r="AD333" s="35"/>
      <c r="AE333" s="35"/>
      <c r="AR333" s="201" t="s">
        <v>318</v>
      </c>
      <c r="AT333" s="201" t="s">
        <v>313</v>
      </c>
      <c r="AU333" s="201" t="s">
        <v>125</v>
      </c>
      <c r="AY333" s="18" t="s">
        <v>311</v>
      </c>
      <c r="BE333" s="202">
        <f t="shared" si="124"/>
        <v>0</v>
      </c>
      <c r="BF333" s="202">
        <f t="shared" si="125"/>
        <v>0</v>
      </c>
      <c r="BG333" s="202">
        <f t="shared" si="126"/>
        <v>0</v>
      </c>
      <c r="BH333" s="202">
        <f t="shared" si="127"/>
        <v>0</v>
      </c>
      <c r="BI333" s="202">
        <f t="shared" si="128"/>
        <v>0</v>
      </c>
      <c r="BJ333" s="18" t="s">
        <v>84</v>
      </c>
      <c r="BK333" s="202">
        <f t="shared" si="129"/>
        <v>0</v>
      </c>
      <c r="BL333" s="18" t="s">
        <v>318</v>
      </c>
      <c r="BM333" s="201" t="s">
        <v>3814</v>
      </c>
    </row>
    <row r="334" spans="1:65" s="2" customFormat="1" ht="16.5" customHeight="1" x14ac:dyDescent="0.2">
      <c r="A334" s="35"/>
      <c r="B334" s="36"/>
      <c r="C334" s="190" t="s">
        <v>1366</v>
      </c>
      <c r="D334" s="190" t="s">
        <v>313</v>
      </c>
      <c r="E334" s="191" t="s">
        <v>3815</v>
      </c>
      <c r="F334" s="192" t="s">
        <v>3816</v>
      </c>
      <c r="G334" s="193" t="s">
        <v>1692</v>
      </c>
      <c r="H334" s="194">
        <v>5</v>
      </c>
      <c r="I334" s="195"/>
      <c r="J334" s="196">
        <f t="shared" si="120"/>
        <v>0</v>
      </c>
      <c r="K334" s="192" t="s">
        <v>21</v>
      </c>
      <c r="L334" s="40"/>
      <c r="M334" s="197" t="s">
        <v>21</v>
      </c>
      <c r="N334" s="198" t="s">
        <v>47</v>
      </c>
      <c r="O334" s="65"/>
      <c r="P334" s="199">
        <f t="shared" si="121"/>
        <v>0</v>
      </c>
      <c r="Q334" s="199">
        <v>0</v>
      </c>
      <c r="R334" s="199">
        <f t="shared" si="122"/>
        <v>0</v>
      </c>
      <c r="S334" s="199">
        <v>0</v>
      </c>
      <c r="T334" s="200">
        <f t="shared" si="123"/>
        <v>0</v>
      </c>
      <c r="U334" s="35"/>
      <c r="V334" s="35"/>
      <c r="W334" s="35"/>
      <c r="X334" s="35"/>
      <c r="Y334" s="35"/>
      <c r="Z334" s="35"/>
      <c r="AA334" s="35"/>
      <c r="AB334" s="35"/>
      <c r="AC334" s="35"/>
      <c r="AD334" s="35"/>
      <c r="AE334" s="35"/>
      <c r="AR334" s="201" t="s">
        <v>318</v>
      </c>
      <c r="AT334" s="201" t="s">
        <v>313</v>
      </c>
      <c r="AU334" s="201" t="s">
        <v>125</v>
      </c>
      <c r="AY334" s="18" t="s">
        <v>311</v>
      </c>
      <c r="BE334" s="202">
        <f t="shared" si="124"/>
        <v>0</v>
      </c>
      <c r="BF334" s="202">
        <f t="shared" si="125"/>
        <v>0</v>
      </c>
      <c r="BG334" s="202">
        <f t="shared" si="126"/>
        <v>0</v>
      </c>
      <c r="BH334" s="202">
        <f t="shared" si="127"/>
        <v>0</v>
      </c>
      <c r="BI334" s="202">
        <f t="shared" si="128"/>
        <v>0</v>
      </c>
      <c r="BJ334" s="18" t="s">
        <v>84</v>
      </c>
      <c r="BK334" s="202">
        <f t="shared" si="129"/>
        <v>0</v>
      </c>
      <c r="BL334" s="18" t="s">
        <v>318</v>
      </c>
      <c r="BM334" s="201" t="s">
        <v>3817</v>
      </c>
    </row>
    <row r="335" spans="1:65" s="2" customFormat="1" ht="16.5" customHeight="1" x14ac:dyDescent="0.2">
      <c r="A335" s="35"/>
      <c r="B335" s="36"/>
      <c r="C335" s="190" t="s">
        <v>1370</v>
      </c>
      <c r="D335" s="190" t="s">
        <v>313</v>
      </c>
      <c r="E335" s="191" t="s">
        <v>3818</v>
      </c>
      <c r="F335" s="192" t="s">
        <v>3819</v>
      </c>
      <c r="G335" s="193" t="s">
        <v>1692</v>
      </c>
      <c r="H335" s="194">
        <v>5</v>
      </c>
      <c r="I335" s="195"/>
      <c r="J335" s="196">
        <f t="shared" si="120"/>
        <v>0</v>
      </c>
      <c r="K335" s="192" t="s">
        <v>21</v>
      </c>
      <c r="L335" s="40"/>
      <c r="M335" s="197" t="s">
        <v>21</v>
      </c>
      <c r="N335" s="198" t="s">
        <v>47</v>
      </c>
      <c r="O335" s="65"/>
      <c r="P335" s="199">
        <f t="shared" si="121"/>
        <v>0</v>
      </c>
      <c r="Q335" s="199">
        <v>0</v>
      </c>
      <c r="R335" s="199">
        <f t="shared" si="122"/>
        <v>0</v>
      </c>
      <c r="S335" s="199">
        <v>0</v>
      </c>
      <c r="T335" s="200">
        <f t="shared" si="123"/>
        <v>0</v>
      </c>
      <c r="U335" s="35"/>
      <c r="V335" s="35"/>
      <c r="W335" s="35"/>
      <c r="X335" s="35"/>
      <c r="Y335" s="35"/>
      <c r="Z335" s="35"/>
      <c r="AA335" s="35"/>
      <c r="AB335" s="35"/>
      <c r="AC335" s="35"/>
      <c r="AD335" s="35"/>
      <c r="AE335" s="35"/>
      <c r="AR335" s="201" t="s">
        <v>318</v>
      </c>
      <c r="AT335" s="201" t="s">
        <v>313</v>
      </c>
      <c r="AU335" s="201" t="s">
        <v>125</v>
      </c>
      <c r="AY335" s="18" t="s">
        <v>311</v>
      </c>
      <c r="BE335" s="202">
        <f t="shared" si="124"/>
        <v>0</v>
      </c>
      <c r="BF335" s="202">
        <f t="shared" si="125"/>
        <v>0</v>
      </c>
      <c r="BG335" s="202">
        <f t="shared" si="126"/>
        <v>0</v>
      </c>
      <c r="BH335" s="202">
        <f t="shared" si="127"/>
        <v>0</v>
      </c>
      <c r="BI335" s="202">
        <f t="shared" si="128"/>
        <v>0</v>
      </c>
      <c r="BJ335" s="18" t="s">
        <v>84</v>
      </c>
      <c r="BK335" s="202">
        <f t="shared" si="129"/>
        <v>0</v>
      </c>
      <c r="BL335" s="18" t="s">
        <v>318</v>
      </c>
      <c r="BM335" s="201" t="s">
        <v>3820</v>
      </c>
    </row>
    <row r="336" spans="1:65" s="12" customFormat="1" ht="20.85" customHeight="1" x14ac:dyDescent="0.2">
      <c r="B336" s="174"/>
      <c r="C336" s="175"/>
      <c r="D336" s="176" t="s">
        <v>75</v>
      </c>
      <c r="E336" s="188" t="s">
        <v>3821</v>
      </c>
      <c r="F336" s="188" t="s">
        <v>3474</v>
      </c>
      <c r="G336" s="175"/>
      <c r="H336" s="175"/>
      <c r="I336" s="178"/>
      <c r="J336" s="189">
        <f>BK336</f>
        <v>0</v>
      </c>
      <c r="K336" s="175"/>
      <c r="L336" s="180"/>
      <c r="M336" s="181"/>
      <c r="N336" s="182"/>
      <c r="O336" s="182"/>
      <c r="P336" s="183">
        <f>SUM(P337:P341)</f>
        <v>0</v>
      </c>
      <c r="Q336" s="182"/>
      <c r="R336" s="183">
        <f>SUM(R337:R341)</f>
        <v>0</v>
      </c>
      <c r="S336" s="182"/>
      <c r="T336" s="184">
        <f>SUM(T337:T341)</f>
        <v>0</v>
      </c>
      <c r="AR336" s="185" t="s">
        <v>84</v>
      </c>
      <c r="AT336" s="186" t="s">
        <v>75</v>
      </c>
      <c r="AU336" s="186" t="s">
        <v>86</v>
      </c>
      <c r="AY336" s="185" t="s">
        <v>311</v>
      </c>
      <c r="BK336" s="187">
        <f>SUM(BK337:BK341)</f>
        <v>0</v>
      </c>
    </row>
    <row r="337" spans="1:65" s="2" customFormat="1" ht="16.5" customHeight="1" x14ac:dyDescent="0.2">
      <c r="A337" s="35"/>
      <c r="B337" s="36"/>
      <c r="C337" s="190" t="s">
        <v>1372</v>
      </c>
      <c r="D337" s="190" t="s">
        <v>313</v>
      </c>
      <c r="E337" s="191" t="s">
        <v>3492</v>
      </c>
      <c r="F337" s="192" t="s">
        <v>3493</v>
      </c>
      <c r="G337" s="193" t="s">
        <v>2003</v>
      </c>
      <c r="H337" s="194">
        <v>1</v>
      </c>
      <c r="I337" s="195"/>
      <c r="J337" s="196">
        <f>ROUND(I337*H337,2)</f>
        <v>0</v>
      </c>
      <c r="K337" s="192" t="s">
        <v>21</v>
      </c>
      <c r="L337" s="40"/>
      <c r="M337" s="197" t="s">
        <v>21</v>
      </c>
      <c r="N337" s="198" t="s">
        <v>47</v>
      </c>
      <c r="O337" s="65"/>
      <c r="P337" s="199">
        <f>O337*H337</f>
        <v>0</v>
      </c>
      <c r="Q337" s="199">
        <v>0</v>
      </c>
      <c r="R337" s="199">
        <f>Q337*H337</f>
        <v>0</v>
      </c>
      <c r="S337" s="199">
        <v>0</v>
      </c>
      <c r="T337" s="200">
        <f>S337*H337</f>
        <v>0</v>
      </c>
      <c r="U337" s="35"/>
      <c r="V337" s="35"/>
      <c r="W337" s="35"/>
      <c r="X337" s="35"/>
      <c r="Y337" s="35"/>
      <c r="Z337" s="35"/>
      <c r="AA337" s="35"/>
      <c r="AB337" s="35"/>
      <c r="AC337" s="35"/>
      <c r="AD337" s="35"/>
      <c r="AE337" s="35"/>
      <c r="AR337" s="201" t="s">
        <v>318</v>
      </c>
      <c r="AT337" s="201" t="s">
        <v>313</v>
      </c>
      <c r="AU337" s="201" t="s">
        <v>125</v>
      </c>
      <c r="AY337" s="18" t="s">
        <v>311</v>
      </c>
      <c r="BE337" s="202">
        <f>IF(N337="základní",J337,0)</f>
        <v>0</v>
      </c>
      <c r="BF337" s="202">
        <f>IF(N337="snížená",J337,0)</f>
        <v>0</v>
      </c>
      <c r="BG337" s="202">
        <f>IF(N337="zákl. přenesená",J337,0)</f>
        <v>0</v>
      </c>
      <c r="BH337" s="202">
        <f>IF(N337="sníž. přenesená",J337,0)</f>
        <v>0</v>
      </c>
      <c r="BI337" s="202">
        <f>IF(N337="nulová",J337,0)</f>
        <v>0</v>
      </c>
      <c r="BJ337" s="18" t="s">
        <v>84</v>
      </c>
      <c r="BK337" s="202">
        <f>ROUND(I337*H337,2)</f>
        <v>0</v>
      </c>
      <c r="BL337" s="18" t="s">
        <v>318</v>
      </c>
      <c r="BM337" s="201" t="s">
        <v>3822</v>
      </c>
    </row>
    <row r="338" spans="1:65" s="2" customFormat="1" ht="16.5" customHeight="1" x14ac:dyDescent="0.2">
      <c r="A338" s="35"/>
      <c r="B338" s="36"/>
      <c r="C338" s="190" t="s">
        <v>1376</v>
      </c>
      <c r="D338" s="190" t="s">
        <v>313</v>
      </c>
      <c r="E338" s="191" t="s">
        <v>3634</v>
      </c>
      <c r="F338" s="192" t="s">
        <v>3476</v>
      </c>
      <c r="G338" s="193" t="s">
        <v>2003</v>
      </c>
      <c r="H338" s="194">
        <v>1</v>
      </c>
      <c r="I338" s="195"/>
      <c r="J338" s="196">
        <f>ROUND(I338*H338,2)</f>
        <v>0</v>
      </c>
      <c r="K338" s="192" t="s">
        <v>21</v>
      </c>
      <c r="L338" s="40"/>
      <c r="M338" s="197" t="s">
        <v>21</v>
      </c>
      <c r="N338" s="198" t="s">
        <v>47</v>
      </c>
      <c r="O338" s="65"/>
      <c r="P338" s="199">
        <f>O338*H338</f>
        <v>0</v>
      </c>
      <c r="Q338" s="199">
        <v>0</v>
      </c>
      <c r="R338" s="199">
        <f>Q338*H338</f>
        <v>0</v>
      </c>
      <c r="S338" s="199">
        <v>0</v>
      </c>
      <c r="T338" s="200">
        <f>S338*H338</f>
        <v>0</v>
      </c>
      <c r="U338" s="35"/>
      <c r="V338" s="35"/>
      <c r="W338" s="35"/>
      <c r="X338" s="35"/>
      <c r="Y338" s="35"/>
      <c r="Z338" s="35"/>
      <c r="AA338" s="35"/>
      <c r="AB338" s="35"/>
      <c r="AC338" s="35"/>
      <c r="AD338" s="35"/>
      <c r="AE338" s="35"/>
      <c r="AR338" s="201" t="s">
        <v>318</v>
      </c>
      <c r="AT338" s="201" t="s">
        <v>313</v>
      </c>
      <c r="AU338" s="201" t="s">
        <v>125</v>
      </c>
      <c r="AY338" s="18" t="s">
        <v>311</v>
      </c>
      <c r="BE338" s="202">
        <f>IF(N338="základní",J338,0)</f>
        <v>0</v>
      </c>
      <c r="BF338" s="202">
        <f>IF(N338="snížená",J338,0)</f>
        <v>0</v>
      </c>
      <c r="BG338" s="202">
        <f>IF(N338="zákl. přenesená",J338,0)</f>
        <v>0</v>
      </c>
      <c r="BH338" s="202">
        <f>IF(N338="sníž. přenesená",J338,0)</f>
        <v>0</v>
      </c>
      <c r="BI338" s="202">
        <f>IF(N338="nulová",J338,0)</f>
        <v>0</v>
      </c>
      <c r="BJ338" s="18" t="s">
        <v>84</v>
      </c>
      <c r="BK338" s="202">
        <f>ROUND(I338*H338,2)</f>
        <v>0</v>
      </c>
      <c r="BL338" s="18" t="s">
        <v>318</v>
      </c>
      <c r="BM338" s="201" t="s">
        <v>3823</v>
      </c>
    </row>
    <row r="339" spans="1:65" s="2" customFormat="1" ht="16.5" customHeight="1" x14ac:dyDescent="0.2">
      <c r="A339" s="35"/>
      <c r="B339" s="36"/>
      <c r="C339" s="190" t="s">
        <v>1381</v>
      </c>
      <c r="D339" s="190" t="s">
        <v>313</v>
      </c>
      <c r="E339" s="191" t="s">
        <v>3647</v>
      </c>
      <c r="F339" s="192" t="s">
        <v>3496</v>
      </c>
      <c r="G339" s="193" t="s">
        <v>2003</v>
      </c>
      <c r="H339" s="194">
        <v>1</v>
      </c>
      <c r="I339" s="195"/>
      <c r="J339" s="196">
        <f>ROUND(I339*H339,2)</f>
        <v>0</v>
      </c>
      <c r="K339" s="192" t="s">
        <v>21</v>
      </c>
      <c r="L339" s="40"/>
      <c r="M339" s="197" t="s">
        <v>21</v>
      </c>
      <c r="N339" s="198" t="s">
        <v>47</v>
      </c>
      <c r="O339" s="65"/>
      <c r="P339" s="199">
        <f>O339*H339</f>
        <v>0</v>
      </c>
      <c r="Q339" s="199">
        <v>0</v>
      </c>
      <c r="R339" s="199">
        <f>Q339*H339</f>
        <v>0</v>
      </c>
      <c r="S339" s="199">
        <v>0</v>
      </c>
      <c r="T339" s="200">
        <f>S339*H339</f>
        <v>0</v>
      </c>
      <c r="U339" s="35"/>
      <c r="V339" s="35"/>
      <c r="W339" s="35"/>
      <c r="X339" s="35"/>
      <c r="Y339" s="35"/>
      <c r="Z339" s="35"/>
      <c r="AA339" s="35"/>
      <c r="AB339" s="35"/>
      <c r="AC339" s="35"/>
      <c r="AD339" s="35"/>
      <c r="AE339" s="35"/>
      <c r="AR339" s="201" t="s">
        <v>318</v>
      </c>
      <c r="AT339" s="201" t="s">
        <v>313</v>
      </c>
      <c r="AU339" s="201" t="s">
        <v>125</v>
      </c>
      <c r="AY339" s="18" t="s">
        <v>311</v>
      </c>
      <c r="BE339" s="202">
        <f>IF(N339="základní",J339,0)</f>
        <v>0</v>
      </c>
      <c r="BF339" s="202">
        <f>IF(N339="snížená",J339,0)</f>
        <v>0</v>
      </c>
      <c r="BG339" s="202">
        <f>IF(N339="zákl. přenesená",J339,0)</f>
        <v>0</v>
      </c>
      <c r="BH339" s="202">
        <f>IF(N339="sníž. přenesená",J339,0)</f>
        <v>0</v>
      </c>
      <c r="BI339" s="202">
        <f>IF(N339="nulová",J339,0)</f>
        <v>0</v>
      </c>
      <c r="BJ339" s="18" t="s">
        <v>84</v>
      </c>
      <c r="BK339" s="202">
        <f>ROUND(I339*H339,2)</f>
        <v>0</v>
      </c>
      <c r="BL339" s="18" t="s">
        <v>318</v>
      </c>
      <c r="BM339" s="201" t="s">
        <v>3824</v>
      </c>
    </row>
    <row r="340" spans="1:65" s="2" customFormat="1" ht="16.5" customHeight="1" x14ac:dyDescent="0.2">
      <c r="A340" s="35"/>
      <c r="B340" s="36"/>
      <c r="C340" s="190" t="s">
        <v>1385</v>
      </c>
      <c r="D340" s="190" t="s">
        <v>313</v>
      </c>
      <c r="E340" s="191" t="s">
        <v>3825</v>
      </c>
      <c r="F340" s="192" t="s">
        <v>2834</v>
      </c>
      <c r="G340" s="193" t="s">
        <v>2003</v>
      </c>
      <c r="H340" s="194">
        <v>1</v>
      </c>
      <c r="I340" s="195"/>
      <c r="J340" s="196">
        <f>ROUND(I340*H340,2)</f>
        <v>0</v>
      </c>
      <c r="K340" s="192" t="s">
        <v>21</v>
      </c>
      <c r="L340" s="40"/>
      <c r="M340" s="197" t="s">
        <v>21</v>
      </c>
      <c r="N340" s="198" t="s">
        <v>47</v>
      </c>
      <c r="O340" s="65"/>
      <c r="P340" s="199">
        <f>O340*H340</f>
        <v>0</v>
      </c>
      <c r="Q340" s="199">
        <v>0</v>
      </c>
      <c r="R340" s="199">
        <f>Q340*H340</f>
        <v>0</v>
      </c>
      <c r="S340" s="199">
        <v>0</v>
      </c>
      <c r="T340" s="200">
        <f>S340*H340</f>
        <v>0</v>
      </c>
      <c r="U340" s="35"/>
      <c r="V340" s="35"/>
      <c r="W340" s="35"/>
      <c r="X340" s="35"/>
      <c r="Y340" s="35"/>
      <c r="Z340" s="35"/>
      <c r="AA340" s="35"/>
      <c r="AB340" s="35"/>
      <c r="AC340" s="35"/>
      <c r="AD340" s="35"/>
      <c r="AE340" s="35"/>
      <c r="AR340" s="201" t="s">
        <v>318</v>
      </c>
      <c r="AT340" s="201" t="s">
        <v>313</v>
      </c>
      <c r="AU340" s="201" t="s">
        <v>125</v>
      </c>
      <c r="AY340" s="18" t="s">
        <v>311</v>
      </c>
      <c r="BE340" s="202">
        <f>IF(N340="základní",J340,0)</f>
        <v>0</v>
      </c>
      <c r="BF340" s="202">
        <f>IF(N340="snížená",J340,0)</f>
        <v>0</v>
      </c>
      <c r="BG340" s="202">
        <f>IF(N340="zákl. přenesená",J340,0)</f>
        <v>0</v>
      </c>
      <c r="BH340" s="202">
        <f>IF(N340="sníž. přenesená",J340,0)</f>
        <v>0</v>
      </c>
      <c r="BI340" s="202">
        <f>IF(N340="nulová",J340,0)</f>
        <v>0</v>
      </c>
      <c r="BJ340" s="18" t="s">
        <v>84</v>
      </c>
      <c r="BK340" s="202">
        <f>ROUND(I340*H340,2)</f>
        <v>0</v>
      </c>
      <c r="BL340" s="18" t="s">
        <v>318</v>
      </c>
      <c r="BM340" s="201" t="s">
        <v>3826</v>
      </c>
    </row>
    <row r="341" spans="1:65" s="2" customFormat="1" ht="16.5" customHeight="1" x14ac:dyDescent="0.2">
      <c r="A341" s="35"/>
      <c r="B341" s="36"/>
      <c r="C341" s="190" t="s">
        <v>1390</v>
      </c>
      <c r="D341" s="190" t="s">
        <v>313</v>
      </c>
      <c r="E341" s="191" t="s">
        <v>3827</v>
      </c>
      <c r="F341" s="192" t="s">
        <v>3828</v>
      </c>
      <c r="G341" s="193" t="s">
        <v>2003</v>
      </c>
      <c r="H341" s="194">
        <v>1</v>
      </c>
      <c r="I341" s="195"/>
      <c r="J341" s="196">
        <f>ROUND(I341*H341,2)</f>
        <v>0</v>
      </c>
      <c r="K341" s="192" t="s">
        <v>21</v>
      </c>
      <c r="L341" s="40"/>
      <c r="M341" s="197" t="s">
        <v>21</v>
      </c>
      <c r="N341" s="198" t="s">
        <v>47</v>
      </c>
      <c r="O341" s="65"/>
      <c r="P341" s="199">
        <f>O341*H341</f>
        <v>0</v>
      </c>
      <c r="Q341" s="199">
        <v>0</v>
      </c>
      <c r="R341" s="199">
        <f>Q341*H341</f>
        <v>0</v>
      </c>
      <c r="S341" s="199">
        <v>0</v>
      </c>
      <c r="T341" s="200">
        <f>S341*H341</f>
        <v>0</v>
      </c>
      <c r="U341" s="35"/>
      <c r="V341" s="35"/>
      <c r="W341" s="35"/>
      <c r="X341" s="35"/>
      <c r="Y341" s="35"/>
      <c r="Z341" s="35"/>
      <c r="AA341" s="35"/>
      <c r="AB341" s="35"/>
      <c r="AC341" s="35"/>
      <c r="AD341" s="35"/>
      <c r="AE341" s="35"/>
      <c r="AR341" s="201" t="s">
        <v>318</v>
      </c>
      <c r="AT341" s="201" t="s">
        <v>313</v>
      </c>
      <c r="AU341" s="201" t="s">
        <v>125</v>
      </c>
      <c r="AY341" s="18" t="s">
        <v>311</v>
      </c>
      <c r="BE341" s="202">
        <f>IF(N341="základní",J341,0)</f>
        <v>0</v>
      </c>
      <c r="BF341" s="202">
        <f>IF(N341="snížená",J341,0)</f>
        <v>0</v>
      </c>
      <c r="BG341" s="202">
        <f>IF(N341="zákl. přenesená",J341,0)</f>
        <v>0</v>
      </c>
      <c r="BH341" s="202">
        <f>IF(N341="sníž. přenesená",J341,0)</f>
        <v>0</v>
      </c>
      <c r="BI341" s="202">
        <f>IF(N341="nulová",J341,0)</f>
        <v>0</v>
      </c>
      <c r="BJ341" s="18" t="s">
        <v>84</v>
      </c>
      <c r="BK341" s="202">
        <f>ROUND(I341*H341,2)</f>
        <v>0</v>
      </c>
      <c r="BL341" s="18" t="s">
        <v>318</v>
      </c>
      <c r="BM341" s="201" t="s">
        <v>3829</v>
      </c>
    </row>
    <row r="342" spans="1:65" s="12" customFormat="1" ht="22.9" customHeight="1" x14ac:dyDescent="0.2">
      <c r="B342" s="174"/>
      <c r="C342" s="175"/>
      <c r="D342" s="176" t="s">
        <v>75</v>
      </c>
      <c r="E342" s="188" t="s">
        <v>3830</v>
      </c>
      <c r="F342" s="188" t="s">
        <v>3831</v>
      </c>
      <c r="G342" s="175"/>
      <c r="H342" s="175"/>
      <c r="I342" s="178"/>
      <c r="J342" s="189">
        <f>BK342</f>
        <v>0</v>
      </c>
      <c r="K342" s="175"/>
      <c r="L342" s="180"/>
      <c r="M342" s="181"/>
      <c r="N342" s="182"/>
      <c r="O342" s="182"/>
      <c r="P342" s="183">
        <f>P343+P355</f>
        <v>0</v>
      </c>
      <c r="Q342" s="182"/>
      <c r="R342" s="183">
        <f>R343+R355</f>
        <v>0</v>
      </c>
      <c r="S342" s="182"/>
      <c r="T342" s="184">
        <f>T343+T355</f>
        <v>0</v>
      </c>
      <c r="AR342" s="185" t="s">
        <v>84</v>
      </c>
      <c r="AT342" s="186" t="s">
        <v>75</v>
      </c>
      <c r="AU342" s="186" t="s">
        <v>84</v>
      </c>
      <c r="AY342" s="185" t="s">
        <v>311</v>
      </c>
      <c r="BK342" s="187">
        <f>BK343+BK355</f>
        <v>0</v>
      </c>
    </row>
    <row r="343" spans="1:65" s="12" customFormat="1" ht="20.85" customHeight="1" x14ac:dyDescent="0.2">
      <c r="B343" s="174"/>
      <c r="C343" s="175"/>
      <c r="D343" s="176" t="s">
        <v>75</v>
      </c>
      <c r="E343" s="188" t="s">
        <v>3832</v>
      </c>
      <c r="F343" s="188" t="s">
        <v>3398</v>
      </c>
      <c r="G343" s="175"/>
      <c r="H343" s="175"/>
      <c r="I343" s="178"/>
      <c r="J343" s="189">
        <f>BK343</f>
        <v>0</v>
      </c>
      <c r="K343" s="175"/>
      <c r="L343" s="180"/>
      <c r="M343" s="181"/>
      <c r="N343" s="182"/>
      <c r="O343" s="182"/>
      <c r="P343" s="183">
        <f>SUM(P344:P354)</f>
        <v>0</v>
      </c>
      <c r="Q343" s="182"/>
      <c r="R343" s="183">
        <f>SUM(R344:R354)</f>
        <v>0</v>
      </c>
      <c r="S343" s="182"/>
      <c r="T343" s="184">
        <f>SUM(T344:T354)</f>
        <v>0</v>
      </c>
      <c r="AR343" s="185" t="s">
        <v>84</v>
      </c>
      <c r="AT343" s="186" t="s">
        <v>75</v>
      </c>
      <c r="AU343" s="186" t="s">
        <v>86</v>
      </c>
      <c r="AY343" s="185" t="s">
        <v>311</v>
      </c>
      <c r="BK343" s="187">
        <f>SUM(BK344:BK354)</f>
        <v>0</v>
      </c>
    </row>
    <row r="344" spans="1:65" s="2" customFormat="1" ht="16.5" customHeight="1" x14ac:dyDescent="0.2">
      <c r="A344" s="35"/>
      <c r="B344" s="36"/>
      <c r="C344" s="190" t="s">
        <v>1396</v>
      </c>
      <c r="D344" s="190" t="s">
        <v>313</v>
      </c>
      <c r="E344" s="191" t="s">
        <v>3409</v>
      </c>
      <c r="F344" s="192" t="s">
        <v>3410</v>
      </c>
      <c r="G344" s="193" t="s">
        <v>2003</v>
      </c>
      <c r="H344" s="194">
        <v>1</v>
      </c>
      <c r="I344" s="195"/>
      <c r="J344" s="196">
        <f t="shared" ref="J344:J354" si="130">ROUND(I344*H344,2)</f>
        <v>0</v>
      </c>
      <c r="K344" s="192" t="s">
        <v>21</v>
      </c>
      <c r="L344" s="40"/>
      <c r="M344" s="197" t="s">
        <v>21</v>
      </c>
      <c r="N344" s="198" t="s">
        <v>47</v>
      </c>
      <c r="O344" s="65"/>
      <c r="P344" s="199">
        <f t="shared" ref="P344:P354" si="131">O344*H344</f>
        <v>0</v>
      </c>
      <c r="Q344" s="199">
        <v>0</v>
      </c>
      <c r="R344" s="199">
        <f t="shared" ref="R344:R354" si="132">Q344*H344</f>
        <v>0</v>
      </c>
      <c r="S344" s="199">
        <v>0</v>
      </c>
      <c r="T344" s="200">
        <f t="shared" ref="T344:T354" si="133">S344*H344</f>
        <v>0</v>
      </c>
      <c r="U344" s="35"/>
      <c r="V344" s="35"/>
      <c r="W344" s="35"/>
      <c r="X344" s="35"/>
      <c r="Y344" s="35"/>
      <c r="Z344" s="35"/>
      <c r="AA344" s="35"/>
      <c r="AB344" s="35"/>
      <c r="AC344" s="35"/>
      <c r="AD344" s="35"/>
      <c r="AE344" s="35"/>
      <c r="AR344" s="201" t="s">
        <v>318</v>
      </c>
      <c r="AT344" s="201" t="s">
        <v>313</v>
      </c>
      <c r="AU344" s="201" t="s">
        <v>125</v>
      </c>
      <c r="AY344" s="18" t="s">
        <v>311</v>
      </c>
      <c r="BE344" s="202">
        <f t="shared" ref="BE344:BE354" si="134">IF(N344="základní",J344,0)</f>
        <v>0</v>
      </c>
      <c r="BF344" s="202">
        <f t="shared" ref="BF344:BF354" si="135">IF(N344="snížená",J344,0)</f>
        <v>0</v>
      </c>
      <c r="BG344" s="202">
        <f t="shared" ref="BG344:BG354" si="136">IF(N344="zákl. přenesená",J344,0)</f>
        <v>0</v>
      </c>
      <c r="BH344" s="202">
        <f t="shared" ref="BH344:BH354" si="137">IF(N344="sníž. přenesená",J344,0)</f>
        <v>0</v>
      </c>
      <c r="BI344" s="202">
        <f t="shared" ref="BI344:BI354" si="138">IF(N344="nulová",J344,0)</f>
        <v>0</v>
      </c>
      <c r="BJ344" s="18" t="s">
        <v>84</v>
      </c>
      <c r="BK344" s="202">
        <f t="shared" ref="BK344:BK354" si="139">ROUND(I344*H344,2)</f>
        <v>0</v>
      </c>
      <c r="BL344" s="18" t="s">
        <v>318</v>
      </c>
      <c r="BM344" s="201" t="s">
        <v>3833</v>
      </c>
    </row>
    <row r="345" spans="1:65" s="2" customFormat="1" ht="16.5" customHeight="1" x14ac:dyDescent="0.2">
      <c r="A345" s="35"/>
      <c r="B345" s="36"/>
      <c r="C345" s="190" t="s">
        <v>1402</v>
      </c>
      <c r="D345" s="190" t="s">
        <v>313</v>
      </c>
      <c r="E345" s="191" t="s">
        <v>3834</v>
      </c>
      <c r="F345" s="192" t="s">
        <v>3835</v>
      </c>
      <c r="G345" s="193" t="s">
        <v>329</v>
      </c>
      <c r="H345" s="194">
        <v>56</v>
      </c>
      <c r="I345" s="195"/>
      <c r="J345" s="196">
        <f t="shared" si="130"/>
        <v>0</v>
      </c>
      <c r="K345" s="192" t="s">
        <v>21</v>
      </c>
      <c r="L345" s="40"/>
      <c r="M345" s="197" t="s">
        <v>21</v>
      </c>
      <c r="N345" s="198" t="s">
        <v>47</v>
      </c>
      <c r="O345" s="65"/>
      <c r="P345" s="199">
        <f t="shared" si="131"/>
        <v>0</v>
      </c>
      <c r="Q345" s="199">
        <v>0</v>
      </c>
      <c r="R345" s="199">
        <f t="shared" si="132"/>
        <v>0</v>
      </c>
      <c r="S345" s="199">
        <v>0</v>
      </c>
      <c r="T345" s="200">
        <f t="shared" si="133"/>
        <v>0</v>
      </c>
      <c r="U345" s="35"/>
      <c r="V345" s="35"/>
      <c r="W345" s="35"/>
      <c r="X345" s="35"/>
      <c r="Y345" s="35"/>
      <c r="Z345" s="35"/>
      <c r="AA345" s="35"/>
      <c r="AB345" s="35"/>
      <c r="AC345" s="35"/>
      <c r="AD345" s="35"/>
      <c r="AE345" s="35"/>
      <c r="AR345" s="201" t="s">
        <v>318</v>
      </c>
      <c r="AT345" s="201" t="s">
        <v>313</v>
      </c>
      <c r="AU345" s="201" t="s">
        <v>125</v>
      </c>
      <c r="AY345" s="18" t="s">
        <v>311</v>
      </c>
      <c r="BE345" s="202">
        <f t="shared" si="134"/>
        <v>0</v>
      </c>
      <c r="BF345" s="202">
        <f t="shared" si="135"/>
        <v>0</v>
      </c>
      <c r="BG345" s="202">
        <f t="shared" si="136"/>
        <v>0</v>
      </c>
      <c r="BH345" s="202">
        <f t="shared" si="137"/>
        <v>0</v>
      </c>
      <c r="BI345" s="202">
        <f t="shared" si="138"/>
        <v>0</v>
      </c>
      <c r="BJ345" s="18" t="s">
        <v>84</v>
      </c>
      <c r="BK345" s="202">
        <f t="shared" si="139"/>
        <v>0</v>
      </c>
      <c r="BL345" s="18" t="s">
        <v>318</v>
      </c>
      <c r="BM345" s="201" t="s">
        <v>3836</v>
      </c>
    </row>
    <row r="346" spans="1:65" s="2" customFormat="1" ht="16.5" customHeight="1" x14ac:dyDescent="0.2">
      <c r="A346" s="35"/>
      <c r="B346" s="36"/>
      <c r="C346" s="190" t="s">
        <v>1408</v>
      </c>
      <c r="D346" s="190" t="s">
        <v>313</v>
      </c>
      <c r="E346" s="191" t="s">
        <v>3837</v>
      </c>
      <c r="F346" s="192" t="s">
        <v>3838</v>
      </c>
      <c r="G346" s="193" t="s">
        <v>329</v>
      </c>
      <c r="H346" s="194">
        <v>32</v>
      </c>
      <c r="I346" s="195"/>
      <c r="J346" s="196">
        <f t="shared" si="130"/>
        <v>0</v>
      </c>
      <c r="K346" s="192" t="s">
        <v>21</v>
      </c>
      <c r="L346" s="40"/>
      <c r="M346" s="197" t="s">
        <v>21</v>
      </c>
      <c r="N346" s="198" t="s">
        <v>47</v>
      </c>
      <c r="O346" s="65"/>
      <c r="P346" s="199">
        <f t="shared" si="131"/>
        <v>0</v>
      </c>
      <c r="Q346" s="199">
        <v>0</v>
      </c>
      <c r="R346" s="199">
        <f t="shared" si="132"/>
        <v>0</v>
      </c>
      <c r="S346" s="199">
        <v>0</v>
      </c>
      <c r="T346" s="200">
        <f t="shared" si="133"/>
        <v>0</v>
      </c>
      <c r="U346" s="35"/>
      <c r="V346" s="35"/>
      <c r="W346" s="35"/>
      <c r="X346" s="35"/>
      <c r="Y346" s="35"/>
      <c r="Z346" s="35"/>
      <c r="AA346" s="35"/>
      <c r="AB346" s="35"/>
      <c r="AC346" s="35"/>
      <c r="AD346" s="35"/>
      <c r="AE346" s="35"/>
      <c r="AR346" s="201" t="s">
        <v>318</v>
      </c>
      <c r="AT346" s="201" t="s">
        <v>313</v>
      </c>
      <c r="AU346" s="201" t="s">
        <v>125</v>
      </c>
      <c r="AY346" s="18" t="s">
        <v>311</v>
      </c>
      <c r="BE346" s="202">
        <f t="shared" si="134"/>
        <v>0</v>
      </c>
      <c r="BF346" s="202">
        <f t="shared" si="135"/>
        <v>0</v>
      </c>
      <c r="BG346" s="202">
        <f t="shared" si="136"/>
        <v>0</v>
      </c>
      <c r="BH346" s="202">
        <f t="shared" si="137"/>
        <v>0</v>
      </c>
      <c r="BI346" s="202">
        <f t="shared" si="138"/>
        <v>0</v>
      </c>
      <c r="BJ346" s="18" t="s">
        <v>84</v>
      </c>
      <c r="BK346" s="202">
        <f t="shared" si="139"/>
        <v>0</v>
      </c>
      <c r="BL346" s="18" t="s">
        <v>318</v>
      </c>
      <c r="BM346" s="201" t="s">
        <v>3839</v>
      </c>
    </row>
    <row r="347" spans="1:65" s="2" customFormat="1" ht="16.5" customHeight="1" x14ac:dyDescent="0.2">
      <c r="A347" s="35"/>
      <c r="B347" s="36"/>
      <c r="C347" s="190" t="s">
        <v>1412</v>
      </c>
      <c r="D347" s="190" t="s">
        <v>313</v>
      </c>
      <c r="E347" s="191" t="s">
        <v>3840</v>
      </c>
      <c r="F347" s="192" t="s">
        <v>3841</v>
      </c>
      <c r="G347" s="193" t="s">
        <v>3842</v>
      </c>
      <c r="H347" s="194">
        <v>80</v>
      </c>
      <c r="I347" s="195"/>
      <c r="J347" s="196">
        <f t="shared" si="130"/>
        <v>0</v>
      </c>
      <c r="K347" s="192" t="s">
        <v>21</v>
      </c>
      <c r="L347" s="40"/>
      <c r="M347" s="197" t="s">
        <v>21</v>
      </c>
      <c r="N347" s="198" t="s">
        <v>47</v>
      </c>
      <c r="O347" s="65"/>
      <c r="P347" s="199">
        <f t="shared" si="131"/>
        <v>0</v>
      </c>
      <c r="Q347" s="199">
        <v>0</v>
      </c>
      <c r="R347" s="199">
        <f t="shared" si="132"/>
        <v>0</v>
      </c>
      <c r="S347" s="199">
        <v>0</v>
      </c>
      <c r="T347" s="200">
        <f t="shared" si="133"/>
        <v>0</v>
      </c>
      <c r="U347" s="35"/>
      <c r="V347" s="35"/>
      <c r="W347" s="35"/>
      <c r="X347" s="35"/>
      <c r="Y347" s="35"/>
      <c r="Z347" s="35"/>
      <c r="AA347" s="35"/>
      <c r="AB347" s="35"/>
      <c r="AC347" s="35"/>
      <c r="AD347" s="35"/>
      <c r="AE347" s="35"/>
      <c r="AR347" s="201" t="s">
        <v>318</v>
      </c>
      <c r="AT347" s="201" t="s">
        <v>313</v>
      </c>
      <c r="AU347" s="201" t="s">
        <v>125</v>
      </c>
      <c r="AY347" s="18" t="s">
        <v>311</v>
      </c>
      <c r="BE347" s="202">
        <f t="shared" si="134"/>
        <v>0</v>
      </c>
      <c r="BF347" s="202">
        <f t="shared" si="135"/>
        <v>0</v>
      </c>
      <c r="BG347" s="202">
        <f t="shared" si="136"/>
        <v>0</v>
      </c>
      <c r="BH347" s="202">
        <f t="shared" si="137"/>
        <v>0</v>
      </c>
      <c r="BI347" s="202">
        <f t="shared" si="138"/>
        <v>0</v>
      </c>
      <c r="BJ347" s="18" t="s">
        <v>84</v>
      </c>
      <c r="BK347" s="202">
        <f t="shared" si="139"/>
        <v>0</v>
      </c>
      <c r="BL347" s="18" t="s">
        <v>318</v>
      </c>
      <c r="BM347" s="201" t="s">
        <v>3843</v>
      </c>
    </row>
    <row r="348" spans="1:65" s="2" customFormat="1" ht="16.5" customHeight="1" x14ac:dyDescent="0.2">
      <c r="A348" s="35"/>
      <c r="B348" s="36"/>
      <c r="C348" s="190" t="s">
        <v>1418</v>
      </c>
      <c r="D348" s="190" t="s">
        <v>313</v>
      </c>
      <c r="E348" s="191" t="s">
        <v>3844</v>
      </c>
      <c r="F348" s="192" t="s">
        <v>3845</v>
      </c>
      <c r="G348" s="193" t="s">
        <v>3842</v>
      </c>
      <c r="H348" s="194">
        <v>75</v>
      </c>
      <c r="I348" s="195"/>
      <c r="J348" s="196">
        <f t="shared" si="130"/>
        <v>0</v>
      </c>
      <c r="K348" s="192" t="s">
        <v>21</v>
      </c>
      <c r="L348" s="40"/>
      <c r="M348" s="197" t="s">
        <v>21</v>
      </c>
      <c r="N348" s="198" t="s">
        <v>47</v>
      </c>
      <c r="O348" s="65"/>
      <c r="P348" s="199">
        <f t="shared" si="131"/>
        <v>0</v>
      </c>
      <c r="Q348" s="199">
        <v>0</v>
      </c>
      <c r="R348" s="199">
        <f t="shared" si="132"/>
        <v>0</v>
      </c>
      <c r="S348" s="199">
        <v>0</v>
      </c>
      <c r="T348" s="200">
        <f t="shared" si="133"/>
        <v>0</v>
      </c>
      <c r="U348" s="35"/>
      <c r="V348" s="35"/>
      <c r="W348" s="35"/>
      <c r="X348" s="35"/>
      <c r="Y348" s="35"/>
      <c r="Z348" s="35"/>
      <c r="AA348" s="35"/>
      <c r="AB348" s="35"/>
      <c r="AC348" s="35"/>
      <c r="AD348" s="35"/>
      <c r="AE348" s="35"/>
      <c r="AR348" s="201" t="s">
        <v>318</v>
      </c>
      <c r="AT348" s="201" t="s">
        <v>313</v>
      </c>
      <c r="AU348" s="201" t="s">
        <v>125</v>
      </c>
      <c r="AY348" s="18" t="s">
        <v>311</v>
      </c>
      <c r="BE348" s="202">
        <f t="shared" si="134"/>
        <v>0</v>
      </c>
      <c r="BF348" s="202">
        <f t="shared" si="135"/>
        <v>0</v>
      </c>
      <c r="BG348" s="202">
        <f t="shared" si="136"/>
        <v>0</v>
      </c>
      <c r="BH348" s="202">
        <f t="shared" si="137"/>
        <v>0</v>
      </c>
      <c r="BI348" s="202">
        <f t="shared" si="138"/>
        <v>0</v>
      </c>
      <c r="BJ348" s="18" t="s">
        <v>84</v>
      </c>
      <c r="BK348" s="202">
        <f t="shared" si="139"/>
        <v>0</v>
      </c>
      <c r="BL348" s="18" t="s">
        <v>318</v>
      </c>
      <c r="BM348" s="201" t="s">
        <v>3846</v>
      </c>
    </row>
    <row r="349" spans="1:65" s="2" customFormat="1" ht="16.5" customHeight="1" x14ac:dyDescent="0.2">
      <c r="A349" s="35"/>
      <c r="B349" s="36"/>
      <c r="C349" s="190" t="s">
        <v>1422</v>
      </c>
      <c r="D349" s="190" t="s">
        <v>313</v>
      </c>
      <c r="E349" s="191" t="s">
        <v>3847</v>
      </c>
      <c r="F349" s="192" t="s">
        <v>3848</v>
      </c>
      <c r="G349" s="193" t="s">
        <v>1692</v>
      </c>
      <c r="H349" s="194">
        <v>150</v>
      </c>
      <c r="I349" s="195"/>
      <c r="J349" s="196">
        <f t="shared" si="130"/>
        <v>0</v>
      </c>
      <c r="K349" s="192" t="s">
        <v>21</v>
      </c>
      <c r="L349" s="40"/>
      <c r="M349" s="197" t="s">
        <v>21</v>
      </c>
      <c r="N349" s="198" t="s">
        <v>47</v>
      </c>
      <c r="O349" s="65"/>
      <c r="P349" s="199">
        <f t="shared" si="131"/>
        <v>0</v>
      </c>
      <c r="Q349" s="199">
        <v>0</v>
      </c>
      <c r="R349" s="199">
        <f t="shared" si="132"/>
        <v>0</v>
      </c>
      <c r="S349" s="199">
        <v>0</v>
      </c>
      <c r="T349" s="200">
        <f t="shared" si="133"/>
        <v>0</v>
      </c>
      <c r="U349" s="35"/>
      <c r="V349" s="35"/>
      <c r="W349" s="35"/>
      <c r="X349" s="35"/>
      <c r="Y349" s="35"/>
      <c r="Z349" s="35"/>
      <c r="AA349" s="35"/>
      <c r="AB349" s="35"/>
      <c r="AC349" s="35"/>
      <c r="AD349" s="35"/>
      <c r="AE349" s="35"/>
      <c r="AR349" s="201" t="s">
        <v>318</v>
      </c>
      <c r="AT349" s="201" t="s">
        <v>313</v>
      </c>
      <c r="AU349" s="201" t="s">
        <v>125</v>
      </c>
      <c r="AY349" s="18" t="s">
        <v>311</v>
      </c>
      <c r="BE349" s="202">
        <f t="shared" si="134"/>
        <v>0</v>
      </c>
      <c r="BF349" s="202">
        <f t="shared" si="135"/>
        <v>0</v>
      </c>
      <c r="BG349" s="202">
        <f t="shared" si="136"/>
        <v>0</v>
      </c>
      <c r="BH349" s="202">
        <f t="shared" si="137"/>
        <v>0</v>
      </c>
      <c r="BI349" s="202">
        <f t="shared" si="138"/>
        <v>0</v>
      </c>
      <c r="BJ349" s="18" t="s">
        <v>84</v>
      </c>
      <c r="BK349" s="202">
        <f t="shared" si="139"/>
        <v>0</v>
      </c>
      <c r="BL349" s="18" t="s">
        <v>318</v>
      </c>
      <c r="BM349" s="201" t="s">
        <v>3849</v>
      </c>
    </row>
    <row r="350" spans="1:65" s="2" customFormat="1" ht="16.5" customHeight="1" x14ac:dyDescent="0.2">
      <c r="A350" s="35"/>
      <c r="B350" s="36"/>
      <c r="C350" s="190" t="s">
        <v>1430</v>
      </c>
      <c r="D350" s="190" t="s">
        <v>313</v>
      </c>
      <c r="E350" s="191" t="s">
        <v>3850</v>
      </c>
      <c r="F350" s="192" t="s">
        <v>3851</v>
      </c>
      <c r="G350" s="193" t="s">
        <v>1692</v>
      </c>
      <c r="H350" s="194">
        <v>150</v>
      </c>
      <c r="I350" s="195"/>
      <c r="J350" s="196">
        <f t="shared" si="130"/>
        <v>0</v>
      </c>
      <c r="K350" s="192" t="s">
        <v>21</v>
      </c>
      <c r="L350" s="40"/>
      <c r="M350" s="197" t="s">
        <v>21</v>
      </c>
      <c r="N350" s="198" t="s">
        <v>47</v>
      </c>
      <c r="O350" s="65"/>
      <c r="P350" s="199">
        <f t="shared" si="131"/>
        <v>0</v>
      </c>
      <c r="Q350" s="199">
        <v>0</v>
      </c>
      <c r="R350" s="199">
        <f t="shared" si="132"/>
        <v>0</v>
      </c>
      <c r="S350" s="199">
        <v>0</v>
      </c>
      <c r="T350" s="200">
        <f t="shared" si="133"/>
        <v>0</v>
      </c>
      <c r="U350" s="35"/>
      <c r="V350" s="35"/>
      <c r="W350" s="35"/>
      <c r="X350" s="35"/>
      <c r="Y350" s="35"/>
      <c r="Z350" s="35"/>
      <c r="AA350" s="35"/>
      <c r="AB350" s="35"/>
      <c r="AC350" s="35"/>
      <c r="AD350" s="35"/>
      <c r="AE350" s="35"/>
      <c r="AR350" s="201" t="s">
        <v>318</v>
      </c>
      <c r="AT350" s="201" t="s">
        <v>313</v>
      </c>
      <c r="AU350" s="201" t="s">
        <v>125</v>
      </c>
      <c r="AY350" s="18" t="s">
        <v>311</v>
      </c>
      <c r="BE350" s="202">
        <f t="shared" si="134"/>
        <v>0</v>
      </c>
      <c r="BF350" s="202">
        <f t="shared" si="135"/>
        <v>0</v>
      </c>
      <c r="BG350" s="202">
        <f t="shared" si="136"/>
        <v>0</v>
      </c>
      <c r="BH350" s="202">
        <f t="shared" si="137"/>
        <v>0</v>
      </c>
      <c r="BI350" s="202">
        <f t="shared" si="138"/>
        <v>0</v>
      </c>
      <c r="BJ350" s="18" t="s">
        <v>84</v>
      </c>
      <c r="BK350" s="202">
        <f t="shared" si="139"/>
        <v>0</v>
      </c>
      <c r="BL350" s="18" t="s">
        <v>318</v>
      </c>
      <c r="BM350" s="201" t="s">
        <v>3852</v>
      </c>
    </row>
    <row r="351" spans="1:65" s="2" customFormat="1" ht="24" customHeight="1" x14ac:dyDescent="0.2">
      <c r="A351" s="35"/>
      <c r="B351" s="36"/>
      <c r="C351" s="190" t="s">
        <v>1434</v>
      </c>
      <c r="D351" s="190" t="s">
        <v>313</v>
      </c>
      <c r="E351" s="191" t="s">
        <v>3853</v>
      </c>
      <c r="F351" s="192" t="s">
        <v>3854</v>
      </c>
      <c r="G351" s="193" t="s">
        <v>3842</v>
      </c>
      <c r="H351" s="194">
        <v>45</v>
      </c>
      <c r="I351" s="195"/>
      <c r="J351" s="196">
        <f t="shared" si="130"/>
        <v>0</v>
      </c>
      <c r="K351" s="192" t="s">
        <v>21</v>
      </c>
      <c r="L351" s="40"/>
      <c r="M351" s="197" t="s">
        <v>21</v>
      </c>
      <c r="N351" s="198" t="s">
        <v>47</v>
      </c>
      <c r="O351" s="65"/>
      <c r="P351" s="199">
        <f t="shared" si="131"/>
        <v>0</v>
      </c>
      <c r="Q351" s="199">
        <v>0</v>
      </c>
      <c r="R351" s="199">
        <f t="shared" si="132"/>
        <v>0</v>
      </c>
      <c r="S351" s="199">
        <v>0</v>
      </c>
      <c r="T351" s="200">
        <f t="shared" si="133"/>
        <v>0</v>
      </c>
      <c r="U351" s="35"/>
      <c r="V351" s="35"/>
      <c r="W351" s="35"/>
      <c r="X351" s="35"/>
      <c r="Y351" s="35"/>
      <c r="Z351" s="35"/>
      <c r="AA351" s="35"/>
      <c r="AB351" s="35"/>
      <c r="AC351" s="35"/>
      <c r="AD351" s="35"/>
      <c r="AE351" s="35"/>
      <c r="AR351" s="201" t="s">
        <v>318</v>
      </c>
      <c r="AT351" s="201" t="s">
        <v>313</v>
      </c>
      <c r="AU351" s="201" t="s">
        <v>125</v>
      </c>
      <c r="AY351" s="18" t="s">
        <v>311</v>
      </c>
      <c r="BE351" s="202">
        <f t="shared" si="134"/>
        <v>0</v>
      </c>
      <c r="BF351" s="202">
        <f t="shared" si="135"/>
        <v>0</v>
      </c>
      <c r="BG351" s="202">
        <f t="shared" si="136"/>
        <v>0</v>
      </c>
      <c r="BH351" s="202">
        <f t="shared" si="137"/>
        <v>0</v>
      </c>
      <c r="BI351" s="202">
        <f t="shared" si="138"/>
        <v>0</v>
      </c>
      <c r="BJ351" s="18" t="s">
        <v>84</v>
      </c>
      <c r="BK351" s="202">
        <f t="shared" si="139"/>
        <v>0</v>
      </c>
      <c r="BL351" s="18" t="s">
        <v>318</v>
      </c>
      <c r="BM351" s="201" t="s">
        <v>3855</v>
      </c>
    </row>
    <row r="352" spans="1:65" s="2" customFormat="1" ht="24" customHeight="1" x14ac:dyDescent="0.2">
      <c r="A352" s="35"/>
      <c r="B352" s="36"/>
      <c r="C352" s="190" t="s">
        <v>1438</v>
      </c>
      <c r="D352" s="190" t="s">
        <v>313</v>
      </c>
      <c r="E352" s="191" t="s">
        <v>3856</v>
      </c>
      <c r="F352" s="192" t="s">
        <v>3857</v>
      </c>
      <c r="G352" s="193" t="s">
        <v>3842</v>
      </c>
      <c r="H352" s="194">
        <v>30</v>
      </c>
      <c r="I352" s="195"/>
      <c r="J352" s="196">
        <f t="shared" si="130"/>
        <v>0</v>
      </c>
      <c r="K352" s="192" t="s">
        <v>21</v>
      </c>
      <c r="L352" s="40"/>
      <c r="M352" s="197" t="s">
        <v>21</v>
      </c>
      <c r="N352" s="198" t="s">
        <v>47</v>
      </c>
      <c r="O352" s="65"/>
      <c r="P352" s="199">
        <f t="shared" si="131"/>
        <v>0</v>
      </c>
      <c r="Q352" s="199">
        <v>0</v>
      </c>
      <c r="R352" s="199">
        <f t="shared" si="132"/>
        <v>0</v>
      </c>
      <c r="S352" s="199">
        <v>0</v>
      </c>
      <c r="T352" s="200">
        <f t="shared" si="133"/>
        <v>0</v>
      </c>
      <c r="U352" s="35"/>
      <c r="V352" s="35"/>
      <c r="W352" s="35"/>
      <c r="X352" s="35"/>
      <c r="Y352" s="35"/>
      <c r="Z352" s="35"/>
      <c r="AA352" s="35"/>
      <c r="AB352" s="35"/>
      <c r="AC352" s="35"/>
      <c r="AD352" s="35"/>
      <c r="AE352" s="35"/>
      <c r="AR352" s="201" t="s">
        <v>318</v>
      </c>
      <c r="AT352" s="201" t="s">
        <v>313</v>
      </c>
      <c r="AU352" s="201" t="s">
        <v>125</v>
      </c>
      <c r="AY352" s="18" t="s">
        <v>311</v>
      </c>
      <c r="BE352" s="202">
        <f t="shared" si="134"/>
        <v>0</v>
      </c>
      <c r="BF352" s="202">
        <f t="shared" si="135"/>
        <v>0</v>
      </c>
      <c r="BG352" s="202">
        <f t="shared" si="136"/>
        <v>0</v>
      </c>
      <c r="BH352" s="202">
        <f t="shared" si="137"/>
        <v>0</v>
      </c>
      <c r="BI352" s="202">
        <f t="shared" si="138"/>
        <v>0</v>
      </c>
      <c r="BJ352" s="18" t="s">
        <v>84</v>
      </c>
      <c r="BK352" s="202">
        <f t="shared" si="139"/>
        <v>0</v>
      </c>
      <c r="BL352" s="18" t="s">
        <v>318</v>
      </c>
      <c r="BM352" s="201" t="s">
        <v>3858</v>
      </c>
    </row>
    <row r="353" spans="1:65" s="2" customFormat="1" ht="16.5" customHeight="1" x14ac:dyDescent="0.2">
      <c r="A353" s="35"/>
      <c r="B353" s="36"/>
      <c r="C353" s="190" t="s">
        <v>1445</v>
      </c>
      <c r="D353" s="190" t="s">
        <v>313</v>
      </c>
      <c r="E353" s="191" t="s">
        <v>3859</v>
      </c>
      <c r="F353" s="192" t="s">
        <v>3860</v>
      </c>
      <c r="G353" s="193" t="s">
        <v>1692</v>
      </c>
      <c r="H353" s="194">
        <v>1</v>
      </c>
      <c r="I353" s="195"/>
      <c r="J353" s="196">
        <f t="shared" si="130"/>
        <v>0</v>
      </c>
      <c r="K353" s="192" t="s">
        <v>21</v>
      </c>
      <c r="L353" s="40"/>
      <c r="M353" s="197" t="s">
        <v>21</v>
      </c>
      <c r="N353" s="198" t="s">
        <v>47</v>
      </c>
      <c r="O353" s="65"/>
      <c r="P353" s="199">
        <f t="shared" si="131"/>
        <v>0</v>
      </c>
      <c r="Q353" s="199">
        <v>0</v>
      </c>
      <c r="R353" s="199">
        <f t="shared" si="132"/>
        <v>0</v>
      </c>
      <c r="S353" s="199">
        <v>0</v>
      </c>
      <c r="T353" s="200">
        <f t="shared" si="133"/>
        <v>0</v>
      </c>
      <c r="U353" s="35"/>
      <c r="V353" s="35"/>
      <c r="W353" s="35"/>
      <c r="X353" s="35"/>
      <c r="Y353" s="35"/>
      <c r="Z353" s="35"/>
      <c r="AA353" s="35"/>
      <c r="AB353" s="35"/>
      <c r="AC353" s="35"/>
      <c r="AD353" s="35"/>
      <c r="AE353" s="35"/>
      <c r="AR353" s="201" t="s">
        <v>318</v>
      </c>
      <c r="AT353" s="201" t="s">
        <v>313</v>
      </c>
      <c r="AU353" s="201" t="s">
        <v>125</v>
      </c>
      <c r="AY353" s="18" t="s">
        <v>311</v>
      </c>
      <c r="BE353" s="202">
        <f t="shared" si="134"/>
        <v>0</v>
      </c>
      <c r="BF353" s="202">
        <f t="shared" si="135"/>
        <v>0</v>
      </c>
      <c r="BG353" s="202">
        <f t="shared" si="136"/>
        <v>0</v>
      </c>
      <c r="BH353" s="202">
        <f t="shared" si="137"/>
        <v>0</v>
      </c>
      <c r="BI353" s="202">
        <f t="shared" si="138"/>
        <v>0</v>
      </c>
      <c r="BJ353" s="18" t="s">
        <v>84</v>
      </c>
      <c r="BK353" s="202">
        <f t="shared" si="139"/>
        <v>0</v>
      </c>
      <c r="BL353" s="18" t="s">
        <v>318</v>
      </c>
      <c r="BM353" s="201" t="s">
        <v>3861</v>
      </c>
    </row>
    <row r="354" spans="1:65" s="2" customFormat="1" ht="16.5" customHeight="1" x14ac:dyDescent="0.2">
      <c r="A354" s="35"/>
      <c r="B354" s="36"/>
      <c r="C354" s="190" t="s">
        <v>1450</v>
      </c>
      <c r="D354" s="190" t="s">
        <v>313</v>
      </c>
      <c r="E354" s="191" t="s">
        <v>3862</v>
      </c>
      <c r="F354" s="192" t="s">
        <v>3863</v>
      </c>
      <c r="G354" s="193" t="s">
        <v>1692</v>
      </c>
      <c r="H354" s="194">
        <v>1</v>
      </c>
      <c r="I354" s="195"/>
      <c r="J354" s="196">
        <f t="shared" si="130"/>
        <v>0</v>
      </c>
      <c r="K354" s="192" t="s">
        <v>21</v>
      </c>
      <c r="L354" s="40"/>
      <c r="M354" s="197" t="s">
        <v>21</v>
      </c>
      <c r="N354" s="198" t="s">
        <v>47</v>
      </c>
      <c r="O354" s="65"/>
      <c r="P354" s="199">
        <f t="shared" si="131"/>
        <v>0</v>
      </c>
      <c r="Q354" s="199">
        <v>0</v>
      </c>
      <c r="R354" s="199">
        <f t="shared" si="132"/>
        <v>0</v>
      </c>
      <c r="S354" s="199">
        <v>0</v>
      </c>
      <c r="T354" s="200">
        <f t="shared" si="133"/>
        <v>0</v>
      </c>
      <c r="U354" s="35"/>
      <c r="V354" s="35"/>
      <c r="W354" s="35"/>
      <c r="X354" s="35"/>
      <c r="Y354" s="35"/>
      <c r="Z354" s="35"/>
      <c r="AA354" s="35"/>
      <c r="AB354" s="35"/>
      <c r="AC354" s="35"/>
      <c r="AD354" s="35"/>
      <c r="AE354" s="35"/>
      <c r="AR354" s="201" t="s">
        <v>318</v>
      </c>
      <c r="AT354" s="201" t="s">
        <v>313</v>
      </c>
      <c r="AU354" s="201" t="s">
        <v>125</v>
      </c>
      <c r="AY354" s="18" t="s">
        <v>311</v>
      </c>
      <c r="BE354" s="202">
        <f t="shared" si="134"/>
        <v>0</v>
      </c>
      <c r="BF354" s="202">
        <f t="shared" si="135"/>
        <v>0</v>
      </c>
      <c r="BG354" s="202">
        <f t="shared" si="136"/>
        <v>0</v>
      </c>
      <c r="BH354" s="202">
        <f t="shared" si="137"/>
        <v>0</v>
      </c>
      <c r="BI354" s="202">
        <f t="shared" si="138"/>
        <v>0</v>
      </c>
      <c r="BJ354" s="18" t="s">
        <v>84</v>
      </c>
      <c r="BK354" s="202">
        <f t="shared" si="139"/>
        <v>0</v>
      </c>
      <c r="BL354" s="18" t="s">
        <v>318</v>
      </c>
      <c r="BM354" s="201" t="s">
        <v>3864</v>
      </c>
    </row>
    <row r="355" spans="1:65" s="12" customFormat="1" ht="20.85" customHeight="1" x14ac:dyDescent="0.2">
      <c r="B355" s="174"/>
      <c r="C355" s="175"/>
      <c r="D355" s="176" t="s">
        <v>75</v>
      </c>
      <c r="E355" s="188" t="s">
        <v>3865</v>
      </c>
      <c r="F355" s="188" t="s">
        <v>3474</v>
      </c>
      <c r="G355" s="175"/>
      <c r="H355" s="175"/>
      <c r="I355" s="178"/>
      <c r="J355" s="189">
        <f>BK355</f>
        <v>0</v>
      </c>
      <c r="K355" s="175"/>
      <c r="L355" s="180"/>
      <c r="M355" s="181"/>
      <c r="N355" s="182"/>
      <c r="O355" s="182"/>
      <c r="P355" s="183">
        <f>SUM(P356:P357)</f>
        <v>0</v>
      </c>
      <c r="Q355" s="182"/>
      <c r="R355" s="183">
        <f>SUM(R356:R357)</f>
        <v>0</v>
      </c>
      <c r="S355" s="182"/>
      <c r="T355" s="184">
        <f>SUM(T356:T357)</f>
        <v>0</v>
      </c>
      <c r="AR355" s="185" t="s">
        <v>84</v>
      </c>
      <c r="AT355" s="186" t="s">
        <v>75</v>
      </c>
      <c r="AU355" s="186" t="s">
        <v>86</v>
      </c>
      <c r="AY355" s="185" t="s">
        <v>311</v>
      </c>
      <c r="BK355" s="187">
        <f>SUM(BK356:BK357)</f>
        <v>0</v>
      </c>
    </row>
    <row r="356" spans="1:65" s="2" customFormat="1" ht="16.5" customHeight="1" x14ac:dyDescent="0.2">
      <c r="A356" s="35"/>
      <c r="B356" s="36"/>
      <c r="C356" s="190" t="s">
        <v>1454</v>
      </c>
      <c r="D356" s="190" t="s">
        <v>313</v>
      </c>
      <c r="E356" s="191" t="s">
        <v>3866</v>
      </c>
      <c r="F356" s="192" t="s">
        <v>3476</v>
      </c>
      <c r="G356" s="193" t="s">
        <v>2003</v>
      </c>
      <c r="H356" s="194">
        <v>1</v>
      </c>
      <c r="I356" s="195"/>
      <c r="J356" s="196">
        <f>ROUND(I356*H356,2)</f>
        <v>0</v>
      </c>
      <c r="K356" s="192" t="s">
        <v>21</v>
      </c>
      <c r="L356" s="40"/>
      <c r="M356" s="197" t="s">
        <v>21</v>
      </c>
      <c r="N356" s="198" t="s">
        <v>47</v>
      </c>
      <c r="O356" s="65"/>
      <c r="P356" s="199">
        <f>O356*H356</f>
        <v>0</v>
      </c>
      <c r="Q356" s="199">
        <v>0</v>
      </c>
      <c r="R356" s="199">
        <f>Q356*H356</f>
        <v>0</v>
      </c>
      <c r="S356" s="199">
        <v>0</v>
      </c>
      <c r="T356" s="200">
        <f>S356*H356</f>
        <v>0</v>
      </c>
      <c r="U356" s="35"/>
      <c r="V356" s="35"/>
      <c r="W356" s="35"/>
      <c r="X356" s="35"/>
      <c r="Y356" s="35"/>
      <c r="Z356" s="35"/>
      <c r="AA356" s="35"/>
      <c r="AB356" s="35"/>
      <c r="AC356" s="35"/>
      <c r="AD356" s="35"/>
      <c r="AE356" s="35"/>
      <c r="AR356" s="201" t="s">
        <v>318</v>
      </c>
      <c r="AT356" s="201" t="s">
        <v>313</v>
      </c>
      <c r="AU356" s="201" t="s">
        <v>125</v>
      </c>
      <c r="AY356" s="18" t="s">
        <v>311</v>
      </c>
      <c r="BE356" s="202">
        <f>IF(N356="základní",J356,0)</f>
        <v>0</v>
      </c>
      <c r="BF356" s="202">
        <f>IF(N356="snížená",J356,0)</f>
        <v>0</v>
      </c>
      <c r="BG356" s="202">
        <f>IF(N356="zákl. přenesená",J356,0)</f>
        <v>0</v>
      </c>
      <c r="BH356" s="202">
        <f>IF(N356="sníž. přenesená",J356,0)</f>
        <v>0</v>
      </c>
      <c r="BI356" s="202">
        <f>IF(N356="nulová",J356,0)</f>
        <v>0</v>
      </c>
      <c r="BJ356" s="18" t="s">
        <v>84</v>
      </c>
      <c r="BK356" s="202">
        <f>ROUND(I356*H356,2)</f>
        <v>0</v>
      </c>
      <c r="BL356" s="18" t="s">
        <v>318</v>
      </c>
      <c r="BM356" s="201" t="s">
        <v>3867</v>
      </c>
    </row>
    <row r="357" spans="1:65" s="2" customFormat="1" ht="16.5" customHeight="1" x14ac:dyDescent="0.2">
      <c r="A357" s="35"/>
      <c r="B357" s="36"/>
      <c r="C357" s="190" t="s">
        <v>1461</v>
      </c>
      <c r="D357" s="190" t="s">
        <v>313</v>
      </c>
      <c r="E357" s="191" t="s">
        <v>3868</v>
      </c>
      <c r="F357" s="192" t="s">
        <v>2834</v>
      </c>
      <c r="G357" s="193" t="s">
        <v>2003</v>
      </c>
      <c r="H357" s="194">
        <v>1</v>
      </c>
      <c r="I357" s="195"/>
      <c r="J357" s="196">
        <f>ROUND(I357*H357,2)</f>
        <v>0</v>
      </c>
      <c r="K357" s="192" t="s">
        <v>21</v>
      </c>
      <c r="L357" s="40"/>
      <c r="M357" s="197" t="s">
        <v>21</v>
      </c>
      <c r="N357" s="198" t="s">
        <v>47</v>
      </c>
      <c r="O357" s="65"/>
      <c r="P357" s="199">
        <f>O357*H357</f>
        <v>0</v>
      </c>
      <c r="Q357" s="199">
        <v>0</v>
      </c>
      <c r="R357" s="199">
        <f>Q357*H357</f>
        <v>0</v>
      </c>
      <c r="S357" s="199">
        <v>0</v>
      </c>
      <c r="T357" s="200">
        <f>S357*H357</f>
        <v>0</v>
      </c>
      <c r="U357" s="35"/>
      <c r="V357" s="35"/>
      <c r="W357" s="35"/>
      <c r="X357" s="35"/>
      <c r="Y357" s="35"/>
      <c r="Z357" s="35"/>
      <c r="AA357" s="35"/>
      <c r="AB357" s="35"/>
      <c r="AC357" s="35"/>
      <c r="AD357" s="35"/>
      <c r="AE357" s="35"/>
      <c r="AR357" s="201" t="s">
        <v>318</v>
      </c>
      <c r="AT357" s="201" t="s">
        <v>313</v>
      </c>
      <c r="AU357" s="201" t="s">
        <v>125</v>
      </c>
      <c r="AY357" s="18" t="s">
        <v>311</v>
      </c>
      <c r="BE357" s="202">
        <f>IF(N357="základní",J357,0)</f>
        <v>0</v>
      </c>
      <c r="BF357" s="202">
        <f>IF(N357="snížená",J357,0)</f>
        <v>0</v>
      </c>
      <c r="BG357" s="202">
        <f>IF(N357="zákl. přenesená",J357,0)</f>
        <v>0</v>
      </c>
      <c r="BH357" s="202">
        <f>IF(N357="sníž. přenesená",J357,0)</f>
        <v>0</v>
      </c>
      <c r="BI357" s="202">
        <f>IF(N357="nulová",J357,0)</f>
        <v>0</v>
      </c>
      <c r="BJ357" s="18" t="s">
        <v>84</v>
      </c>
      <c r="BK357" s="202">
        <f>ROUND(I357*H357,2)</f>
        <v>0</v>
      </c>
      <c r="BL357" s="18" t="s">
        <v>318</v>
      </c>
      <c r="BM357" s="201" t="s">
        <v>3869</v>
      </c>
    </row>
    <row r="358" spans="1:65" s="12" customFormat="1" ht="22.9" customHeight="1" x14ac:dyDescent="0.2">
      <c r="B358" s="174"/>
      <c r="C358" s="175"/>
      <c r="D358" s="176" t="s">
        <v>75</v>
      </c>
      <c r="E358" s="188" t="s">
        <v>3870</v>
      </c>
      <c r="F358" s="188" t="s">
        <v>3871</v>
      </c>
      <c r="G358" s="175"/>
      <c r="H358" s="175"/>
      <c r="I358" s="178"/>
      <c r="J358" s="189">
        <f>BK358</f>
        <v>0</v>
      </c>
      <c r="K358" s="175"/>
      <c r="L358" s="180"/>
      <c r="M358" s="181"/>
      <c r="N358" s="182"/>
      <c r="O358" s="182"/>
      <c r="P358" s="183">
        <f>P359+P365</f>
        <v>0</v>
      </c>
      <c r="Q358" s="182"/>
      <c r="R358" s="183">
        <f>R359+R365</f>
        <v>0</v>
      </c>
      <c r="S358" s="182"/>
      <c r="T358" s="184">
        <f>T359+T365</f>
        <v>0</v>
      </c>
      <c r="AR358" s="185" t="s">
        <v>84</v>
      </c>
      <c r="AT358" s="186" t="s">
        <v>75</v>
      </c>
      <c r="AU358" s="186" t="s">
        <v>84</v>
      </c>
      <c r="AY358" s="185" t="s">
        <v>311</v>
      </c>
      <c r="BK358" s="187">
        <f>BK359+BK365</f>
        <v>0</v>
      </c>
    </row>
    <row r="359" spans="1:65" s="12" customFormat="1" ht="20.85" customHeight="1" x14ac:dyDescent="0.2">
      <c r="B359" s="174"/>
      <c r="C359" s="175"/>
      <c r="D359" s="176" t="s">
        <v>75</v>
      </c>
      <c r="E359" s="188" t="s">
        <v>3872</v>
      </c>
      <c r="F359" s="188" t="s">
        <v>3398</v>
      </c>
      <c r="G359" s="175"/>
      <c r="H359" s="175"/>
      <c r="I359" s="178"/>
      <c r="J359" s="189">
        <f>BK359</f>
        <v>0</v>
      </c>
      <c r="K359" s="175"/>
      <c r="L359" s="180"/>
      <c r="M359" s="181"/>
      <c r="N359" s="182"/>
      <c r="O359" s="182"/>
      <c r="P359" s="183">
        <f>SUM(P360:P364)</f>
        <v>0</v>
      </c>
      <c r="Q359" s="182"/>
      <c r="R359" s="183">
        <f>SUM(R360:R364)</f>
        <v>0</v>
      </c>
      <c r="S359" s="182"/>
      <c r="T359" s="184">
        <f>SUM(T360:T364)</f>
        <v>0</v>
      </c>
      <c r="AR359" s="185" t="s">
        <v>84</v>
      </c>
      <c r="AT359" s="186" t="s">
        <v>75</v>
      </c>
      <c r="AU359" s="186" t="s">
        <v>86</v>
      </c>
      <c r="AY359" s="185" t="s">
        <v>311</v>
      </c>
      <c r="BK359" s="187">
        <f>SUM(BK360:BK364)</f>
        <v>0</v>
      </c>
    </row>
    <row r="360" spans="1:65" s="2" customFormat="1" ht="16.5" customHeight="1" x14ac:dyDescent="0.2">
      <c r="A360" s="35"/>
      <c r="B360" s="36"/>
      <c r="C360" s="190" t="s">
        <v>1463</v>
      </c>
      <c r="D360" s="190" t="s">
        <v>313</v>
      </c>
      <c r="E360" s="191" t="s">
        <v>3413</v>
      </c>
      <c r="F360" s="192" t="s">
        <v>3414</v>
      </c>
      <c r="G360" s="193" t="s">
        <v>329</v>
      </c>
      <c r="H360" s="194">
        <v>85</v>
      </c>
      <c r="I360" s="195"/>
      <c r="J360" s="196">
        <f>ROUND(I360*H360,2)</f>
        <v>0</v>
      </c>
      <c r="K360" s="192" t="s">
        <v>21</v>
      </c>
      <c r="L360" s="40"/>
      <c r="M360" s="197" t="s">
        <v>21</v>
      </c>
      <c r="N360" s="198" t="s">
        <v>47</v>
      </c>
      <c r="O360" s="65"/>
      <c r="P360" s="199">
        <f>O360*H360</f>
        <v>0</v>
      </c>
      <c r="Q360" s="199">
        <v>0</v>
      </c>
      <c r="R360" s="199">
        <f>Q360*H360</f>
        <v>0</v>
      </c>
      <c r="S360" s="199">
        <v>0</v>
      </c>
      <c r="T360" s="200">
        <f>S360*H360</f>
        <v>0</v>
      </c>
      <c r="U360" s="35"/>
      <c r="V360" s="35"/>
      <c r="W360" s="35"/>
      <c r="X360" s="35"/>
      <c r="Y360" s="35"/>
      <c r="Z360" s="35"/>
      <c r="AA360" s="35"/>
      <c r="AB360" s="35"/>
      <c r="AC360" s="35"/>
      <c r="AD360" s="35"/>
      <c r="AE360" s="35"/>
      <c r="AR360" s="201" t="s">
        <v>318</v>
      </c>
      <c r="AT360" s="201" t="s">
        <v>313</v>
      </c>
      <c r="AU360" s="201" t="s">
        <v>125</v>
      </c>
      <c r="AY360" s="18" t="s">
        <v>311</v>
      </c>
      <c r="BE360" s="202">
        <f>IF(N360="základní",J360,0)</f>
        <v>0</v>
      </c>
      <c r="BF360" s="202">
        <f>IF(N360="snížená",J360,0)</f>
        <v>0</v>
      </c>
      <c r="BG360" s="202">
        <f>IF(N360="zákl. přenesená",J360,0)</f>
        <v>0</v>
      </c>
      <c r="BH360" s="202">
        <f>IF(N360="sníž. přenesená",J360,0)</f>
        <v>0</v>
      </c>
      <c r="BI360" s="202">
        <f>IF(N360="nulová",J360,0)</f>
        <v>0</v>
      </c>
      <c r="BJ360" s="18" t="s">
        <v>84</v>
      </c>
      <c r="BK360" s="202">
        <f>ROUND(I360*H360,2)</f>
        <v>0</v>
      </c>
      <c r="BL360" s="18" t="s">
        <v>318</v>
      </c>
      <c r="BM360" s="201" t="s">
        <v>3873</v>
      </c>
    </row>
    <row r="361" spans="1:65" s="2" customFormat="1" ht="16.5" customHeight="1" x14ac:dyDescent="0.2">
      <c r="A361" s="35"/>
      <c r="B361" s="36"/>
      <c r="C361" s="190" t="s">
        <v>1465</v>
      </c>
      <c r="D361" s="190" t="s">
        <v>313</v>
      </c>
      <c r="E361" s="191" t="s">
        <v>3425</v>
      </c>
      <c r="F361" s="192" t="s">
        <v>3426</v>
      </c>
      <c r="G361" s="193" t="s">
        <v>1692</v>
      </c>
      <c r="H361" s="194">
        <v>25</v>
      </c>
      <c r="I361" s="195"/>
      <c r="J361" s="196">
        <f>ROUND(I361*H361,2)</f>
        <v>0</v>
      </c>
      <c r="K361" s="192" t="s">
        <v>21</v>
      </c>
      <c r="L361" s="40"/>
      <c r="M361" s="197" t="s">
        <v>21</v>
      </c>
      <c r="N361" s="198" t="s">
        <v>47</v>
      </c>
      <c r="O361" s="65"/>
      <c r="P361" s="199">
        <f>O361*H361</f>
        <v>0</v>
      </c>
      <c r="Q361" s="199">
        <v>0</v>
      </c>
      <c r="R361" s="199">
        <f>Q361*H361</f>
        <v>0</v>
      </c>
      <c r="S361" s="199">
        <v>0</v>
      </c>
      <c r="T361" s="200">
        <f>S361*H361</f>
        <v>0</v>
      </c>
      <c r="U361" s="35"/>
      <c r="V361" s="35"/>
      <c r="W361" s="35"/>
      <c r="X361" s="35"/>
      <c r="Y361" s="35"/>
      <c r="Z361" s="35"/>
      <c r="AA361" s="35"/>
      <c r="AB361" s="35"/>
      <c r="AC361" s="35"/>
      <c r="AD361" s="35"/>
      <c r="AE361" s="35"/>
      <c r="AR361" s="201" t="s">
        <v>318</v>
      </c>
      <c r="AT361" s="201" t="s">
        <v>313</v>
      </c>
      <c r="AU361" s="201" t="s">
        <v>125</v>
      </c>
      <c r="AY361" s="18" t="s">
        <v>311</v>
      </c>
      <c r="BE361" s="202">
        <f>IF(N361="základní",J361,0)</f>
        <v>0</v>
      </c>
      <c r="BF361" s="202">
        <f>IF(N361="snížená",J361,0)</f>
        <v>0</v>
      </c>
      <c r="BG361" s="202">
        <f>IF(N361="zákl. přenesená",J361,0)</f>
        <v>0</v>
      </c>
      <c r="BH361" s="202">
        <f>IF(N361="sníž. přenesená",J361,0)</f>
        <v>0</v>
      </c>
      <c r="BI361" s="202">
        <f>IF(N361="nulová",J361,0)</f>
        <v>0</v>
      </c>
      <c r="BJ361" s="18" t="s">
        <v>84</v>
      </c>
      <c r="BK361" s="202">
        <f>ROUND(I361*H361,2)</f>
        <v>0</v>
      </c>
      <c r="BL361" s="18" t="s">
        <v>318</v>
      </c>
      <c r="BM361" s="201" t="s">
        <v>3874</v>
      </c>
    </row>
    <row r="362" spans="1:65" s="2" customFormat="1" ht="24" customHeight="1" x14ac:dyDescent="0.2">
      <c r="A362" s="35"/>
      <c r="B362" s="36"/>
      <c r="C362" s="190" t="s">
        <v>1467</v>
      </c>
      <c r="D362" s="190" t="s">
        <v>313</v>
      </c>
      <c r="E362" s="191" t="s">
        <v>3431</v>
      </c>
      <c r="F362" s="192" t="s">
        <v>3432</v>
      </c>
      <c r="G362" s="193" t="s">
        <v>329</v>
      </c>
      <c r="H362" s="194">
        <v>10</v>
      </c>
      <c r="I362" s="195"/>
      <c r="J362" s="196">
        <f>ROUND(I362*H362,2)</f>
        <v>0</v>
      </c>
      <c r="K362" s="192" t="s">
        <v>21</v>
      </c>
      <c r="L362" s="40"/>
      <c r="M362" s="197" t="s">
        <v>21</v>
      </c>
      <c r="N362" s="198" t="s">
        <v>47</v>
      </c>
      <c r="O362" s="65"/>
      <c r="P362" s="199">
        <f>O362*H362</f>
        <v>0</v>
      </c>
      <c r="Q362" s="199">
        <v>0</v>
      </c>
      <c r="R362" s="199">
        <f>Q362*H362</f>
        <v>0</v>
      </c>
      <c r="S362" s="199">
        <v>0</v>
      </c>
      <c r="T362" s="200">
        <f>S362*H362</f>
        <v>0</v>
      </c>
      <c r="U362" s="35"/>
      <c r="V362" s="35"/>
      <c r="W362" s="35"/>
      <c r="X362" s="35"/>
      <c r="Y362" s="35"/>
      <c r="Z362" s="35"/>
      <c r="AA362" s="35"/>
      <c r="AB362" s="35"/>
      <c r="AC362" s="35"/>
      <c r="AD362" s="35"/>
      <c r="AE362" s="35"/>
      <c r="AR362" s="201" t="s">
        <v>318</v>
      </c>
      <c r="AT362" s="201" t="s">
        <v>313</v>
      </c>
      <c r="AU362" s="201" t="s">
        <v>125</v>
      </c>
      <c r="AY362" s="18" t="s">
        <v>311</v>
      </c>
      <c r="BE362" s="202">
        <f>IF(N362="základní",J362,0)</f>
        <v>0</v>
      </c>
      <c r="BF362" s="202">
        <f>IF(N362="snížená",J362,0)</f>
        <v>0</v>
      </c>
      <c r="BG362" s="202">
        <f>IF(N362="zákl. přenesená",J362,0)</f>
        <v>0</v>
      </c>
      <c r="BH362" s="202">
        <f>IF(N362="sníž. přenesená",J362,0)</f>
        <v>0</v>
      </c>
      <c r="BI362" s="202">
        <f>IF(N362="nulová",J362,0)</f>
        <v>0</v>
      </c>
      <c r="BJ362" s="18" t="s">
        <v>84</v>
      </c>
      <c r="BK362" s="202">
        <f>ROUND(I362*H362,2)</f>
        <v>0</v>
      </c>
      <c r="BL362" s="18" t="s">
        <v>318</v>
      </c>
      <c r="BM362" s="201" t="s">
        <v>3875</v>
      </c>
    </row>
    <row r="363" spans="1:65" s="2" customFormat="1" ht="16.5" customHeight="1" x14ac:dyDescent="0.2">
      <c r="A363" s="35"/>
      <c r="B363" s="36"/>
      <c r="C363" s="190" t="s">
        <v>1470</v>
      </c>
      <c r="D363" s="190" t="s">
        <v>313</v>
      </c>
      <c r="E363" s="191" t="s">
        <v>3445</v>
      </c>
      <c r="F363" s="192" t="s">
        <v>3446</v>
      </c>
      <c r="G363" s="193" t="s">
        <v>1692</v>
      </c>
      <c r="H363" s="194">
        <v>3</v>
      </c>
      <c r="I363" s="195"/>
      <c r="J363" s="196">
        <f>ROUND(I363*H363,2)</f>
        <v>0</v>
      </c>
      <c r="K363" s="192" t="s">
        <v>21</v>
      </c>
      <c r="L363" s="40"/>
      <c r="M363" s="197" t="s">
        <v>21</v>
      </c>
      <c r="N363" s="198" t="s">
        <v>47</v>
      </c>
      <c r="O363" s="65"/>
      <c r="P363" s="199">
        <f>O363*H363</f>
        <v>0</v>
      </c>
      <c r="Q363" s="199">
        <v>0</v>
      </c>
      <c r="R363" s="199">
        <f>Q363*H363</f>
        <v>0</v>
      </c>
      <c r="S363" s="199">
        <v>0</v>
      </c>
      <c r="T363" s="200">
        <f>S363*H363</f>
        <v>0</v>
      </c>
      <c r="U363" s="35"/>
      <c r="V363" s="35"/>
      <c r="W363" s="35"/>
      <c r="X363" s="35"/>
      <c r="Y363" s="35"/>
      <c r="Z363" s="35"/>
      <c r="AA363" s="35"/>
      <c r="AB363" s="35"/>
      <c r="AC363" s="35"/>
      <c r="AD363" s="35"/>
      <c r="AE363" s="35"/>
      <c r="AR363" s="201" t="s">
        <v>318</v>
      </c>
      <c r="AT363" s="201" t="s">
        <v>313</v>
      </c>
      <c r="AU363" s="201" t="s">
        <v>125</v>
      </c>
      <c r="AY363" s="18" t="s">
        <v>311</v>
      </c>
      <c r="BE363" s="202">
        <f>IF(N363="základní",J363,0)</f>
        <v>0</v>
      </c>
      <c r="BF363" s="202">
        <f>IF(N363="snížená",J363,0)</f>
        <v>0</v>
      </c>
      <c r="BG363" s="202">
        <f>IF(N363="zákl. přenesená",J363,0)</f>
        <v>0</v>
      </c>
      <c r="BH363" s="202">
        <f>IF(N363="sníž. přenesená",J363,0)</f>
        <v>0</v>
      </c>
      <c r="BI363" s="202">
        <f>IF(N363="nulová",J363,0)</f>
        <v>0</v>
      </c>
      <c r="BJ363" s="18" t="s">
        <v>84</v>
      </c>
      <c r="BK363" s="202">
        <f>ROUND(I363*H363,2)</f>
        <v>0</v>
      </c>
      <c r="BL363" s="18" t="s">
        <v>318</v>
      </c>
      <c r="BM363" s="201" t="s">
        <v>3876</v>
      </c>
    </row>
    <row r="364" spans="1:65" s="2" customFormat="1" ht="16.5" customHeight="1" x14ac:dyDescent="0.2">
      <c r="A364" s="35"/>
      <c r="B364" s="36"/>
      <c r="C364" s="190" t="s">
        <v>1474</v>
      </c>
      <c r="D364" s="190" t="s">
        <v>313</v>
      </c>
      <c r="E364" s="191" t="s">
        <v>3877</v>
      </c>
      <c r="F364" s="192" t="s">
        <v>3410</v>
      </c>
      <c r="G364" s="193" t="s">
        <v>2003</v>
      </c>
      <c r="H364" s="194">
        <v>1</v>
      </c>
      <c r="I364" s="195"/>
      <c r="J364" s="196">
        <f>ROUND(I364*H364,2)</f>
        <v>0</v>
      </c>
      <c r="K364" s="192" t="s">
        <v>21</v>
      </c>
      <c r="L364" s="40"/>
      <c r="M364" s="197" t="s">
        <v>21</v>
      </c>
      <c r="N364" s="198" t="s">
        <v>47</v>
      </c>
      <c r="O364" s="65"/>
      <c r="P364" s="199">
        <f>O364*H364</f>
        <v>0</v>
      </c>
      <c r="Q364" s="199">
        <v>0</v>
      </c>
      <c r="R364" s="199">
        <f>Q364*H364</f>
        <v>0</v>
      </c>
      <c r="S364" s="199">
        <v>0</v>
      </c>
      <c r="T364" s="200">
        <f>S364*H364</f>
        <v>0</v>
      </c>
      <c r="U364" s="35"/>
      <c r="V364" s="35"/>
      <c r="W364" s="35"/>
      <c r="X364" s="35"/>
      <c r="Y364" s="35"/>
      <c r="Z364" s="35"/>
      <c r="AA364" s="35"/>
      <c r="AB364" s="35"/>
      <c r="AC364" s="35"/>
      <c r="AD364" s="35"/>
      <c r="AE364" s="35"/>
      <c r="AR364" s="201" t="s">
        <v>318</v>
      </c>
      <c r="AT364" s="201" t="s">
        <v>313</v>
      </c>
      <c r="AU364" s="201" t="s">
        <v>125</v>
      </c>
      <c r="AY364" s="18" t="s">
        <v>311</v>
      </c>
      <c r="BE364" s="202">
        <f>IF(N364="základní",J364,0)</f>
        <v>0</v>
      </c>
      <c r="BF364" s="202">
        <f>IF(N364="snížená",J364,0)</f>
        <v>0</v>
      </c>
      <c r="BG364" s="202">
        <f>IF(N364="zákl. přenesená",J364,0)</f>
        <v>0</v>
      </c>
      <c r="BH364" s="202">
        <f>IF(N364="sníž. přenesená",J364,0)</f>
        <v>0</v>
      </c>
      <c r="BI364" s="202">
        <f>IF(N364="nulová",J364,0)</f>
        <v>0</v>
      </c>
      <c r="BJ364" s="18" t="s">
        <v>84</v>
      </c>
      <c r="BK364" s="202">
        <f>ROUND(I364*H364,2)</f>
        <v>0</v>
      </c>
      <c r="BL364" s="18" t="s">
        <v>318</v>
      </c>
      <c r="BM364" s="201" t="s">
        <v>3878</v>
      </c>
    </row>
    <row r="365" spans="1:65" s="12" customFormat="1" ht="20.85" customHeight="1" x14ac:dyDescent="0.2">
      <c r="B365" s="174"/>
      <c r="C365" s="175"/>
      <c r="D365" s="176" t="s">
        <v>75</v>
      </c>
      <c r="E365" s="188" t="s">
        <v>3879</v>
      </c>
      <c r="F365" s="188" t="s">
        <v>3474</v>
      </c>
      <c r="G365" s="175"/>
      <c r="H365" s="175"/>
      <c r="I365" s="178"/>
      <c r="J365" s="189">
        <f>BK365</f>
        <v>0</v>
      </c>
      <c r="K365" s="175"/>
      <c r="L365" s="180"/>
      <c r="M365" s="181"/>
      <c r="N365" s="182"/>
      <c r="O365" s="182"/>
      <c r="P365" s="183">
        <f>SUM(P366:P367)</f>
        <v>0</v>
      </c>
      <c r="Q365" s="182"/>
      <c r="R365" s="183">
        <f>SUM(R366:R367)</f>
        <v>0</v>
      </c>
      <c r="S365" s="182"/>
      <c r="T365" s="184">
        <f>SUM(T366:T367)</f>
        <v>0</v>
      </c>
      <c r="AR365" s="185" t="s">
        <v>84</v>
      </c>
      <c r="AT365" s="186" t="s">
        <v>75</v>
      </c>
      <c r="AU365" s="186" t="s">
        <v>86</v>
      </c>
      <c r="AY365" s="185" t="s">
        <v>311</v>
      </c>
      <c r="BK365" s="187">
        <f>SUM(BK366:BK367)</f>
        <v>0</v>
      </c>
    </row>
    <row r="366" spans="1:65" s="2" customFormat="1" ht="16.5" customHeight="1" x14ac:dyDescent="0.2">
      <c r="A366" s="35"/>
      <c r="B366" s="36"/>
      <c r="C366" s="190" t="s">
        <v>1478</v>
      </c>
      <c r="D366" s="190" t="s">
        <v>313</v>
      </c>
      <c r="E366" s="191" t="s">
        <v>3866</v>
      </c>
      <c r="F366" s="192" t="s">
        <v>3476</v>
      </c>
      <c r="G366" s="193" t="s">
        <v>2003</v>
      </c>
      <c r="H366" s="194">
        <v>1</v>
      </c>
      <c r="I366" s="195"/>
      <c r="J366" s="196">
        <f>ROUND(I366*H366,2)</f>
        <v>0</v>
      </c>
      <c r="K366" s="192" t="s">
        <v>21</v>
      </c>
      <c r="L366" s="40"/>
      <c r="M366" s="197" t="s">
        <v>21</v>
      </c>
      <c r="N366" s="198" t="s">
        <v>47</v>
      </c>
      <c r="O366" s="65"/>
      <c r="P366" s="199">
        <f>O366*H366</f>
        <v>0</v>
      </c>
      <c r="Q366" s="199">
        <v>0</v>
      </c>
      <c r="R366" s="199">
        <f>Q366*H366</f>
        <v>0</v>
      </c>
      <c r="S366" s="199">
        <v>0</v>
      </c>
      <c r="T366" s="200">
        <f>S366*H366</f>
        <v>0</v>
      </c>
      <c r="U366" s="35"/>
      <c r="V366" s="35"/>
      <c r="W366" s="35"/>
      <c r="X366" s="35"/>
      <c r="Y366" s="35"/>
      <c r="Z366" s="35"/>
      <c r="AA366" s="35"/>
      <c r="AB366" s="35"/>
      <c r="AC366" s="35"/>
      <c r="AD366" s="35"/>
      <c r="AE366" s="35"/>
      <c r="AR366" s="201" t="s">
        <v>318</v>
      </c>
      <c r="AT366" s="201" t="s">
        <v>313</v>
      </c>
      <c r="AU366" s="201" t="s">
        <v>125</v>
      </c>
      <c r="AY366" s="18" t="s">
        <v>311</v>
      </c>
      <c r="BE366" s="202">
        <f>IF(N366="základní",J366,0)</f>
        <v>0</v>
      </c>
      <c r="BF366" s="202">
        <f>IF(N366="snížená",J366,0)</f>
        <v>0</v>
      </c>
      <c r="BG366" s="202">
        <f>IF(N366="zákl. přenesená",J366,0)</f>
        <v>0</v>
      </c>
      <c r="BH366" s="202">
        <f>IF(N366="sníž. přenesená",J366,0)</f>
        <v>0</v>
      </c>
      <c r="BI366" s="202">
        <f>IF(N366="nulová",J366,0)</f>
        <v>0</v>
      </c>
      <c r="BJ366" s="18" t="s">
        <v>84</v>
      </c>
      <c r="BK366" s="202">
        <f>ROUND(I366*H366,2)</f>
        <v>0</v>
      </c>
      <c r="BL366" s="18" t="s">
        <v>318</v>
      </c>
      <c r="BM366" s="201" t="s">
        <v>3880</v>
      </c>
    </row>
    <row r="367" spans="1:65" s="2" customFormat="1" ht="16.5" customHeight="1" x14ac:dyDescent="0.2">
      <c r="A367" s="35"/>
      <c r="B367" s="36"/>
      <c r="C367" s="190" t="s">
        <v>1481</v>
      </c>
      <c r="D367" s="190" t="s">
        <v>313</v>
      </c>
      <c r="E367" s="191" t="s">
        <v>3881</v>
      </c>
      <c r="F367" s="192" t="s">
        <v>2834</v>
      </c>
      <c r="G367" s="193" t="s">
        <v>2003</v>
      </c>
      <c r="H367" s="194">
        <v>1</v>
      </c>
      <c r="I367" s="195"/>
      <c r="J367" s="196">
        <f>ROUND(I367*H367,2)</f>
        <v>0</v>
      </c>
      <c r="K367" s="192" t="s">
        <v>21</v>
      </c>
      <c r="L367" s="40"/>
      <c r="M367" s="249" t="s">
        <v>21</v>
      </c>
      <c r="N367" s="250" t="s">
        <v>47</v>
      </c>
      <c r="O367" s="251"/>
      <c r="P367" s="252">
        <f>O367*H367</f>
        <v>0</v>
      </c>
      <c r="Q367" s="252">
        <v>0</v>
      </c>
      <c r="R367" s="252">
        <f>Q367*H367</f>
        <v>0</v>
      </c>
      <c r="S367" s="252">
        <v>0</v>
      </c>
      <c r="T367" s="253">
        <f>S367*H367</f>
        <v>0</v>
      </c>
      <c r="U367" s="35"/>
      <c r="V367" s="35"/>
      <c r="W367" s="35"/>
      <c r="X367" s="35"/>
      <c r="Y367" s="35"/>
      <c r="Z367" s="35"/>
      <c r="AA367" s="35"/>
      <c r="AB367" s="35"/>
      <c r="AC367" s="35"/>
      <c r="AD367" s="35"/>
      <c r="AE367" s="35"/>
      <c r="AR367" s="201" t="s">
        <v>318</v>
      </c>
      <c r="AT367" s="201" t="s">
        <v>313</v>
      </c>
      <c r="AU367" s="201" t="s">
        <v>125</v>
      </c>
      <c r="AY367" s="18" t="s">
        <v>311</v>
      </c>
      <c r="BE367" s="202">
        <f>IF(N367="základní",J367,0)</f>
        <v>0</v>
      </c>
      <c r="BF367" s="202">
        <f>IF(N367="snížená",J367,0)</f>
        <v>0</v>
      </c>
      <c r="BG367" s="202">
        <f>IF(N367="zákl. přenesená",J367,0)</f>
        <v>0</v>
      </c>
      <c r="BH367" s="202">
        <f>IF(N367="sníž. přenesená",J367,0)</f>
        <v>0</v>
      </c>
      <c r="BI367" s="202">
        <f>IF(N367="nulová",J367,0)</f>
        <v>0</v>
      </c>
      <c r="BJ367" s="18" t="s">
        <v>84</v>
      </c>
      <c r="BK367" s="202">
        <f>ROUND(I367*H367,2)</f>
        <v>0</v>
      </c>
      <c r="BL367" s="18" t="s">
        <v>318</v>
      </c>
      <c r="BM367" s="201" t="s">
        <v>3882</v>
      </c>
    </row>
    <row r="368" spans="1:65" s="2" customFormat="1" ht="6.95" customHeight="1" x14ac:dyDescent="0.2">
      <c r="A368" s="35"/>
      <c r="B368" s="48"/>
      <c r="C368" s="49"/>
      <c r="D368" s="49"/>
      <c r="E368" s="49"/>
      <c r="F368" s="49"/>
      <c r="G368" s="49"/>
      <c r="H368" s="49"/>
      <c r="I368" s="139"/>
      <c r="J368" s="49"/>
      <c r="K368" s="49"/>
      <c r="L368" s="40"/>
      <c r="M368" s="35"/>
      <c r="O368" s="35"/>
      <c r="P368" s="35"/>
      <c r="Q368" s="35"/>
      <c r="R368" s="35"/>
      <c r="S368" s="35"/>
      <c r="T368" s="35"/>
      <c r="U368" s="35"/>
      <c r="V368" s="35"/>
      <c r="W368" s="35"/>
      <c r="X368" s="35"/>
      <c r="Y368" s="35"/>
      <c r="Z368" s="35"/>
      <c r="AA368" s="35"/>
      <c r="AB368" s="35"/>
      <c r="AC368" s="35"/>
      <c r="AD368" s="35"/>
      <c r="AE368" s="35"/>
    </row>
  </sheetData>
  <sheetProtection algorithmName="SHA-512" hashValue="HhF7vqtBfUWdCZS0dOWVjz9qn408APTaJ254VJAfqxpad0I/7rL4QRMzeKg/3qh7KsUZW/AobTrSshXWwnhf5g==" saltValue="r/V6GcTDaLzu7jynKIn2tQ==" spinCount="100000" sheet="1" objects="1" scenarios="1" formatColumns="0" formatRows="0" autoFilter="0"/>
  <autoFilter ref="C112:K367" xr:uid="{00000000-0009-0000-0000-000006000000}"/>
  <mergeCells count="9">
    <mergeCell ref="E50:H50"/>
    <mergeCell ref="E103:H103"/>
    <mergeCell ref="E105:H10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5"/>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105</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3883</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ROUND(J83,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ROUND((SUM(BE83:BE144)),  2)</f>
        <v>0</v>
      </c>
      <c r="G33" s="35"/>
      <c r="H33" s="35"/>
      <c r="I33" s="128">
        <v>0.21</v>
      </c>
      <c r="J33" s="127">
        <f>ROUND(((SUM(BE83:BE144))*I33),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ROUND((SUM(BF83:BF144)),  2)</f>
        <v>0</v>
      </c>
      <c r="G34" s="35"/>
      <c r="H34" s="35"/>
      <c r="I34" s="128">
        <v>0.15</v>
      </c>
      <c r="J34" s="127">
        <f>ROUND(((SUM(BF83:BF144))*I34),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ROUND((SUM(BG83:BG144)),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ROUND((SUM(BH83:BH144)),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ROUND((SUM(BI83:BI144)),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007 - Elektrická požární signalizace</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J83</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3884</v>
      </c>
      <c r="E60" s="151"/>
      <c r="F60" s="151"/>
      <c r="G60" s="151"/>
      <c r="H60" s="151"/>
      <c r="I60" s="152"/>
      <c r="J60" s="153">
        <f>J84</f>
        <v>0</v>
      </c>
      <c r="K60" s="149"/>
      <c r="L60" s="154"/>
    </row>
    <row r="61" spans="1:47" s="10" customFormat="1" ht="19.899999999999999" customHeight="1" x14ac:dyDescent="0.2">
      <c r="B61" s="155"/>
      <c r="C61" s="156"/>
      <c r="D61" s="157" t="s">
        <v>3885</v>
      </c>
      <c r="E61" s="158"/>
      <c r="F61" s="158"/>
      <c r="G61" s="158"/>
      <c r="H61" s="158"/>
      <c r="I61" s="159"/>
      <c r="J61" s="160">
        <f>J85</f>
        <v>0</v>
      </c>
      <c r="K61" s="156"/>
      <c r="L61" s="161"/>
    </row>
    <row r="62" spans="1:47" s="10" customFormat="1" ht="19.899999999999999" customHeight="1" x14ac:dyDescent="0.2">
      <c r="B62" s="155"/>
      <c r="C62" s="156"/>
      <c r="D62" s="157" t="s">
        <v>3886</v>
      </c>
      <c r="E62" s="158"/>
      <c r="F62" s="158"/>
      <c r="G62" s="158"/>
      <c r="H62" s="158"/>
      <c r="I62" s="159"/>
      <c r="J62" s="160">
        <f>J112</f>
        <v>0</v>
      </c>
      <c r="K62" s="156"/>
      <c r="L62" s="161"/>
    </row>
    <row r="63" spans="1:47" s="10" customFormat="1" ht="19.899999999999999" customHeight="1" x14ac:dyDescent="0.2">
      <c r="B63" s="155"/>
      <c r="C63" s="156"/>
      <c r="D63" s="157" t="s">
        <v>3887</v>
      </c>
      <c r="E63" s="158"/>
      <c r="F63" s="158"/>
      <c r="G63" s="158"/>
      <c r="H63" s="158"/>
      <c r="I63" s="159"/>
      <c r="J63" s="160">
        <f>J136</f>
        <v>0</v>
      </c>
      <c r="K63" s="156"/>
      <c r="L63" s="161"/>
    </row>
    <row r="64" spans="1:47" s="2" customFormat="1" ht="21.75" customHeight="1" x14ac:dyDescent="0.2">
      <c r="A64" s="35"/>
      <c r="B64" s="36"/>
      <c r="C64" s="37"/>
      <c r="D64" s="37"/>
      <c r="E64" s="37"/>
      <c r="F64" s="37"/>
      <c r="G64" s="37"/>
      <c r="H64" s="37"/>
      <c r="I64" s="110"/>
      <c r="J64" s="37"/>
      <c r="K64" s="37"/>
      <c r="L64" s="111"/>
      <c r="S64" s="35"/>
      <c r="T64" s="35"/>
      <c r="U64" s="35"/>
      <c r="V64" s="35"/>
      <c r="W64" s="35"/>
      <c r="X64" s="35"/>
      <c r="Y64" s="35"/>
      <c r="Z64" s="35"/>
      <c r="AA64" s="35"/>
      <c r="AB64" s="35"/>
      <c r="AC64" s="35"/>
      <c r="AD64" s="35"/>
      <c r="AE64" s="35"/>
    </row>
    <row r="65" spans="1:31" s="2" customFormat="1" ht="6.95" customHeight="1" x14ac:dyDescent="0.2">
      <c r="A65" s="35"/>
      <c r="B65" s="48"/>
      <c r="C65" s="49"/>
      <c r="D65" s="49"/>
      <c r="E65" s="49"/>
      <c r="F65" s="49"/>
      <c r="G65" s="49"/>
      <c r="H65" s="49"/>
      <c r="I65" s="139"/>
      <c r="J65" s="49"/>
      <c r="K65" s="49"/>
      <c r="L65" s="111"/>
      <c r="S65" s="35"/>
      <c r="T65" s="35"/>
      <c r="U65" s="35"/>
      <c r="V65" s="35"/>
      <c r="W65" s="35"/>
      <c r="X65" s="35"/>
      <c r="Y65" s="35"/>
      <c r="Z65" s="35"/>
      <c r="AA65" s="35"/>
      <c r="AB65" s="35"/>
      <c r="AC65" s="35"/>
      <c r="AD65" s="35"/>
      <c r="AE65" s="35"/>
    </row>
    <row r="69" spans="1:31" s="2" customFormat="1" ht="6.95" customHeight="1" x14ac:dyDescent="0.2">
      <c r="A69" s="35"/>
      <c r="B69" s="50"/>
      <c r="C69" s="51"/>
      <c r="D69" s="51"/>
      <c r="E69" s="51"/>
      <c r="F69" s="51"/>
      <c r="G69" s="51"/>
      <c r="H69" s="51"/>
      <c r="I69" s="142"/>
      <c r="J69" s="51"/>
      <c r="K69" s="51"/>
      <c r="L69" s="111"/>
      <c r="S69" s="35"/>
      <c r="T69" s="35"/>
      <c r="U69" s="35"/>
      <c r="V69" s="35"/>
      <c r="W69" s="35"/>
      <c r="X69" s="35"/>
      <c r="Y69" s="35"/>
      <c r="Z69" s="35"/>
      <c r="AA69" s="35"/>
      <c r="AB69" s="35"/>
      <c r="AC69" s="35"/>
      <c r="AD69" s="35"/>
      <c r="AE69" s="35"/>
    </row>
    <row r="70" spans="1:31" s="2" customFormat="1" ht="24.95" customHeight="1" x14ac:dyDescent="0.2">
      <c r="A70" s="35"/>
      <c r="B70" s="36"/>
      <c r="C70" s="24" t="s">
        <v>296</v>
      </c>
      <c r="D70" s="37"/>
      <c r="E70" s="37"/>
      <c r="F70" s="37"/>
      <c r="G70" s="37"/>
      <c r="H70" s="37"/>
      <c r="I70" s="110"/>
      <c r="J70" s="37"/>
      <c r="K70" s="37"/>
      <c r="L70" s="111"/>
      <c r="S70" s="35"/>
      <c r="T70" s="35"/>
      <c r="U70" s="35"/>
      <c r="V70" s="35"/>
      <c r="W70" s="35"/>
      <c r="X70" s="35"/>
      <c r="Y70" s="35"/>
      <c r="Z70" s="35"/>
      <c r="AA70" s="35"/>
      <c r="AB70" s="35"/>
      <c r="AC70" s="35"/>
      <c r="AD70" s="35"/>
      <c r="AE70" s="35"/>
    </row>
    <row r="71" spans="1:31" s="2" customFormat="1" ht="6.95" customHeight="1" x14ac:dyDescent="0.2">
      <c r="A71" s="35"/>
      <c r="B71" s="36"/>
      <c r="C71" s="37"/>
      <c r="D71" s="37"/>
      <c r="E71" s="37"/>
      <c r="F71" s="37"/>
      <c r="G71" s="37"/>
      <c r="H71" s="37"/>
      <c r="I71" s="110"/>
      <c r="J71" s="37"/>
      <c r="K71" s="37"/>
      <c r="L71" s="111"/>
      <c r="S71" s="35"/>
      <c r="T71" s="35"/>
      <c r="U71" s="35"/>
      <c r="V71" s="35"/>
      <c r="W71" s="35"/>
      <c r="X71" s="35"/>
      <c r="Y71" s="35"/>
      <c r="Z71" s="35"/>
      <c r="AA71" s="35"/>
      <c r="AB71" s="35"/>
      <c r="AC71" s="35"/>
      <c r="AD71" s="35"/>
      <c r="AE71" s="35"/>
    </row>
    <row r="72" spans="1:31" s="2" customFormat="1" ht="12" customHeight="1" x14ac:dyDescent="0.2">
      <c r="A72" s="35"/>
      <c r="B72" s="36"/>
      <c r="C72" s="30" t="s">
        <v>16</v>
      </c>
      <c r="D72" s="37"/>
      <c r="E72" s="37"/>
      <c r="F72" s="37"/>
      <c r="G72" s="37"/>
      <c r="H72" s="37"/>
      <c r="I72" s="110"/>
      <c r="J72" s="37"/>
      <c r="K72" s="37"/>
      <c r="L72" s="111"/>
      <c r="S72" s="35"/>
      <c r="T72" s="35"/>
      <c r="U72" s="35"/>
      <c r="V72" s="35"/>
      <c r="W72" s="35"/>
      <c r="X72" s="35"/>
      <c r="Y72" s="35"/>
      <c r="Z72" s="35"/>
      <c r="AA72" s="35"/>
      <c r="AB72" s="35"/>
      <c r="AC72" s="35"/>
      <c r="AD72" s="35"/>
      <c r="AE72" s="35"/>
    </row>
    <row r="73" spans="1:31" s="2" customFormat="1" ht="16.5" customHeight="1" x14ac:dyDescent="0.2">
      <c r="A73" s="35"/>
      <c r="B73" s="36"/>
      <c r="C73" s="37"/>
      <c r="D73" s="37"/>
      <c r="E73" s="434" t="str">
        <f>E7</f>
        <v>Nemocnice Pelhřimov_rozšíření urgentního příjmu - stavební úpravy</v>
      </c>
      <c r="F73" s="435"/>
      <c r="G73" s="435"/>
      <c r="H73" s="435"/>
      <c r="I73" s="110"/>
      <c r="J73" s="37"/>
      <c r="K73" s="37"/>
      <c r="L73" s="111"/>
      <c r="S73" s="35"/>
      <c r="T73" s="35"/>
      <c r="U73" s="35"/>
      <c r="V73" s="35"/>
      <c r="W73" s="35"/>
      <c r="X73" s="35"/>
      <c r="Y73" s="35"/>
      <c r="Z73" s="35"/>
      <c r="AA73" s="35"/>
      <c r="AB73" s="35"/>
      <c r="AC73" s="35"/>
      <c r="AD73" s="35"/>
      <c r="AE73" s="35"/>
    </row>
    <row r="74" spans="1:31" s="2" customFormat="1" ht="12" customHeight="1" x14ac:dyDescent="0.2">
      <c r="A74" s="35"/>
      <c r="B74" s="36"/>
      <c r="C74" s="30" t="s">
        <v>142</v>
      </c>
      <c r="D74" s="37"/>
      <c r="E74" s="37"/>
      <c r="F74" s="37"/>
      <c r="G74" s="37"/>
      <c r="H74" s="37"/>
      <c r="I74" s="110"/>
      <c r="J74" s="37"/>
      <c r="K74" s="37"/>
      <c r="L74" s="111"/>
      <c r="S74" s="35"/>
      <c r="T74" s="35"/>
      <c r="U74" s="35"/>
      <c r="V74" s="35"/>
      <c r="W74" s="35"/>
      <c r="X74" s="35"/>
      <c r="Y74" s="35"/>
      <c r="Z74" s="35"/>
      <c r="AA74" s="35"/>
      <c r="AB74" s="35"/>
      <c r="AC74" s="35"/>
      <c r="AD74" s="35"/>
      <c r="AE74" s="35"/>
    </row>
    <row r="75" spans="1:31" s="2" customFormat="1" ht="16.5" customHeight="1" x14ac:dyDescent="0.2">
      <c r="A75" s="35"/>
      <c r="B75" s="36"/>
      <c r="C75" s="37"/>
      <c r="D75" s="37"/>
      <c r="E75" s="412" t="str">
        <f>E9</f>
        <v>007 - Elektrická požární signalizace</v>
      </c>
      <c r="F75" s="433"/>
      <c r="G75" s="433"/>
      <c r="H75" s="433"/>
      <c r="I75" s="110"/>
      <c r="J75" s="37"/>
      <c r="K75" s="37"/>
      <c r="L75" s="111"/>
      <c r="S75" s="35"/>
      <c r="T75" s="35"/>
      <c r="U75" s="35"/>
      <c r="V75" s="35"/>
      <c r="W75" s="35"/>
      <c r="X75" s="35"/>
      <c r="Y75" s="35"/>
      <c r="Z75" s="35"/>
      <c r="AA75" s="35"/>
      <c r="AB75" s="35"/>
      <c r="AC75" s="35"/>
      <c r="AD75" s="35"/>
      <c r="AE75" s="35"/>
    </row>
    <row r="76" spans="1:31" s="2" customFormat="1" ht="6.95" customHeight="1" x14ac:dyDescent="0.2">
      <c r="A76" s="35"/>
      <c r="B76" s="36"/>
      <c r="C76" s="37"/>
      <c r="D76" s="37"/>
      <c r="E76" s="37"/>
      <c r="F76" s="37"/>
      <c r="G76" s="37"/>
      <c r="H76" s="37"/>
      <c r="I76" s="110"/>
      <c r="J76" s="37"/>
      <c r="K76" s="37"/>
      <c r="L76" s="111"/>
      <c r="S76" s="35"/>
      <c r="T76" s="35"/>
      <c r="U76" s="35"/>
      <c r="V76" s="35"/>
      <c r="W76" s="35"/>
      <c r="X76" s="35"/>
      <c r="Y76" s="35"/>
      <c r="Z76" s="35"/>
      <c r="AA76" s="35"/>
      <c r="AB76" s="35"/>
      <c r="AC76" s="35"/>
      <c r="AD76" s="35"/>
      <c r="AE76" s="35"/>
    </row>
    <row r="77" spans="1:31" s="2" customFormat="1" ht="12" customHeight="1" x14ac:dyDescent="0.2">
      <c r="A77" s="35"/>
      <c r="B77" s="36"/>
      <c r="C77" s="30" t="s">
        <v>22</v>
      </c>
      <c r="D77" s="37"/>
      <c r="E77" s="37"/>
      <c r="F77" s="28" t="str">
        <f>F12</f>
        <v>Pelhřimov</v>
      </c>
      <c r="G77" s="37"/>
      <c r="H77" s="37"/>
      <c r="I77" s="113" t="s">
        <v>24</v>
      </c>
      <c r="J77" s="60" t="str">
        <f>IF(J12="","",J12)</f>
        <v>Vyplň údaj</v>
      </c>
      <c r="K77" s="37"/>
      <c r="L77" s="111"/>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0"/>
      <c r="J78" s="37"/>
      <c r="K78" s="37"/>
      <c r="L78" s="111"/>
      <c r="S78" s="35"/>
      <c r="T78" s="35"/>
      <c r="U78" s="35"/>
      <c r="V78" s="35"/>
      <c r="W78" s="35"/>
      <c r="X78" s="35"/>
      <c r="Y78" s="35"/>
      <c r="Z78" s="35"/>
      <c r="AA78" s="35"/>
      <c r="AB78" s="35"/>
      <c r="AC78" s="35"/>
      <c r="AD78" s="35"/>
      <c r="AE78" s="35"/>
    </row>
    <row r="79" spans="1:31" s="2" customFormat="1" ht="15.2" customHeight="1" x14ac:dyDescent="0.2">
      <c r="A79" s="35"/>
      <c r="B79" s="36"/>
      <c r="C79" s="30" t="s">
        <v>25</v>
      </c>
      <c r="D79" s="37"/>
      <c r="E79" s="37"/>
      <c r="F79" s="28" t="str">
        <f>E15</f>
        <v>Kraj Vysočina</v>
      </c>
      <c r="G79" s="37"/>
      <c r="H79" s="37"/>
      <c r="I79" s="113" t="s">
        <v>33</v>
      </c>
      <c r="J79" s="33" t="str">
        <f>E21</f>
        <v>SVIŽN s.r.o.</v>
      </c>
      <c r="K79" s="37"/>
      <c r="L79" s="111"/>
      <c r="S79" s="35"/>
      <c r="T79" s="35"/>
      <c r="U79" s="35"/>
      <c r="V79" s="35"/>
      <c r="W79" s="35"/>
      <c r="X79" s="35"/>
      <c r="Y79" s="35"/>
      <c r="Z79" s="35"/>
      <c r="AA79" s="35"/>
      <c r="AB79" s="35"/>
      <c r="AC79" s="35"/>
      <c r="AD79" s="35"/>
      <c r="AE79" s="35"/>
    </row>
    <row r="80" spans="1:31" s="2" customFormat="1" ht="15.2" customHeight="1" x14ac:dyDescent="0.2">
      <c r="A80" s="35"/>
      <c r="B80" s="36"/>
      <c r="C80" s="30" t="s">
        <v>31</v>
      </c>
      <c r="D80" s="37"/>
      <c r="E80" s="37"/>
      <c r="F80" s="28" t="str">
        <f>IF(E18="","",E18)</f>
        <v>Vyplň údaj</v>
      </c>
      <c r="G80" s="37"/>
      <c r="H80" s="37"/>
      <c r="I80" s="113" t="s">
        <v>38</v>
      </c>
      <c r="J80" s="33" t="str">
        <f>E24</f>
        <v>Ing. Tomáš Alexi</v>
      </c>
      <c r="K80" s="37"/>
      <c r="L80" s="111"/>
      <c r="S80" s="35"/>
      <c r="T80" s="35"/>
      <c r="U80" s="35"/>
      <c r="V80" s="35"/>
      <c r="W80" s="35"/>
      <c r="X80" s="35"/>
      <c r="Y80" s="35"/>
      <c r="Z80" s="35"/>
      <c r="AA80" s="35"/>
      <c r="AB80" s="35"/>
      <c r="AC80" s="35"/>
      <c r="AD80" s="35"/>
      <c r="AE80" s="35"/>
    </row>
    <row r="81" spans="1:65" s="2" customFormat="1" ht="10.35" customHeight="1" x14ac:dyDescent="0.2">
      <c r="A81" s="35"/>
      <c r="B81" s="36"/>
      <c r="C81" s="37"/>
      <c r="D81" s="37"/>
      <c r="E81" s="37"/>
      <c r="F81" s="37"/>
      <c r="G81" s="37"/>
      <c r="H81" s="37"/>
      <c r="I81" s="110"/>
      <c r="J81" s="37"/>
      <c r="K81" s="37"/>
      <c r="L81" s="111"/>
      <c r="S81" s="35"/>
      <c r="T81" s="35"/>
      <c r="U81" s="35"/>
      <c r="V81" s="35"/>
      <c r="W81" s="35"/>
      <c r="X81" s="35"/>
      <c r="Y81" s="35"/>
      <c r="Z81" s="35"/>
      <c r="AA81" s="35"/>
      <c r="AB81" s="35"/>
      <c r="AC81" s="35"/>
      <c r="AD81" s="35"/>
      <c r="AE81" s="35"/>
    </row>
    <row r="82" spans="1:65" s="11" customFormat="1" ht="29.25" customHeight="1" x14ac:dyDescent="0.2">
      <c r="A82" s="162"/>
      <c r="B82" s="163"/>
      <c r="C82" s="164" t="s">
        <v>297</v>
      </c>
      <c r="D82" s="165" t="s">
        <v>61</v>
      </c>
      <c r="E82" s="165" t="s">
        <v>57</v>
      </c>
      <c r="F82" s="165" t="s">
        <v>58</v>
      </c>
      <c r="G82" s="165" t="s">
        <v>298</v>
      </c>
      <c r="H82" s="165" t="s">
        <v>299</v>
      </c>
      <c r="I82" s="166" t="s">
        <v>300</v>
      </c>
      <c r="J82" s="165" t="s">
        <v>225</v>
      </c>
      <c r="K82" s="167" t="s">
        <v>301</v>
      </c>
      <c r="L82" s="168"/>
      <c r="M82" s="69" t="s">
        <v>21</v>
      </c>
      <c r="N82" s="70" t="s">
        <v>46</v>
      </c>
      <c r="O82" s="70" t="s">
        <v>302</v>
      </c>
      <c r="P82" s="70" t="s">
        <v>303</v>
      </c>
      <c r="Q82" s="70" t="s">
        <v>304</v>
      </c>
      <c r="R82" s="70" t="s">
        <v>305</v>
      </c>
      <c r="S82" s="70" t="s">
        <v>306</v>
      </c>
      <c r="T82" s="71" t="s">
        <v>307</v>
      </c>
      <c r="U82" s="162"/>
      <c r="V82" s="162"/>
      <c r="W82" s="162"/>
      <c r="X82" s="162"/>
      <c r="Y82" s="162"/>
      <c r="Z82" s="162"/>
      <c r="AA82" s="162"/>
      <c r="AB82" s="162"/>
      <c r="AC82" s="162"/>
      <c r="AD82" s="162"/>
      <c r="AE82" s="162"/>
    </row>
    <row r="83" spans="1:65" s="2" customFormat="1" ht="22.9" customHeight="1" x14ac:dyDescent="0.25">
      <c r="A83" s="35"/>
      <c r="B83" s="36"/>
      <c r="C83" s="76" t="s">
        <v>308</v>
      </c>
      <c r="D83" s="37"/>
      <c r="E83" s="37"/>
      <c r="F83" s="37"/>
      <c r="G83" s="37"/>
      <c r="H83" s="37"/>
      <c r="I83" s="110"/>
      <c r="J83" s="169">
        <f>BK83</f>
        <v>0</v>
      </c>
      <c r="K83" s="37"/>
      <c r="L83" s="40"/>
      <c r="M83" s="72"/>
      <c r="N83" s="170"/>
      <c r="O83" s="73"/>
      <c r="P83" s="171">
        <f>P84</f>
        <v>0</v>
      </c>
      <c r="Q83" s="73"/>
      <c r="R83" s="171">
        <f>R84</f>
        <v>0</v>
      </c>
      <c r="S83" s="73"/>
      <c r="T83" s="172">
        <f>T84</f>
        <v>0</v>
      </c>
      <c r="U83" s="35"/>
      <c r="V83" s="35"/>
      <c r="W83" s="35"/>
      <c r="X83" s="35"/>
      <c r="Y83" s="35"/>
      <c r="Z83" s="35"/>
      <c r="AA83" s="35"/>
      <c r="AB83" s="35"/>
      <c r="AC83" s="35"/>
      <c r="AD83" s="35"/>
      <c r="AE83" s="35"/>
      <c r="AT83" s="18" t="s">
        <v>75</v>
      </c>
      <c r="AU83" s="18" t="s">
        <v>226</v>
      </c>
      <c r="BK83" s="173">
        <f>BK84</f>
        <v>0</v>
      </c>
    </row>
    <row r="84" spans="1:65" s="12" customFormat="1" ht="25.9" customHeight="1" x14ac:dyDescent="0.2">
      <c r="B84" s="174"/>
      <c r="C84" s="175"/>
      <c r="D84" s="176" t="s">
        <v>75</v>
      </c>
      <c r="E84" s="177" t="s">
        <v>3888</v>
      </c>
      <c r="F84" s="177" t="s">
        <v>104</v>
      </c>
      <c r="G84" s="175"/>
      <c r="H84" s="175"/>
      <c r="I84" s="178"/>
      <c r="J84" s="179">
        <f>BK84</f>
        <v>0</v>
      </c>
      <c r="K84" s="175"/>
      <c r="L84" s="180"/>
      <c r="M84" s="181"/>
      <c r="N84" s="182"/>
      <c r="O84" s="182"/>
      <c r="P84" s="183">
        <f>P85+P112+P136</f>
        <v>0</v>
      </c>
      <c r="Q84" s="182"/>
      <c r="R84" s="183">
        <f>R85+R112+R136</f>
        <v>0</v>
      </c>
      <c r="S84" s="182"/>
      <c r="T84" s="184">
        <f>T85+T112+T136</f>
        <v>0</v>
      </c>
      <c r="AR84" s="185" t="s">
        <v>84</v>
      </c>
      <c r="AT84" s="186" t="s">
        <v>75</v>
      </c>
      <c r="AU84" s="186" t="s">
        <v>76</v>
      </c>
      <c r="AY84" s="185" t="s">
        <v>311</v>
      </c>
      <c r="BK84" s="187">
        <f>BK85+BK112+BK136</f>
        <v>0</v>
      </c>
    </row>
    <row r="85" spans="1:65" s="12" customFormat="1" ht="22.9" customHeight="1" x14ac:dyDescent="0.2">
      <c r="B85" s="174"/>
      <c r="C85" s="175"/>
      <c r="D85" s="176" t="s">
        <v>75</v>
      </c>
      <c r="E85" s="188" t="s">
        <v>3889</v>
      </c>
      <c r="F85" s="188" t="s">
        <v>3304</v>
      </c>
      <c r="G85" s="175"/>
      <c r="H85" s="175"/>
      <c r="I85" s="178"/>
      <c r="J85" s="189">
        <f>BK85</f>
        <v>0</v>
      </c>
      <c r="K85" s="175"/>
      <c r="L85" s="180"/>
      <c r="M85" s="181"/>
      <c r="N85" s="182"/>
      <c r="O85" s="182"/>
      <c r="P85" s="183">
        <f>SUM(P86:P111)</f>
        <v>0</v>
      </c>
      <c r="Q85" s="182"/>
      <c r="R85" s="183">
        <f>SUM(R86:R111)</f>
        <v>0</v>
      </c>
      <c r="S85" s="182"/>
      <c r="T85" s="184">
        <f>SUM(T86:T111)</f>
        <v>0</v>
      </c>
      <c r="AR85" s="185" t="s">
        <v>84</v>
      </c>
      <c r="AT85" s="186" t="s">
        <v>75</v>
      </c>
      <c r="AU85" s="186" t="s">
        <v>84</v>
      </c>
      <c r="AY85" s="185" t="s">
        <v>311</v>
      </c>
      <c r="BK85" s="187">
        <f>SUM(BK86:BK111)</f>
        <v>0</v>
      </c>
    </row>
    <row r="86" spans="1:65" s="2" customFormat="1" ht="48" customHeight="1" x14ac:dyDescent="0.2">
      <c r="A86" s="35"/>
      <c r="B86" s="36"/>
      <c r="C86" s="190" t="s">
        <v>84</v>
      </c>
      <c r="D86" s="190" t="s">
        <v>313</v>
      </c>
      <c r="E86" s="191" t="s">
        <v>3890</v>
      </c>
      <c r="F86" s="192" t="s">
        <v>3891</v>
      </c>
      <c r="G86" s="193" t="s">
        <v>2003</v>
      </c>
      <c r="H86" s="194">
        <v>1</v>
      </c>
      <c r="I86" s="195"/>
      <c r="J86" s="196">
        <f t="shared" ref="J86:J111" si="0">ROUND(I86*H86,2)</f>
        <v>0</v>
      </c>
      <c r="K86" s="192" t="s">
        <v>21</v>
      </c>
      <c r="L86" s="40"/>
      <c r="M86" s="197" t="s">
        <v>21</v>
      </c>
      <c r="N86" s="198" t="s">
        <v>47</v>
      </c>
      <c r="O86" s="65"/>
      <c r="P86" s="199">
        <f t="shared" ref="P86:P111" si="1">O86*H86</f>
        <v>0</v>
      </c>
      <c r="Q86" s="199">
        <v>0</v>
      </c>
      <c r="R86" s="199">
        <f t="shared" ref="R86:R111" si="2">Q86*H86</f>
        <v>0</v>
      </c>
      <c r="S86" s="199">
        <v>0</v>
      </c>
      <c r="T86" s="200">
        <f t="shared" ref="T86:T111" si="3">S86*H86</f>
        <v>0</v>
      </c>
      <c r="U86" s="35"/>
      <c r="V86" s="35"/>
      <c r="W86" s="35"/>
      <c r="X86" s="35"/>
      <c r="Y86" s="35"/>
      <c r="Z86" s="35"/>
      <c r="AA86" s="35"/>
      <c r="AB86" s="35"/>
      <c r="AC86" s="35"/>
      <c r="AD86" s="35"/>
      <c r="AE86" s="35"/>
      <c r="AR86" s="201" t="s">
        <v>318</v>
      </c>
      <c r="AT86" s="201" t="s">
        <v>313</v>
      </c>
      <c r="AU86" s="201" t="s">
        <v>86</v>
      </c>
      <c r="AY86" s="18" t="s">
        <v>311</v>
      </c>
      <c r="BE86" s="202">
        <f t="shared" ref="BE86:BE111" si="4">IF(N86="základní",J86,0)</f>
        <v>0</v>
      </c>
      <c r="BF86" s="202">
        <f t="shared" ref="BF86:BF111" si="5">IF(N86="snížená",J86,0)</f>
        <v>0</v>
      </c>
      <c r="BG86" s="202">
        <f t="shared" ref="BG86:BG111" si="6">IF(N86="zákl. přenesená",J86,0)</f>
        <v>0</v>
      </c>
      <c r="BH86" s="202">
        <f t="shared" ref="BH86:BH111" si="7">IF(N86="sníž. přenesená",J86,0)</f>
        <v>0</v>
      </c>
      <c r="BI86" s="202">
        <f t="shared" ref="BI86:BI111" si="8">IF(N86="nulová",J86,0)</f>
        <v>0</v>
      </c>
      <c r="BJ86" s="18" t="s">
        <v>84</v>
      </c>
      <c r="BK86" s="202">
        <f t="shared" ref="BK86:BK111" si="9">ROUND(I86*H86,2)</f>
        <v>0</v>
      </c>
      <c r="BL86" s="18" t="s">
        <v>318</v>
      </c>
      <c r="BM86" s="201" t="s">
        <v>3892</v>
      </c>
    </row>
    <row r="87" spans="1:65" s="2" customFormat="1" ht="16.5" customHeight="1" x14ac:dyDescent="0.2">
      <c r="A87" s="35"/>
      <c r="B87" s="36"/>
      <c r="C87" s="190" t="s">
        <v>86</v>
      </c>
      <c r="D87" s="190" t="s">
        <v>313</v>
      </c>
      <c r="E87" s="191" t="s">
        <v>3893</v>
      </c>
      <c r="F87" s="192" t="s">
        <v>3894</v>
      </c>
      <c r="G87" s="193" t="s">
        <v>1692</v>
      </c>
      <c r="H87" s="194">
        <v>2</v>
      </c>
      <c r="I87" s="195"/>
      <c r="J87" s="196">
        <f t="shared" si="0"/>
        <v>0</v>
      </c>
      <c r="K87" s="192" t="s">
        <v>21</v>
      </c>
      <c r="L87" s="40"/>
      <c r="M87" s="197" t="s">
        <v>21</v>
      </c>
      <c r="N87" s="198" t="s">
        <v>47</v>
      </c>
      <c r="O87" s="65"/>
      <c r="P87" s="199">
        <f t="shared" si="1"/>
        <v>0</v>
      </c>
      <c r="Q87" s="199">
        <v>0</v>
      </c>
      <c r="R87" s="199">
        <f t="shared" si="2"/>
        <v>0</v>
      </c>
      <c r="S87" s="199">
        <v>0</v>
      </c>
      <c r="T87" s="200">
        <f t="shared" si="3"/>
        <v>0</v>
      </c>
      <c r="U87" s="35"/>
      <c r="V87" s="35"/>
      <c r="W87" s="35"/>
      <c r="X87" s="35"/>
      <c r="Y87" s="35"/>
      <c r="Z87" s="35"/>
      <c r="AA87" s="35"/>
      <c r="AB87" s="35"/>
      <c r="AC87" s="35"/>
      <c r="AD87" s="35"/>
      <c r="AE87" s="35"/>
      <c r="AR87" s="201" t="s">
        <v>318</v>
      </c>
      <c r="AT87" s="201" t="s">
        <v>313</v>
      </c>
      <c r="AU87" s="201" t="s">
        <v>86</v>
      </c>
      <c r="AY87" s="18" t="s">
        <v>311</v>
      </c>
      <c r="BE87" s="202">
        <f t="shared" si="4"/>
        <v>0</v>
      </c>
      <c r="BF87" s="202">
        <f t="shared" si="5"/>
        <v>0</v>
      </c>
      <c r="BG87" s="202">
        <f t="shared" si="6"/>
        <v>0</v>
      </c>
      <c r="BH87" s="202">
        <f t="shared" si="7"/>
        <v>0</v>
      </c>
      <c r="BI87" s="202">
        <f t="shared" si="8"/>
        <v>0</v>
      </c>
      <c r="BJ87" s="18" t="s">
        <v>84</v>
      </c>
      <c r="BK87" s="202">
        <f t="shared" si="9"/>
        <v>0</v>
      </c>
      <c r="BL87" s="18" t="s">
        <v>318</v>
      </c>
      <c r="BM87" s="201" t="s">
        <v>3895</v>
      </c>
    </row>
    <row r="88" spans="1:65" s="2" customFormat="1" ht="24" customHeight="1" x14ac:dyDescent="0.2">
      <c r="A88" s="35"/>
      <c r="B88" s="36"/>
      <c r="C88" s="190" t="s">
        <v>125</v>
      </c>
      <c r="D88" s="190" t="s">
        <v>313</v>
      </c>
      <c r="E88" s="191" t="s">
        <v>3896</v>
      </c>
      <c r="F88" s="192" t="s">
        <v>3897</v>
      </c>
      <c r="G88" s="193" t="s">
        <v>2003</v>
      </c>
      <c r="H88" s="194">
        <v>1</v>
      </c>
      <c r="I88" s="195"/>
      <c r="J88" s="196">
        <f t="shared" si="0"/>
        <v>0</v>
      </c>
      <c r="K88" s="192" t="s">
        <v>21</v>
      </c>
      <c r="L88" s="40"/>
      <c r="M88" s="197" t="s">
        <v>21</v>
      </c>
      <c r="N88" s="198" t="s">
        <v>47</v>
      </c>
      <c r="O88" s="65"/>
      <c r="P88" s="199">
        <f t="shared" si="1"/>
        <v>0</v>
      </c>
      <c r="Q88" s="199">
        <v>0</v>
      </c>
      <c r="R88" s="199">
        <f t="shared" si="2"/>
        <v>0</v>
      </c>
      <c r="S88" s="199">
        <v>0</v>
      </c>
      <c r="T88" s="200">
        <f t="shared" si="3"/>
        <v>0</v>
      </c>
      <c r="U88" s="35"/>
      <c r="V88" s="35"/>
      <c r="W88" s="35"/>
      <c r="X88" s="35"/>
      <c r="Y88" s="35"/>
      <c r="Z88" s="35"/>
      <c r="AA88" s="35"/>
      <c r="AB88" s="35"/>
      <c r="AC88" s="35"/>
      <c r="AD88" s="35"/>
      <c r="AE88" s="35"/>
      <c r="AR88" s="201" t="s">
        <v>318</v>
      </c>
      <c r="AT88" s="201" t="s">
        <v>313</v>
      </c>
      <c r="AU88" s="201" t="s">
        <v>86</v>
      </c>
      <c r="AY88" s="18" t="s">
        <v>311</v>
      </c>
      <c r="BE88" s="202">
        <f t="shared" si="4"/>
        <v>0</v>
      </c>
      <c r="BF88" s="202">
        <f t="shared" si="5"/>
        <v>0</v>
      </c>
      <c r="BG88" s="202">
        <f t="shared" si="6"/>
        <v>0</v>
      </c>
      <c r="BH88" s="202">
        <f t="shared" si="7"/>
        <v>0</v>
      </c>
      <c r="BI88" s="202">
        <f t="shared" si="8"/>
        <v>0</v>
      </c>
      <c r="BJ88" s="18" t="s">
        <v>84</v>
      </c>
      <c r="BK88" s="202">
        <f t="shared" si="9"/>
        <v>0</v>
      </c>
      <c r="BL88" s="18" t="s">
        <v>318</v>
      </c>
      <c r="BM88" s="201" t="s">
        <v>3898</v>
      </c>
    </row>
    <row r="89" spans="1:65" s="2" customFormat="1" ht="24" customHeight="1" x14ac:dyDescent="0.2">
      <c r="A89" s="35"/>
      <c r="B89" s="36"/>
      <c r="C89" s="190" t="s">
        <v>318</v>
      </c>
      <c r="D89" s="190" t="s">
        <v>313</v>
      </c>
      <c r="E89" s="191" t="s">
        <v>3899</v>
      </c>
      <c r="F89" s="192" t="s">
        <v>3900</v>
      </c>
      <c r="G89" s="193" t="s">
        <v>2003</v>
      </c>
      <c r="H89" s="194">
        <v>1</v>
      </c>
      <c r="I89" s="195"/>
      <c r="J89" s="196">
        <f t="shared" si="0"/>
        <v>0</v>
      </c>
      <c r="K89" s="192" t="s">
        <v>21</v>
      </c>
      <c r="L89" s="40"/>
      <c r="M89" s="197" t="s">
        <v>21</v>
      </c>
      <c r="N89" s="198" t="s">
        <v>47</v>
      </c>
      <c r="O89" s="65"/>
      <c r="P89" s="199">
        <f t="shared" si="1"/>
        <v>0</v>
      </c>
      <c r="Q89" s="199">
        <v>0</v>
      </c>
      <c r="R89" s="199">
        <f t="shared" si="2"/>
        <v>0</v>
      </c>
      <c r="S89" s="199">
        <v>0</v>
      </c>
      <c r="T89" s="200">
        <f t="shared" si="3"/>
        <v>0</v>
      </c>
      <c r="U89" s="35"/>
      <c r="V89" s="35"/>
      <c r="W89" s="35"/>
      <c r="X89" s="35"/>
      <c r="Y89" s="35"/>
      <c r="Z89" s="35"/>
      <c r="AA89" s="35"/>
      <c r="AB89" s="35"/>
      <c r="AC89" s="35"/>
      <c r="AD89" s="35"/>
      <c r="AE89" s="35"/>
      <c r="AR89" s="201" t="s">
        <v>318</v>
      </c>
      <c r="AT89" s="201" t="s">
        <v>313</v>
      </c>
      <c r="AU89" s="201" t="s">
        <v>86</v>
      </c>
      <c r="AY89" s="18" t="s">
        <v>311</v>
      </c>
      <c r="BE89" s="202">
        <f t="shared" si="4"/>
        <v>0</v>
      </c>
      <c r="BF89" s="202">
        <f t="shared" si="5"/>
        <v>0</v>
      </c>
      <c r="BG89" s="202">
        <f t="shared" si="6"/>
        <v>0</v>
      </c>
      <c r="BH89" s="202">
        <f t="shared" si="7"/>
        <v>0</v>
      </c>
      <c r="BI89" s="202">
        <f t="shared" si="8"/>
        <v>0</v>
      </c>
      <c r="BJ89" s="18" t="s">
        <v>84</v>
      </c>
      <c r="BK89" s="202">
        <f t="shared" si="9"/>
        <v>0</v>
      </c>
      <c r="BL89" s="18" t="s">
        <v>318</v>
      </c>
      <c r="BM89" s="201" t="s">
        <v>3901</v>
      </c>
    </row>
    <row r="90" spans="1:65" s="2" customFormat="1" ht="24" customHeight="1" x14ac:dyDescent="0.2">
      <c r="A90" s="35"/>
      <c r="B90" s="36"/>
      <c r="C90" s="190" t="s">
        <v>334</v>
      </c>
      <c r="D90" s="190" t="s">
        <v>313</v>
      </c>
      <c r="E90" s="191" t="s">
        <v>3902</v>
      </c>
      <c r="F90" s="192" t="s">
        <v>3903</v>
      </c>
      <c r="G90" s="193" t="s">
        <v>2003</v>
      </c>
      <c r="H90" s="194">
        <v>1</v>
      </c>
      <c r="I90" s="195"/>
      <c r="J90" s="196">
        <f t="shared" si="0"/>
        <v>0</v>
      </c>
      <c r="K90" s="192" t="s">
        <v>21</v>
      </c>
      <c r="L90" s="40"/>
      <c r="M90" s="197" t="s">
        <v>21</v>
      </c>
      <c r="N90" s="198" t="s">
        <v>47</v>
      </c>
      <c r="O90" s="65"/>
      <c r="P90" s="199">
        <f t="shared" si="1"/>
        <v>0</v>
      </c>
      <c r="Q90" s="199">
        <v>0</v>
      </c>
      <c r="R90" s="199">
        <f t="shared" si="2"/>
        <v>0</v>
      </c>
      <c r="S90" s="199">
        <v>0</v>
      </c>
      <c r="T90" s="200">
        <f t="shared" si="3"/>
        <v>0</v>
      </c>
      <c r="U90" s="35"/>
      <c r="V90" s="35"/>
      <c r="W90" s="35"/>
      <c r="X90" s="35"/>
      <c r="Y90" s="35"/>
      <c r="Z90" s="35"/>
      <c r="AA90" s="35"/>
      <c r="AB90" s="35"/>
      <c r="AC90" s="35"/>
      <c r="AD90" s="35"/>
      <c r="AE90" s="35"/>
      <c r="AR90" s="201" t="s">
        <v>318</v>
      </c>
      <c r="AT90" s="201" t="s">
        <v>313</v>
      </c>
      <c r="AU90" s="201" t="s">
        <v>86</v>
      </c>
      <c r="AY90" s="18" t="s">
        <v>311</v>
      </c>
      <c r="BE90" s="202">
        <f t="shared" si="4"/>
        <v>0</v>
      </c>
      <c r="BF90" s="202">
        <f t="shared" si="5"/>
        <v>0</v>
      </c>
      <c r="BG90" s="202">
        <f t="shared" si="6"/>
        <v>0</v>
      </c>
      <c r="BH90" s="202">
        <f t="shared" si="7"/>
        <v>0</v>
      </c>
      <c r="BI90" s="202">
        <f t="shared" si="8"/>
        <v>0</v>
      </c>
      <c r="BJ90" s="18" t="s">
        <v>84</v>
      </c>
      <c r="BK90" s="202">
        <f t="shared" si="9"/>
        <v>0</v>
      </c>
      <c r="BL90" s="18" t="s">
        <v>318</v>
      </c>
      <c r="BM90" s="201" t="s">
        <v>3904</v>
      </c>
    </row>
    <row r="91" spans="1:65" s="2" customFormat="1" ht="16.5" customHeight="1" x14ac:dyDescent="0.2">
      <c r="A91" s="35"/>
      <c r="B91" s="36"/>
      <c r="C91" s="190" t="s">
        <v>338</v>
      </c>
      <c r="D91" s="190" t="s">
        <v>313</v>
      </c>
      <c r="E91" s="191" t="s">
        <v>3905</v>
      </c>
      <c r="F91" s="192" t="s">
        <v>3906</v>
      </c>
      <c r="G91" s="193" t="s">
        <v>2003</v>
      </c>
      <c r="H91" s="194">
        <v>1</v>
      </c>
      <c r="I91" s="195"/>
      <c r="J91" s="196">
        <f t="shared" si="0"/>
        <v>0</v>
      </c>
      <c r="K91" s="192" t="s">
        <v>21</v>
      </c>
      <c r="L91" s="40"/>
      <c r="M91" s="197" t="s">
        <v>21</v>
      </c>
      <c r="N91" s="198" t="s">
        <v>47</v>
      </c>
      <c r="O91" s="65"/>
      <c r="P91" s="199">
        <f t="shared" si="1"/>
        <v>0</v>
      </c>
      <c r="Q91" s="199">
        <v>0</v>
      </c>
      <c r="R91" s="199">
        <f t="shared" si="2"/>
        <v>0</v>
      </c>
      <c r="S91" s="199">
        <v>0</v>
      </c>
      <c r="T91" s="200">
        <f t="shared" si="3"/>
        <v>0</v>
      </c>
      <c r="U91" s="35"/>
      <c r="V91" s="35"/>
      <c r="W91" s="35"/>
      <c r="X91" s="35"/>
      <c r="Y91" s="35"/>
      <c r="Z91" s="35"/>
      <c r="AA91" s="35"/>
      <c r="AB91" s="35"/>
      <c r="AC91" s="35"/>
      <c r="AD91" s="35"/>
      <c r="AE91" s="35"/>
      <c r="AR91" s="201" t="s">
        <v>318</v>
      </c>
      <c r="AT91" s="201" t="s">
        <v>313</v>
      </c>
      <c r="AU91" s="201" t="s">
        <v>86</v>
      </c>
      <c r="AY91" s="18" t="s">
        <v>311</v>
      </c>
      <c r="BE91" s="202">
        <f t="shared" si="4"/>
        <v>0</v>
      </c>
      <c r="BF91" s="202">
        <f t="shared" si="5"/>
        <v>0</v>
      </c>
      <c r="BG91" s="202">
        <f t="shared" si="6"/>
        <v>0</v>
      </c>
      <c r="BH91" s="202">
        <f t="shared" si="7"/>
        <v>0</v>
      </c>
      <c r="BI91" s="202">
        <f t="shared" si="8"/>
        <v>0</v>
      </c>
      <c r="BJ91" s="18" t="s">
        <v>84</v>
      </c>
      <c r="BK91" s="202">
        <f t="shared" si="9"/>
        <v>0</v>
      </c>
      <c r="BL91" s="18" t="s">
        <v>318</v>
      </c>
      <c r="BM91" s="201" t="s">
        <v>3907</v>
      </c>
    </row>
    <row r="92" spans="1:65" s="2" customFormat="1" ht="24" customHeight="1" x14ac:dyDescent="0.2">
      <c r="A92" s="35"/>
      <c r="B92" s="36"/>
      <c r="C92" s="190" t="s">
        <v>348</v>
      </c>
      <c r="D92" s="190" t="s">
        <v>313</v>
      </c>
      <c r="E92" s="191" t="s">
        <v>3908</v>
      </c>
      <c r="F92" s="192" t="s">
        <v>3909</v>
      </c>
      <c r="G92" s="193" t="s">
        <v>2003</v>
      </c>
      <c r="H92" s="194">
        <v>1</v>
      </c>
      <c r="I92" s="195"/>
      <c r="J92" s="196">
        <f t="shared" si="0"/>
        <v>0</v>
      </c>
      <c r="K92" s="192" t="s">
        <v>21</v>
      </c>
      <c r="L92" s="40"/>
      <c r="M92" s="197" t="s">
        <v>21</v>
      </c>
      <c r="N92" s="198" t="s">
        <v>47</v>
      </c>
      <c r="O92" s="65"/>
      <c r="P92" s="199">
        <f t="shared" si="1"/>
        <v>0</v>
      </c>
      <c r="Q92" s="199">
        <v>0</v>
      </c>
      <c r="R92" s="199">
        <f t="shared" si="2"/>
        <v>0</v>
      </c>
      <c r="S92" s="199">
        <v>0</v>
      </c>
      <c r="T92" s="200">
        <f t="shared" si="3"/>
        <v>0</v>
      </c>
      <c r="U92" s="35"/>
      <c r="V92" s="35"/>
      <c r="W92" s="35"/>
      <c r="X92" s="35"/>
      <c r="Y92" s="35"/>
      <c r="Z92" s="35"/>
      <c r="AA92" s="35"/>
      <c r="AB92" s="35"/>
      <c r="AC92" s="35"/>
      <c r="AD92" s="35"/>
      <c r="AE92" s="35"/>
      <c r="AR92" s="201" t="s">
        <v>318</v>
      </c>
      <c r="AT92" s="201" t="s">
        <v>313</v>
      </c>
      <c r="AU92" s="201" t="s">
        <v>86</v>
      </c>
      <c r="AY92" s="18" t="s">
        <v>311</v>
      </c>
      <c r="BE92" s="202">
        <f t="shared" si="4"/>
        <v>0</v>
      </c>
      <c r="BF92" s="202">
        <f t="shared" si="5"/>
        <v>0</v>
      </c>
      <c r="BG92" s="202">
        <f t="shared" si="6"/>
        <v>0</v>
      </c>
      <c r="BH92" s="202">
        <f t="shared" si="7"/>
        <v>0</v>
      </c>
      <c r="BI92" s="202">
        <f t="shared" si="8"/>
        <v>0</v>
      </c>
      <c r="BJ92" s="18" t="s">
        <v>84</v>
      </c>
      <c r="BK92" s="202">
        <f t="shared" si="9"/>
        <v>0</v>
      </c>
      <c r="BL92" s="18" t="s">
        <v>318</v>
      </c>
      <c r="BM92" s="201" t="s">
        <v>3910</v>
      </c>
    </row>
    <row r="93" spans="1:65" s="2" customFormat="1" ht="16.5" customHeight="1" x14ac:dyDescent="0.2">
      <c r="A93" s="35"/>
      <c r="B93" s="36"/>
      <c r="C93" s="190" t="s">
        <v>372</v>
      </c>
      <c r="D93" s="190" t="s">
        <v>313</v>
      </c>
      <c r="E93" s="191" t="s">
        <v>3911</v>
      </c>
      <c r="F93" s="192" t="s">
        <v>3912</v>
      </c>
      <c r="G93" s="193" t="s">
        <v>2003</v>
      </c>
      <c r="H93" s="194">
        <v>1</v>
      </c>
      <c r="I93" s="195"/>
      <c r="J93" s="196">
        <f t="shared" si="0"/>
        <v>0</v>
      </c>
      <c r="K93" s="192" t="s">
        <v>21</v>
      </c>
      <c r="L93" s="40"/>
      <c r="M93" s="197" t="s">
        <v>21</v>
      </c>
      <c r="N93" s="198" t="s">
        <v>47</v>
      </c>
      <c r="O93" s="65"/>
      <c r="P93" s="199">
        <f t="shared" si="1"/>
        <v>0</v>
      </c>
      <c r="Q93" s="199">
        <v>0</v>
      </c>
      <c r="R93" s="199">
        <f t="shared" si="2"/>
        <v>0</v>
      </c>
      <c r="S93" s="199">
        <v>0</v>
      </c>
      <c r="T93" s="200">
        <f t="shared" si="3"/>
        <v>0</v>
      </c>
      <c r="U93" s="35"/>
      <c r="V93" s="35"/>
      <c r="W93" s="35"/>
      <c r="X93" s="35"/>
      <c r="Y93" s="35"/>
      <c r="Z93" s="35"/>
      <c r="AA93" s="35"/>
      <c r="AB93" s="35"/>
      <c r="AC93" s="35"/>
      <c r="AD93" s="35"/>
      <c r="AE93" s="35"/>
      <c r="AR93" s="201" t="s">
        <v>318</v>
      </c>
      <c r="AT93" s="201" t="s">
        <v>313</v>
      </c>
      <c r="AU93" s="201" t="s">
        <v>86</v>
      </c>
      <c r="AY93" s="18" t="s">
        <v>311</v>
      </c>
      <c r="BE93" s="202">
        <f t="shared" si="4"/>
        <v>0</v>
      </c>
      <c r="BF93" s="202">
        <f t="shared" si="5"/>
        <v>0</v>
      </c>
      <c r="BG93" s="202">
        <f t="shared" si="6"/>
        <v>0</v>
      </c>
      <c r="BH93" s="202">
        <f t="shared" si="7"/>
        <v>0</v>
      </c>
      <c r="BI93" s="202">
        <f t="shared" si="8"/>
        <v>0</v>
      </c>
      <c r="BJ93" s="18" t="s">
        <v>84</v>
      </c>
      <c r="BK93" s="202">
        <f t="shared" si="9"/>
        <v>0</v>
      </c>
      <c r="BL93" s="18" t="s">
        <v>318</v>
      </c>
      <c r="BM93" s="201" t="s">
        <v>3913</v>
      </c>
    </row>
    <row r="94" spans="1:65" s="2" customFormat="1" ht="16.5" customHeight="1" x14ac:dyDescent="0.2">
      <c r="A94" s="35"/>
      <c r="B94" s="36"/>
      <c r="C94" s="190" t="s">
        <v>376</v>
      </c>
      <c r="D94" s="190" t="s">
        <v>313</v>
      </c>
      <c r="E94" s="191" t="s">
        <v>3914</v>
      </c>
      <c r="F94" s="192" t="s">
        <v>3915</v>
      </c>
      <c r="G94" s="193" t="s">
        <v>1692</v>
      </c>
      <c r="H94" s="194">
        <v>1</v>
      </c>
      <c r="I94" s="195"/>
      <c r="J94" s="196">
        <f t="shared" si="0"/>
        <v>0</v>
      </c>
      <c r="K94" s="192" t="s">
        <v>21</v>
      </c>
      <c r="L94" s="40"/>
      <c r="M94" s="197" t="s">
        <v>21</v>
      </c>
      <c r="N94" s="198" t="s">
        <v>47</v>
      </c>
      <c r="O94" s="65"/>
      <c r="P94" s="199">
        <f t="shared" si="1"/>
        <v>0</v>
      </c>
      <c r="Q94" s="199">
        <v>0</v>
      </c>
      <c r="R94" s="199">
        <f t="shared" si="2"/>
        <v>0</v>
      </c>
      <c r="S94" s="199">
        <v>0</v>
      </c>
      <c r="T94" s="200">
        <f t="shared" si="3"/>
        <v>0</v>
      </c>
      <c r="U94" s="35"/>
      <c r="V94" s="35"/>
      <c r="W94" s="35"/>
      <c r="X94" s="35"/>
      <c r="Y94" s="35"/>
      <c r="Z94" s="35"/>
      <c r="AA94" s="35"/>
      <c r="AB94" s="35"/>
      <c r="AC94" s="35"/>
      <c r="AD94" s="35"/>
      <c r="AE94" s="35"/>
      <c r="AR94" s="201" t="s">
        <v>318</v>
      </c>
      <c r="AT94" s="201" t="s">
        <v>313</v>
      </c>
      <c r="AU94" s="201" t="s">
        <v>86</v>
      </c>
      <c r="AY94" s="18" t="s">
        <v>311</v>
      </c>
      <c r="BE94" s="202">
        <f t="shared" si="4"/>
        <v>0</v>
      </c>
      <c r="BF94" s="202">
        <f t="shared" si="5"/>
        <v>0</v>
      </c>
      <c r="BG94" s="202">
        <f t="shared" si="6"/>
        <v>0</v>
      </c>
      <c r="BH94" s="202">
        <f t="shared" si="7"/>
        <v>0</v>
      </c>
      <c r="BI94" s="202">
        <f t="shared" si="8"/>
        <v>0</v>
      </c>
      <c r="BJ94" s="18" t="s">
        <v>84</v>
      </c>
      <c r="BK94" s="202">
        <f t="shared" si="9"/>
        <v>0</v>
      </c>
      <c r="BL94" s="18" t="s">
        <v>318</v>
      </c>
      <c r="BM94" s="201" t="s">
        <v>3916</v>
      </c>
    </row>
    <row r="95" spans="1:65" s="2" customFormat="1" ht="16.5" customHeight="1" x14ac:dyDescent="0.2">
      <c r="A95" s="35"/>
      <c r="B95" s="36"/>
      <c r="C95" s="190" t="s">
        <v>381</v>
      </c>
      <c r="D95" s="190" t="s">
        <v>313</v>
      </c>
      <c r="E95" s="191" t="s">
        <v>3917</v>
      </c>
      <c r="F95" s="192" t="s">
        <v>3918</v>
      </c>
      <c r="G95" s="193" t="s">
        <v>1692</v>
      </c>
      <c r="H95" s="194">
        <v>11</v>
      </c>
      <c r="I95" s="195"/>
      <c r="J95" s="196">
        <f t="shared" si="0"/>
        <v>0</v>
      </c>
      <c r="K95" s="192" t="s">
        <v>21</v>
      </c>
      <c r="L95" s="40"/>
      <c r="M95" s="197" t="s">
        <v>21</v>
      </c>
      <c r="N95" s="198" t="s">
        <v>47</v>
      </c>
      <c r="O95" s="65"/>
      <c r="P95" s="199">
        <f t="shared" si="1"/>
        <v>0</v>
      </c>
      <c r="Q95" s="199">
        <v>0</v>
      </c>
      <c r="R95" s="199">
        <f t="shared" si="2"/>
        <v>0</v>
      </c>
      <c r="S95" s="199">
        <v>0</v>
      </c>
      <c r="T95" s="200">
        <f t="shared" si="3"/>
        <v>0</v>
      </c>
      <c r="U95" s="35"/>
      <c r="V95" s="35"/>
      <c r="W95" s="35"/>
      <c r="X95" s="35"/>
      <c r="Y95" s="35"/>
      <c r="Z95" s="35"/>
      <c r="AA95" s="35"/>
      <c r="AB95" s="35"/>
      <c r="AC95" s="35"/>
      <c r="AD95" s="35"/>
      <c r="AE95" s="35"/>
      <c r="AR95" s="201" t="s">
        <v>318</v>
      </c>
      <c r="AT95" s="201" t="s">
        <v>313</v>
      </c>
      <c r="AU95" s="201" t="s">
        <v>86</v>
      </c>
      <c r="AY95" s="18" t="s">
        <v>311</v>
      </c>
      <c r="BE95" s="202">
        <f t="shared" si="4"/>
        <v>0</v>
      </c>
      <c r="BF95" s="202">
        <f t="shared" si="5"/>
        <v>0</v>
      </c>
      <c r="BG95" s="202">
        <f t="shared" si="6"/>
        <v>0</v>
      </c>
      <c r="BH95" s="202">
        <f t="shared" si="7"/>
        <v>0</v>
      </c>
      <c r="BI95" s="202">
        <f t="shared" si="8"/>
        <v>0</v>
      </c>
      <c r="BJ95" s="18" t="s">
        <v>84</v>
      </c>
      <c r="BK95" s="202">
        <f t="shared" si="9"/>
        <v>0</v>
      </c>
      <c r="BL95" s="18" t="s">
        <v>318</v>
      </c>
      <c r="BM95" s="201" t="s">
        <v>3919</v>
      </c>
    </row>
    <row r="96" spans="1:65" s="2" customFormat="1" ht="24" customHeight="1" x14ac:dyDescent="0.2">
      <c r="A96" s="35"/>
      <c r="B96" s="36"/>
      <c r="C96" s="190" t="s">
        <v>386</v>
      </c>
      <c r="D96" s="190" t="s">
        <v>313</v>
      </c>
      <c r="E96" s="191" t="s">
        <v>3920</v>
      </c>
      <c r="F96" s="192" t="s">
        <v>3921</v>
      </c>
      <c r="G96" s="193" t="s">
        <v>1692</v>
      </c>
      <c r="H96" s="194">
        <v>1</v>
      </c>
      <c r="I96" s="195"/>
      <c r="J96" s="196">
        <f t="shared" si="0"/>
        <v>0</v>
      </c>
      <c r="K96" s="192" t="s">
        <v>21</v>
      </c>
      <c r="L96" s="40"/>
      <c r="M96" s="197" t="s">
        <v>21</v>
      </c>
      <c r="N96" s="198" t="s">
        <v>47</v>
      </c>
      <c r="O96" s="65"/>
      <c r="P96" s="199">
        <f t="shared" si="1"/>
        <v>0</v>
      </c>
      <c r="Q96" s="199">
        <v>0</v>
      </c>
      <c r="R96" s="199">
        <f t="shared" si="2"/>
        <v>0</v>
      </c>
      <c r="S96" s="199">
        <v>0</v>
      </c>
      <c r="T96" s="200">
        <f t="shared" si="3"/>
        <v>0</v>
      </c>
      <c r="U96" s="35"/>
      <c r="V96" s="35"/>
      <c r="W96" s="35"/>
      <c r="X96" s="35"/>
      <c r="Y96" s="35"/>
      <c r="Z96" s="35"/>
      <c r="AA96" s="35"/>
      <c r="AB96" s="35"/>
      <c r="AC96" s="35"/>
      <c r="AD96" s="35"/>
      <c r="AE96" s="35"/>
      <c r="AR96" s="201" t="s">
        <v>318</v>
      </c>
      <c r="AT96" s="201" t="s">
        <v>313</v>
      </c>
      <c r="AU96" s="201" t="s">
        <v>86</v>
      </c>
      <c r="AY96" s="18" t="s">
        <v>311</v>
      </c>
      <c r="BE96" s="202">
        <f t="shared" si="4"/>
        <v>0</v>
      </c>
      <c r="BF96" s="202">
        <f t="shared" si="5"/>
        <v>0</v>
      </c>
      <c r="BG96" s="202">
        <f t="shared" si="6"/>
        <v>0</v>
      </c>
      <c r="BH96" s="202">
        <f t="shared" si="7"/>
        <v>0</v>
      </c>
      <c r="BI96" s="202">
        <f t="shared" si="8"/>
        <v>0</v>
      </c>
      <c r="BJ96" s="18" t="s">
        <v>84</v>
      </c>
      <c r="BK96" s="202">
        <f t="shared" si="9"/>
        <v>0</v>
      </c>
      <c r="BL96" s="18" t="s">
        <v>318</v>
      </c>
      <c r="BM96" s="201" t="s">
        <v>3922</v>
      </c>
    </row>
    <row r="97" spans="1:65" s="2" customFormat="1" ht="16.5" customHeight="1" x14ac:dyDescent="0.2">
      <c r="A97" s="35"/>
      <c r="B97" s="36"/>
      <c r="C97" s="190" t="s">
        <v>399</v>
      </c>
      <c r="D97" s="190" t="s">
        <v>313</v>
      </c>
      <c r="E97" s="191" t="s">
        <v>3923</v>
      </c>
      <c r="F97" s="192" t="s">
        <v>3924</v>
      </c>
      <c r="G97" s="193" t="s">
        <v>1692</v>
      </c>
      <c r="H97" s="194">
        <v>2</v>
      </c>
      <c r="I97" s="195"/>
      <c r="J97" s="196">
        <f t="shared" si="0"/>
        <v>0</v>
      </c>
      <c r="K97" s="192" t="s">
        <v>21</v>
      </c>
      <c r="L97" s="40"/>
      <c r="M97" s="197" t="s">
        <v>21</v>
      </c>
      <c r="N97" s="198" t="s">
        <v>47</v>
      </c>
      <c r="O97" s="65"/>
      <c r="P97" s="199">
        <f t="shared" si="1"/>
        <v>0</v>
      </c>
      <c r="Q97" s="199">
        <v>0</v>
      </c>
      <c r="R97" s="199">
        <f t="shared" si="2"/>
        <v>0</v>
      </c>
      <c r="S97" s="199">
        <v>0</v>
      </c>
      <c r="T97" s="200">
        <f t="shared" si="3"/>
        <v>0</v>
      </c>
      <c r="U97" s="35"/>
      <c r="V97" s="35"/>
      <c r="W97" s="35"/>
      <c r="X97" s="35"/>
      <c r="Y97" s="35"/>
      <c r="Z97" s="35"/>
      <c r="AA97" s="35"/>
      <c r="AB97" s="35"/>
      <c r="AC97" s="35"/>
      <c r="AD97" s="35"/>
      <c r="AE97" s="35"/>
      <c r="AR97" s="201" t="s">
        <v>318</v>
      </c>
      <c r="AT97" s="201" t="s">
        <v>313</v>
      </c>
      <c r="AU97" s="201" t="s">
        <v>86</v>
      </c>
      <c r="AY97" s="18" t="s">
        <v>311</v>
      </c>
      <c r="BE97" s="202">
        <f t="shared" si="4"/>
        <v>0</v>
      </c>
      <c r="BF97" s="202">
        <f t="shared" si="5"/>
        <v>0</v>
      </c>
      <c r="BG97" s="202">
        <f t="shared" si="6"/>
        <v>0</v>
      </c>
      <c r="BH97" s="202">
        <f t="shared" si="7"/>
        <v>0</v>
      </c>
      <c r="BI97" s="202">
        <f t="shared" si="8"/>
        <v>0</v>
      </c>
      <c r="BJ97" s="18" t="s">
        <v>84</v>
      </c>
      <c r="BK97" s="202">
        <f t="shared" si="9"/>
        <v>0</v>
      </c>
      <c r="BL97" s="18" t="s">
        <v>318</v>
      </c>
      <c r="BM97" s="201" t="s">
        <v>3925</v>
      </c>
    </row>
    <row r="98" spans="1:65" s="2" customFormat="1" ht="16.5" customHeight="1" x14ac:dyDescent="0.2">
      <c r="A98" s="35"/>
      <c r="B98" s="36"/>
      <c r="C98" s="190" t="s">
        <v>404</v>
      </c>
      <c r="D98" s="190" t="s">
        <v>313</v>
      </c>
      <c r="E98" s="191" t="s">
        <v>3926</v>
      </c>
      <c r="F98" s="192" t="s">
        <v>3927</v>
      </c>
      <c r="G98" s="193" t="s">
        <v>1692</v>
      </c>
      <c r="H98" s="194">
        <v>11</v>
      </c>
      <c r="I98" s="195"/>
      <c r="J98" s="196">
        <f t="shared" si="0"/>
        <v>0</v>
      </c>
      <c r="K98" s="192" t="s">
        <v>21</v>
      </c>
      <c r="L98" s="40"/>
      <c r="M98" s="197" t="s">
        <v>21</v>
      </c>
      <c r="N98" s="198" t="s">
        <v>47</v>
      </c>
      <c r="O98" s="65"/>
      <c r="P98" s="199">
        <f t="shared" si="1"/>
        <v>0</v>
      </c>
      <c r="Q98" s="199">
        <v>0</v>
      </c>
      <c r="R98" s="199">
        <f t="shared" si="2"/>
        <v>0</v>
      </c>
      <c r="S98" s="199">
        <v>0</v>
      </c>
      <c r="T98" s="200">
        <f t="shared" si="3"/>
        <v>0</v>
      </c>
      <c r="U98" s="35"/>
      <c r="V98" s="35"/>
      <c r="W98" s="35"/>
      <c r="X98" s="35"/>
      <c r="Y98" s="35"/>
      <c r="Z98" s="35"/>
      <c r="AA98" s="35"/>
      <c r="AB98" s="35"/>
      <c r="AC98" s="35"/>
      <c r="AD98" s="35"/>
      <c r="AE98" s="35"/>
      <c r="AR98" s="201" t="s">
        <v>318</v>
      </c>
      <c r="AT98" s="201" t="s">
        <v>313</v>
      </c>
      <c r="AU98" s="201" t="s">
        <v>86</v>
      </c>
      <c r="AY98" s="18" t="s">
        <v>311</v>
      </c>
      <c r="BE98" s="202">
        <f t="shared" si="4"/>
        <v>0</v>
      </c>
      <c r="BF98" s="202">
        <f t="shared" si="5"/>
        <v>0</v>
      </c>
      <c r="BG98" s="202">
        <f t="shared" si="6"/>
        <v>0</v>
      </c>
      <c r="BH98" s="202">
        <f t="shared" si="7"/>
        <v>0</v>
      </c>
      <c r="BI98" s="202">
        <f t="shared" si="8"/>
        <v>0</v>
      </c>
      <c r="BJ98" s="18" t="s">
        <v>84</v>
      </c>
      <c r="BK98" s="202">
        <f t="shared" si="9"/>
        <v>0</v>
      </c>
      <c r="BL98" s="18" t="s">
        <v>318</v>
      </c>
      <c r="BM98" s="201" t="s">
        <v>3928</v>
      </c>
    </row>
    <row r="99" spans="1:65" s="2" customFormat="1" ht="16.5" customHeight="1" x14ac:dyDescent="0.2">
      <c r="A99" s="35"/>
      <c r="B99" s="36"/>
      <c r="C99" s="190" t="s">
        <v>409</v>
      </c>
      <c r="D99" s="190" t="s">
        <v>313</v>
      </c>
      <c r="E99" s="191" t="s">
        <v>3929</v>
      </c>
      <c r="F99" s="192" t="s">
        <v>3930</v>
      </c>
      <c r="G99" s="193" t="s">
        <v>316</v>
      </c>
      <c r="H99" s="194">
        <v>3</v>
      </c>
      <c r="I99" s="195"/>
      <c r="J99" s="196">
        <f t="shared" si="0"/>
        <v>0</v>
      </c>
      <c r="K99" s="192" t="s">
        <v>21</v>
      </c>
      <c r="L99" s="40"/>
      <c r="M99" s="197" t="s">
        <v>21</v>
      </c>
      <c r="N99" s="198" t="s">
        <v>47</v>
      </c>
      <c r="O99" s="65"/>
      <c r="P99" s="199">
        <f t="shared" si="1"/>
        <v>0</v>
      </c>
      <c r="Q99" s="199">
        <v>0</v>
      </c>
      <c r="R99" s="199">
        <f t="shared" si="2"/>
        <v>0</v>
      </c>
      <c r="S99" s="199">
        <v>0</v>
      </c>
      <c r="T99" s="200">
        <f t="shared" si="3"/>
        <v>0</v>
      </c>
      <c r="U99" s="35"/>
      <c r="V99" s="35"/>
      <c r="W99" s="35"/>
      <c r="X99" s="35"/>
      <c r="Y99" s="35"/>
      <c r="Z99" s="35"/>
      <c r="AA99" s="35"/>
      <c r="AB99" s="35"/>
      <c r="AC99" s="35"/>
      <c r="AD99" s="35"/>
      <c r="AE99" s="35"/>
      <c r="AR99" s="201" t="s">
        <v>318</v>
      </c>
      <c r="AT99" s="201" t="s">
        <v>313</v>
      </c>
      <c r="AU99" s="201" t="s">
        <v>86</v>
      </c>
      <c r="AY99" s="18" t="s">
        <v>311</v>
      </c>
      <c r="BE99" s="202">
        <f t="shared" si="4"/>
        <v>0</v>
      </c>
      <c r="BF99" s="202">
        <f t="shared" si="5"/>
        <v>0</v>
      </c>
      <c r="BG99" s="202">
        <f t="shared" si="6"/>
        <v>0</v>
      </c>
      <c r="BH99" s="202">
        <f t="shared" si="7"/>
        <v>0</v>
      </c>
      <c r="BI99" s="202">
        <f t="shared" si="8"/>
        <v>0</v>
      </c>
      <c r="BJ99" s="18" t="s">
        <v>84</v>
      </c>
      <c r="BK99" s="202">
        <f t="shared" si="9"/>
        <v>0</v>
      </c>
      <c r="BL99" s="18" t="s">
        <v>318</v>
      </c>
      <c r="BM99" s="201" t="s">
        <v>3931</v>
      </c>
    </row>
    <row r="100" spans="1:65" s="2" customFormat="1" ht="16.5" customHeight="1" x14ac:dyDescent="0.2">
      <c r="A100" s="35"/>
      <c r="B100" s="36"/>
      <c r="C100" s="190" t="s">
        <v>8</v>
      </c>
      <c r="D100" s="190" t="s">
        <v>313</v>
      </c>
      <c r="E100" s="191" t="s">
        <v>3932</v>
      </c>
      <c r="F100" s="192" t="s">
        <v>3933</v>
      </c>
      <c r="G100" s="193" t="s">
        <v>1692</v>
      </c>
      <c r="H100" s="194">
        <v>111</v>
      </c>
      <c r="I100" s="195"/>
      <c r="J100" s="196">
        <f t="shared" si="0"/>
        <v>0</v>
      </c>
      <c r="K100" s="192" t="s">
        <v>21</v>
      </c>
      <c r="L100" s="40"/>
      <c r="M100" s="197" t="s">
        <v>21</v>
      </c>
      <c r="N100" s="198" t="s">
        <v>47</v>
      </c>
      <c r="O100" s="65"/>
      <c r="P100" s="199">
        <f t="shared" si="1"/>
        <v>0</v>
      </c>
      <c r="Q100" s="199">
        <v>0</v>
      </c>
      <c r="R100" s="199">
        <f t="shared" si="2"/>
        <v>0</v>
      </c>
      <c r="S100" s="199">
        <v>0</v>
      </c>
      <c r="T100" s="200">
        <f t="shared" si="3"/>
        <v>0</v>
      </c>
      <c r="U100" s="35"/>
      <c r="V100" s="35"/>
      <c r="W100" s="35"/>
      <c r="X100" s="35"/>
      <c r="Y100" s="35"/>
      <c r="Z100" s="35"/>
      <c r="AA100" s="35"/>
      <c r="AB100" s="35"/>
      <c r="AC100" s="35"/>
      <c r="AD100" s="35"/>
      <c r="AE100" s="35"/>
      <c r="AR100" s="201" t="s">
        <v>318</v>
      </c>
      <c r="AT100" s="201" t="s">
        <v>313</v>
      </c>
      <c r="AU100" s="201" t="s">
        <v>86</v>
      </c>
      <c r="AY100" s="18" t="s">
        <v>311</v>
      </c>
      <c r="BE100" s="202">
        <f t="shared" si="4"/>
        <v>0</v>
      </c>
      <c r="BF100" s="202">
        <f t="shared" si="5"/>
        <v>0</v>
      </c>
      <c r="BG100" s="202">
        <f t="shared" si="6"/>
        <v>0</v>
      </c>
      <c r="BH100" s="202">
        <f t="shared" si="7"/>
        <v>0</v>
      </c>
      <c r="BI100" s="202">
        <f t="shared" si="8"/>
        <v>0</v>
      </c>
      <c r="BJ100" s="18" t="s">
        <v>84</v>
      </c>
      <c r="BK100" s="202">
        <f t="shared" si="9"/>
        <v>0</v>
      </c>
      <c r="BL100" s="18" t="s">
        <v>318</v>
      </c>
      <c r="BM100" s="201" t="s">
        <v>3934</v>
      </c>
    </row>
    <row r="101" spans="1:65" s="2" customFormat="1" ht="16.5" customHeight="1" x14ac:dyDescent="0.2">
      <c r="A101" s="35"/>
      <c r="B101" s="36"/>
      <c r="C101" s="190" t="s">
        <v>420</v>
      </c>
      <c r="D101" s="190" t="s">
        <v>313</v>
      </c>
      <c r="E101" s="191" t="s">
        <v>3935</v>
      </c>
      <c r="F101" s="192" t="s">
        <v>3936</v>
      </c>
      <c r="G101" s="193" t="s">
        <v>1692</v>
      </c>
      <c r="H101" s="194">
        <v>4</v>
      </c>
      <c r="I101" s="195"/>
      <c r="J101" s="196">
        <f t="shared" si="0"/>
        <v>0</v>
      </c>
      <c r="K101" s="192" t="s">
        <v>21</v>
      </c>
      <c r="L101" s="40"/>
      <c r="M101" s="197" t="s">
        <v>21</v>
      </c>
      <c r="N101" s="198" t="s">
        <v>47</v>
      </c>
      <c r="O101" s="65"/>
      <c r="P101" s="199">
        <f t="shared" si="1"/>
        <v>0</v>
      </c>
      <c r="Q101" s="199">
        <v>0</v>
      </c>
      <c r="R101" s="199">
        <f t="shared" si="2"/>
        <v>0</v>
      </c>
      <c r="S101" s="199">
        <v>0</v>
      </c>
      <c r="T101" s="200">
        <f t="shared" si="3"/>
        <v>0</v>
      </c>
      <c r="U101" s="35"/>
      <c r="V101" s="35"/>
      <c r="W101" s="35"/>
      <c r="X101" s="35"/>
      <c r="Y101" s="35"/>
      <c r="Z101" s="35"/>
      <c r="AA101" s="35"/>
      <c r="AB101" s="35"/>
      <c r="AC101" s="35"/>
      <c r="AD101" s="35"/>
      <c r="AE101" s="35"/>
      <c r="AR101" s="201" t="s">
        <v>318</v>
      </c>
      <c r="AT101" s="201" t="s">
        <v>313</v>
      </c>
      <c r="AU101" s="201" t="s">
        <v>86</v>
      </c>
      <c r="AY101" s="18" t="s">
        <v>311</v>
      </c>
      <c r="BE101" s="202">
        <f t="shared" si="4"/>
        <v>0</v>
      </c>
      <c r="BF101" s="202">
        <f t="shared" si="5"/>
        <v>0</v>
      </c>
      <c r="BG101" s="202">
        <f t="shared" si="6"/>
        <v>0</v>
      </c>
      <c r="BH101" s="202">
        <f t="shared" si="7"/>
        <v>0</v>
      </c>
      <c r="BI101" s="202">
        <f t="shared" si="8"/>
        <v>0</v>
      </c>
      <c r="BJ101" s="18" t="s">
        <v>84</v>
      </c>
      <c r="BK101" s="202">
        <f t="shared" si="9"/>
        <v>0</v>
      </c>
      <c r="BL101" s="18" t="s">
        <v>318</v>
      </c>
      <c r="BM101" s="201" t="s">
        <v>3937</v>
      </c>
    </row>
    <row r="102" spans="1:65" s="2" customFormat="1" ht="16.5" customHeight="1" x14ac:dyDescent="0.2">
      <c r="A102" s="35"/>
      <c r="B102" s="36"/>
      <c r="C102" s="190" t="s">
        <v>431</v>
      </c>
      <c r="D102" s="190" t="s">
        <v>313</v>
      </c>
      <c r="E102" s="191" t="s">
        <v>3938</v>
      </c>
      <c r="F102" s="192" t="s">
        <v>3939</v>
      </c>
      <c r="G102" s="193" t="s">
        <v>1692</v>
      </c>
      <c r="H102" s="194">
        <v>115</v>
      </c>
      <c r="I102" s="195"/>
      <c r="J102" s="196">
        <f t="shared" si="0"/>
        <v>0</v>
      </c>
      <c r="K102" s="192" t="s">
        <v>21</v>
      </c>
      <c r="L102" s="40"/>
      <c r="M102" s="197" t="s">
        <v>21</v>
      </c>
      <c r="N102" s="198" t="s">
        <v>47</v>
      </c>
      <c r="O102" s="65"/>
      <c r="P102" s="199">
        <f t="shared" si="1"/>
        <v>0</v>
      </c>
      <c r="Q102" s="199">
        <v>0</v>
      </c>
      <c r="R102" s="199">
        <f t="shared" si="2"/>
        <v>0</v>
      </c>
      <c r="S102" s="199">
        <v>0</v>
      </c>
      <c r="T102" s="200">
        <f t="shared" si="3"/>
        <v>0</v>
      </c>
      <c r="U102" s="35"/>
      <c r="V102" s="35"/>
      <c r="W102" s="35"/>
      <c r="X102" s="35"/>
      <c r="Y102" s="35"/>
      <c r="Z102" s="35"/>
      <c r="AA102" s="35"/>
      <c r="AB102" s="35"/>
      <c r="AC102" s="35"/>
      <c r="AD102" s="35"/>
      <c r="AE102" s="35"/>
      <c r="AR102" s="201" t="s">
        <v>318</v>
      </c>
      <c r="AT102" s="201" t="s">
        <v>313</v>
      </c>
      <c r="AU102" s="201" t="s">
        <v>86</v>
      </c>
      <c r="AY102" s="18" t="s">
        <v>311</v>
      </c>
      <c r="BE102" s="202">
        <f t="shared" si="4"/>
        <v>0</v>
      </c>
      <c r="BF102" s="202">
        <f t="shared" si="5"/>
        <v>0</v>
      </c>
      <c r="BG102" s="202">
        <f t="shared" si="6"/>
        <v>0</v>
      </c>
      <c r="BH102" s="202">
        <f t="shared" si="7"/>
        <v>0</v>
      </c>
      <c r="BI102" s="202">
        <f t="shared" si="8"/>
        <v>0</v>
      </c>
      <c r="BJ102" s="18" t="s">
        <v>84</v>
      </c>
      <c r="BK102" s="202">
        <f t="shared" si="9"/>
        <v>0</v>
      </c>
      <c r="BL102" s="18" t="s">
        <v>318</v>
      </c>
      <c r="BM102" s="201" t="s">
        <v>3940</v>
      </c>
    </row>
    <row r="103" spans="1:65" s="2" customFormat="1" ht="16.5" customHeight="1" x14ac:dyDescent="0.2">
      <c r="A103" s="35"/>
      <c r="B103" s="36"/>
      <c r="C103" s="190" t="s">
        <v>437</v>
      </c>
      <c r="D103" s="190" t="s">
        <v>313</v>
      </c>
      <c r="E103" s="191" t="s">
        <v>3941</v>
      </c>
      <c r="F103" s="192" t="s">
        <v>3942</v>
      </c>
      <c r="G103" s="193" t="s">
        <v>1692</v>
      </c>
      <c r="H103" s="194">
        <v>9</v>
      </c>
      <c r="I103" s="195"/>
      <c r="J103" s="196">
        <f t="shared" si="0"/>
        <v>0</v>
      </c>
      <c r="K103" s="192" t="s">
        <v>21</v>
      </c>
      <c r="L103" s="40"/>
      <c r="M103" s="197" t="s">
        <v>21</v>
      </c>
      <c r="N103" s="198" t="s">
        <v>47</v>
      </c>
      <c r="O103" s="65"/>
      <c r="P103" s="199">
        <f t="shared" si="1"/>
        <v>0</v>
      </c>
      <c r="Q103" s="199">
        <v>0</v>
      </c>
      <c r="R103" s="199">
        <f t="shared" si="2"/>
        <v>0</v>
      </c>
      <c r="S103" s="199">
        <v>0</v>
      </c>
      <c r="T103" s="200">
        <f t="shared" si="3"/>
        <v>0</v>
      </c>
      <c r="U103" s="35"/>
      <c r="V103" s="35"/>
      <c r="W103" s="35"/>
      <c r="X103" s="35"/>
      <c r="Y103" s="35"/>
      <c r="Z103" s="35"/>
      <c r="AA103" s="35"/>
      <c r="AB103" s="35"/>
      <c r="AC103" s="35"/>
      <c r="AD103" s="35"/>
      <c r="AE103" s="35"/>
      <c r="AR103" s="201" t="s">
        <v>318</v>
      </c>
      <c r="AT103" s="201" t="s">
        <v>313</v>
      </c>
      <c r="AU103" s="201" t="s">
        <v>86</v>
      </c>
      <c r="AY103" s="18" t="s">
        <v>311</v>
      </c>
      <c r="BE103" s="202">
        <f t="shared" si="4"/>
        <v>0</v>
      </c>
      <c r="BF103" s="202">
        <f t="shared" si="5"/>
        <v>0</v>
      </c>
      <c r="BG103" s="202">
        <f t="shared" si="6"/>
        <v>0</v>
      </c>
      <c r="BH103" s="202">
        <f t="shared" si="7"/>
        <v>0</v>
      </c>
      <c r="BI103" s="202">
        <f t="shared" si="8"/>
        <v>0</v>
      </c>
      <c r="BJ103" s="18" t="s">
        <v>84</v>
      </c>
      <c r="BK103" s="202">
        <f t="shared" si="9"/>
        <v>0</v>
      </c>
      <c r="BL103" s="18" t="s">
        <v>318</v>
      </c>
      <c r="BM103" s="201" t="s">
        <v>3943</v>
      </c>
    </row>
    <row r="104" spans="1:65" s="2" customFormat="1" ht="16.5" customHeight="1" x14ac:dyDescent="0.2">
      <c r="A104" s="35"/>
      <c r="B104" s="36"/>
      <c r="C104" s="190" t="s">
        <v>442</v>
      </c>
      <c r="D104" s="190" t="s">
        <v>313</v>
      </c>
      <c r="E104" s="191" t="s">
        <v>3944</v>
      </c>
      <c r="F104" s="192" t="s">
        <v>3945</v>
      </c>
      <c r="G104" s="193" t="s">
        <v>1692</v>
      </c>
      <c r="H104" s="194">
        <v>2</v>
      </c>
      <c r="I104" s="195"/>
      <c r="J104" s="196">
        <f t="shared" si="0"/>
        <v>0</v>
      </c>
      <c r="K104" s="192" t="s">
        <v>21</v>
      </c>
      <c r="L104" s="40"/>
      <c r="M104" s="197" t="s">
        <v>21</v>
      </c>
      <c r="N104" s="198" t="s">
        <v>47</v>
      </c>
      <c r="O104" s="65"/>
      <c r="P104" s="199">
        <f t="shared" si="1"/>
        <v>0</v>
      </c>
      <c r="Q104" s="199">
        <v>0</v>
      </c>
      <c r="R104" s="199">
        <f t="shared" si="2"/>
        <v>0</v>
      </c>
      <c r="S104" s="199">
        <v>0</v>
      </c>
      <c r="T104" s="200">
        <f t="shared" si="3"/>
        <v>0</v>
      </c>
      <c r="U104" s="35"/>
      <c r="V104" s="35"/>
      <c r="W104" s="35"/>
      <c r="X104" s="35"/>
      <c r="Y104" s="35"/>
      <c r="Z104" s="35"/>
      <c r="AA104" s="35"/>
      <c r="AB104" s="35"/>
      <c r="AC104" s="35"/>
      <c r="AD104" s="35"/>
      <c r="AE104" s="35"/>
      <c r="AR104" s="201" t="s">
        <v>318</v>
      </c>
      <c r="AT104" s="201" t="s">
        <v>313</v>
      </c>
      <c r="AU104" s="201" t="s">
        <v>86</v>
      </c>
      <c r="AY104" s="18" t="s">
        <v>311</v>
      </c>
      <c r="BE104" s="202">
        <f t="shared" si="4"/>
        <v>0</v>
      </c>
      <c r="BF104" s="202">
        <f t="shared" si="5"/>
        <v>0</v>
      </c>
      <c r="BG104" s="202">
        <f t="shared" si="6"/>
        <v>0</v>
      </c>
      <c r="BH104" s="202">
        <f t="shared" si="7"/>
        <v>0</v>
      </c>
      <c r="BI104" s="202">
        <f t="shared" si="8"/>
        <v>0</v>
      </c>
      <c r="BJ104" s="18" t="s">
        <v>84</v>
      </c>
      <c r="BK104" s="202">
        <f t="shared" si="9"/>
        <v>0</v>
      </c>
      <c r="BL104" s="18" t="s">
        <v>318</v>
      </c>
      <c r="BM104" s="201" t="s">
        <v>3946</v>
      </c>
    </row>
    <row r="105" spans="1:65" s="2" customFormat="1" ht="16.5" customHeight="1" x14ac:dyDescent="0.2">
      <c r="A105" s="35"/>
      <c r="B105" s="36"/>
      <c r="C105" s="190" t="s">
        <v>449</v>
      </c>
      <c r="D105" s="190" t="s">
        <v>313</v>
      </c>
      <c r="E105" s="191" t="s">
        <v>3947</v>
      </c>
      <c r="F105" s="192" t="s">
        <v>3948</v>
      </c>
      <c r="G105" s="193" t="s">
        <v>1692</v>
      </c>
      <c r="H105" s="194">
        <v>1</v>
      </c>
      <c r="I105" s="195"/>
      <c r="J105" s="196">
        <f t="shared" si="0"/>
        <v>0</v>
      </c>
      <c r="K105" s="192" t="s">
        <v>21</v>
      </c>
      <c r="L105" s="40"/>
      <c r="M105" s="197" t="s">
        <v>21</v>
      </c>
      <c r="N105" s="198" t="s">
        <v>47</v>
      </c>
      <c r="O105" s="65"/>
      <c r="P105" s="199">
        <f t="shared" si="1"/>
        <v>0</v>
      </c>
      <c r="Q105" s="199">
        <v>0</v>
      </c>
      <c r="R105" s="199">
        <f t="shared" si="2"/>
        <v>0</v>
      </c>
      <c r="S105" s="199">
        <v>0</v>
      </c>
      <c r="T105" s="200">
        <f t="shared" si="3"/>
        <v>0</v>
      </c>
      <c r="U105" s="35"/>
      <c r="V105" s="35"/>
      <c r="W105" s="35"/>
      <c r="X105" s="35"/>
      <c r="Y105" s="35"/>
      <c r="Z105" s="35"/>
      <c r="AA105" s="35"/>
      <c r="AB105" s="35"/>
      <c r="AC105" s="35"/>
      <c r="AD105" s="35"/>
      <c r="AE105" s="35"/>
      <c r="AR105" s="201" t="s">
        <v>318</v>
      </c>
      <c r="AT105" s="201" t="s">
        <v>313</v>
      </c>
      <c r="AU105" s="201" t="s">
        <v>86</v>
      </c>
      <c r="AY105" s="18" t="s">
        <v>311</v>
      </c>
      <c r="BE105" s="202">
        <f t="shared" si="4"/>
        <v>0</v>
      </c>
      <c r="BF105" s="202">
        <f t="shared" si="5"/>
        <v>0</v>
      </c>
      <c r="BG105" s="202">
        <f t="shared" si="6"/>
        <v>0</v>
      </c>
      <c r="BH105" s="202">
        <f t="shared" si="7"/>
        <v>0</v>
      </c>
      <c r="BI105" s="202">
        <f t="shared" si="8"/>
        <v>0</v>
      </c>
      <c r="BJ105" s="18" t="s">
        <v>84</v>
      </c>
      <c r="BK105" s="202">
        <f t="shared" si="9"/>
        <v>0</v>
      </c>
      <c r="BL105" s="18" t="s">
        <v>318</v>
      </c>
      <c r="BM105" s="201" t="s">
        <v>3949</v>
      </c>
    </row>
    <row r="106" spans="1:65" s="2" customFormat="1" ht="16.5" customHeight="1" x14ac:dyDescent="0.2">
      <c r="A106" s="35"/>
      <c r="B106" s="36"/>
      <c r="C106" s="190" t="s">
        <v>7</v>
      </c>
      <c r="D106" s="190" t="s">
        <v>313</v>
      </c>
      <c r="E106" s="191" t="s">
        <v>3950</v>
      </c>
      <c r="F106" s="192" t="s">
        <v>3951</v>
      </c>
      <c r="G106" s="193" t="s">
        <v>1692</v>
      </c>
      <c r="H106" s="194">
        <v>1</v>
      </c>
      <c r="I106" s="195"/>
      <c r="J106" s="196">
        <f t="shared" si="0"/>
        <v>0</v>
      </c>
      <c r="K106" s="192" t="s">
        <v>21</v>
      </c>
      <c r="L106" s="40"/>
      <c r="M106" s="197" t="s">
        <v>21</v>
      </c>
      <c r="N106" s="198" t="s">
        <v>47</v>
      </c>
      <c r="O106" s="65"/>
      <c r="P106" s="199">
        <f t="shared" si="1"/>
        <v>0</v>
      </c>
      <c r="Q106" s="199">
        <v>0</v>
      </c>
      <c r="R106" s="199">
        <f t="shared" si="2"/>
        <v>0</v>
      </c>
      <c r="S106" s="199">
        <v>0</v>
      </c>
      <c r="T106" s="200">
        <f t="shared" si="3"/>
        <v>0</v>
      </c>
      <c r="U106" s="35"/>
      <c r="V106" s="35"/>
      <c r="W106" s="35"/>
      <c r="X106" s="35"/>
      <c r="Y106" s="35"/>
      <c r="Z106" s="35"/>
      <c r="AA106" s="35"/>
      <c r="AB106" s="35"/>
      <c r="AC106" s="35"/>
      <c r="AD106" s="35"/>
      <c r="AE106" s="35"/>
      <c r="AR106" s="201" t="s">
        <v>318</v>
      </c>
      <c r="AT106" s="201" t="s">
        <v>313</v>
      </c>
      <c r="AU106" s="201" t="s">
        <v>86</v>
      </c>
      <c r="AY106" s="18" t="s">
        <v>311</v>
      </c>
      <c r="BE106" s="202">
        <f t="shared" si="4"/>
        <v>0</v>
      </c>
      <c r="BF106" s="202">
        <f t="shared" si="5"/>
        <v>0</v>
      </c>
      <c r="BG106" s="202">
        <f t="shared" si="6"/>
        <v>0</v>
      </c>
      <c r="BH106" s="202">
        <f t="shared" si="7"/>
        <v>0</v>
      </c>
      <c r="BI106" s="202">
        <f t="shared" si="8"/>
        <v>0</v>
      </c>
      <c r="BJ106" s="18" t="s">
        <v>84</v>
      </c>
      <c r="BK106" s="202">
        <f t="shared" si="9"/>
        <v>0</v>
      </c>
      <c r="BL106" s="18" t="s">
        <v>318</v>
      </c>
      <c r="BM106" s="201" t="s">
        <v>3952</v>
      </c>
    </row>
    <row r="107" spans="1:65" s="2" customFormat="1" ht="16.5" customHeight="1" x14ac:dyDescent="0.2">
      <c r="A107" s="35"/>
      <c r="B107" s="36"/>
      <c r="C107" s="190" t="s">
        <v>459</v>
      </c>
      <c r="D107" s="190" t="s">
        <v>313</v>
      </c>
      <c r="E107" s="191" t="s">
        <v>3953</v>
      </c>
      <c r="F107" s="192" t="s">
        <v>3954</v>
      </c>
      <c r="G107" s="193" t="s">
        <v>1692</v>
      </c>
      <c r="H107" s="194">
        <v>1</v>
      </c>
      <c r="I107" s="195"/>
      <c r="J107" s="196">
        <f t="shared" si="0"/>
        <v>0</v>
      </c>
      <c r="K107" s="192" t="s">
        <v>21</v>
      </c>
      <c r="L107" s="40"/>
      <c r="M107" s="197" t="s">
        <v>21</v>
      </c>
      <c r="N107" s="198" t="s">
        <v>47</v>
      </c>
      <c r="O107" s="65"/>
      <c r="P107" s="199">
        <f t="shared" si="1"/>
        <v>0</v>
      </c>
      <c r="Q107" s="199">
        <v>0</v>
      </c>
      <c r="R107" s="199">
        <f t="shared" si="2"/>
        <v>0</v>
      </c>
      <c r="S107" s="199">
        <v>0</v>
      </c>
      <c r="T107" s="200">
        <f t="shared" si="3"/>
        <v>0</v>
      </c>
      <c r="U107" s="35"/>
      <c r="V107" s="35"/>
      <c r="W107" s="35"/>
      <c r="X107" s="35"/>
      <c r="Y107" s="35"/>
      <c r="Z107" s="35"/>
      <c r="AA107" s="35"/>
      <c r="AB107" s="35"/>
      <c r="AC107" s="35"/>
      <c r="AD107" s="35"/>
      <c r="AE107" s="35"/>
      <c r="AR107" s="201" t="s">
        <v>318</v>
      </c>
      <c r="AT107" s="201" t="s">
        <v>313</v>
      </c>
      <c r="AU107" s="201" t="s">
        <v>86</v>
      </c>
      <c r="AY107" s="18" t="s">
        <v>311</v>
      </c>
      <c r="BE107" s="202">
        <f t="shared" si="4"/>
        <v>0</v>
      </c>
      <c r="BF107" s="202">
        <f t="shared" si="5"/>
        <v>0</v>
      </c>
      <c r="BG107" s="202">
        <f t="shared" si="6"/>
        <v>0</v>
      </c>
      <c r="BH107" s="202">
        <f t="shared" si="7"/>
        <v>0</v>
      </c>
      <c r="BI107" s="202">
        <f t="shared" si="8"/>
        <v>0</v>
      </c>
      <c r="BJ107" s="18" t="s">
        <v>84</v>
      </c>
      <c r="BK107" s="202">
        <f t="shared" si="9"/>
        <v>0</v>
      </c>
      <c r="BL107" s="18" t="s">
        <v>318</v>
      </c>
      <c r="BM107" s="201" t="s">
        <v>3955</v>
      </c>
    </row>
    <row r="108" spans="1:65" s="2" customFormat="1" ht="16.5" customHeight="1" x14ac:dyDescent="0.2">
      <c r="A108" s="35"/>
      <c r="B108" s="36"/>
      <c r="C108" s="190" t="s">
        <v>464</v>
      </c>
      <c r="D108" s="190" t="s">
        <v>313</v>
      </c>
      <c r="E108" s="191" t="s">
        <v>3956</v>
      </c>
      <c r="F108" s="192" t="s">
        <v>3957</v>
      </c>
      <c r="G108" s="193" t="s">
        <v>1692</v>
      </c>
      <c r="H108" s="194">
        <v>1</v>
      </c>
      <c r="I108" s="195"/>
      <c r="J108" s="196">
        <f t="shared" si="0"/>
        <v>0</v>
      </c>
      <c r="K108" s="192" t="s">
        <v>21</v>
      </c>
      <c r="L108" s="40"/>
      <c r="M108" s="197" t="s">
        <v>21</v>
      </c>
      <c r="N108" s="198" t="s">
        <v>47</v>
      </c>
      <c r="O108" s="65"/>
      <c r="P108" s="199">
        <f t="shared" si="1"/>
        <v>0</v>
      </c>
      <c r="Q108" s="199">
        <v>0</v>
      </c>
      <c r="R108" s="199">
        <f t="shared" si="2"/>
        <v>0</v>
      </c>
      <c r="S108" s="199">
        <v>0</v>
      </c>
      <c r="T108" s="200">
        <f t="shared" si="3"/>
        <v>0</v>
      </c>
      <c r="U108" s="35"/>
      <c r="V108" s="35"/>
      <c r="W108" s="35"/>
      <c r="X108" s="35"/>
      <c r="Y108" s="35"/>
      <c r="Z108" s="35"/>
      <c r="AA108" s="35"/>
      <c r="AB108" s="35"/>
      <c r="AC108" s="35"/>
      <c r="AD108" s="35"/>
      <c r="AE108" s="35"/>
      <c r="AR108" s="201" t="s">
        <v>318</v>
      </c>
      <c r="AT108" s="201" t="s">
        <v>313</v>
      </c>
      <c r="AU108" s="201" t="s">
        <v>86</v>
      </c>
      <c r="AY108" s="18" t="s">
        <v>311</v>
      </c>
      <c r="BE108" s="202">
        <f t="shared" si="4"/>
        <v>0</v>
      </c>
      <c r="BF108" s="202">
        <f t="shared" si="5"/>
        <v>0</v>
      </c>
      <c r="BG108" s="202">
        <f t="shared" si="6"/>
        <v>0</v>
      </c>
      <c r="BH108" s="202">
        <f t="shared" si="7"/>
        <v>0</v>
      </c>
      <c r="BI108" s="202">
        <f t="shared" si="8"/>
        <v>0</v>
      </c>
      <c r="BJ108" s="18" t="s">
        <v>84</v>
      </c>
      <c r="BK108" s="202">
        <f t="shared" si="9"/>
        <v>0</v>
      </c>
      <c r="BL108" s="18" t="s">
        <v>318</v>
      </c>
      <c r="BM108" s="201" t="s">
        <v>3958</v>
      </c>
    </row>
    <row r="109" spans="1:65" s="2" customFormat="1" ht="16.5" customHeight="1" x14ac:dyDescent="0.2">
      <c r="A109" s="35"/>
      <c r="B109" s="36"/>
      <c r="C109" s="190" t="s">
        <v>470</v>
      </c>
      <c r="D109" s="190" t="s">
        <v>313</v>
      </c>
      <c r="E109" s="191" t="s">
        <v>3959</v>
      </c>
      <c r="F109" s="192" t="s">
        <v>3960</v>
      </c>
      <c r="G109" s="193" t="s">
        <v>1692</v>
      </c>
      <c r="H109" s="194">
        <v>128</v>
      </c>
      <c r="I109" s="195"/>
      <c r="J109" s="196">
        <f t="shared" si="0"/>
        <v>0</v>
      </c>
      <c r="K109" s="192" t="s">
        <v>21</v>
      </c>
      <c r="L109" s="40"/>
      <c r="M109" s="197" t="s">
        <v>21</v>
      </c>
      <c r="N109" s="198" t="s">
        <v>47</v>
      </c>
      <c r="O109" s="65"/>
      <c r="P109" s="199">
        <f t="shared" si="1"/>
        <v>0</v>
      </c>
      <c r="Q109" s="199">
        <v>0</v>
      </c>
      <c r="R109" s="199">
        <f t="shared" si="2"/>
        <v>0</v>
      </c>
      <c r="S109" s="199">
        <v>0</v>
      </c>
      <c r="T109" s="200">
        <f t="shared" si="3"/>
        <v>0</v>
      </c>
      <c r="U109" s="35"/>
      <c r="V109" s="35"/>
      <c r="W109" s="35"/>
      <c r="X109" s="35"/>
      <c r="Y109" s="35"/>
      <c r="Z109" s="35"/>
      <c r="AA109" s="35"/>
      <c r="AB109" s="35"/>
      <c r="AC109" s="35"/>
      <c r="AD109" s="35"/>
      <c r="AE109" s="35"/>
      <c r="AR109" s="201" t="s">
        <v>318</v>
      </c>
      <c r="AT109" s="201" t="s">
        <v>313</v>
      </c>
      <c r="AU109" s="201" t="s">
        <v>86</v>
      </c>
      <c r="AY109" s="18" t="s">
        <v>311</v>
      </c>
      <c r="BE109" s="202">
        <f t="shared" si="4"/>
        <v>0</v>
      </c>
      <c r="BF109" s="202">
        <f t="shared" si="5"/>
        <v>0</v>
      </c>
      <c r="BG109" s="202">
        <f t="shared" si="6"/>
        <v>0</v>
      </c>
      <c r="BH109" s="202">
        <f t="shared" si="7"/>
        <v>0</v>
      </c>
      <c r="BI109" s="202">
        <f t="shared" si="8"/>
        <v>0</v>
      </c>
      <c r="BJ109" s="18" t="s">
        <v>84</v>
      </c>
      <c r="BK109" s="202">
        <f t="shared" si="9"/>
        <v>0</v>
      </c>
      <c r="BL109" s="18" t="s">
        <v>318</v>
      </c>
      <c r="BM109" s="201" t="s">
        <v>3961</v>
      </c>
    </row>
    <row r="110" spans="1:65" s="2" customFormat="1" ht="16.5" customHeight="1" x14ac:dyDescent="0.2">
      <c r="A110" s="35"/>
      <c r="B110" s="36"/>
      <c r="C110" s="190" t="s">
        <v>479</v>
      </c>
      <c r="D110" s="190" t="s">
        <v>313</v>
      </c>
      <c r="E110" s="191" t="s">
        <v>3962</v>
      </c>
      <c r="F110" s="192" t="s">
        <v>3963</v>
      </c>
      <c r="G110" s="193" t="s">
        <v>2003</v>
      </c>
      <c r="H110" s="194">
        <v>1</v>
      </c>
      <c r="I110" s="195"/>
      <c r="J110" s="196">
        <f t="shared" si="0"/>
        <v>0</v>
      </c>
      <c r="K110" s="192" t="s">
        <v>21</v>
      </c>
      <c r="L110" s="40"/>
      <c r="M110" s="197" t="s">
        <v>21</v>
      </c>
      <c r="N110" s="198" t="s">
        <v>47</v>
      </c>
      <c r="O110" s="65"/>
      <c r="P110" s="199">
        <f t="shared" si="1"/>
        <v>0</v>
      </c>
      <c r="Q110" s="199">
        <v>0</v>
      </c>
      <c r="R110" s="199">
        <f t="shared" si="2"/>
        <v>0</v>
      </c>
      <c r="S110" s="199">
        <v>0</v>
      </c>
      <c r="T110" s="200">
        <f t="shared" si="3"/>
        <v>0</v>
      </c>
      <c r="U110" s="35"/>
      <c r="V110" s="35"/>
      <c r="W110" s="35"/>
      <c r="X110" s="35"/>
      <c r="Y110" s="35"/>
      <c r="Z110" s="35"/>
      <c r="AA110" s="35"/>
      <c r="AB110" s="35"/>
      <c r="AC110" s="35"/>
      <c r="AD110" s="35"/>
      <c r="AE110" s="35"/>
      <c r="AR110" s="201" t="s">
        <v>318</v>
      </c>
      <c r="AT110" s="201" t="s">
        <v>313</v>
      </c>
      <c r="AU110" s="201" t="s">
        <v>86</v>
      </c>
      <c r="AY110" s="18" t="s">
        <v>311</v>
      </c>
      <c r="BE110" s="202">
        <f t="shared" si="4"/>
        <v>0</v>
      </c>
      <c r="BF110" s="202">
        <f t="shared" si="5"/>
        <v>0</v>
      </c>
      <c r="BG110" s="202">
        <f t="shared" si="6"/>
        <v>0</v>
      </c>
      <c r="BH110" s="202">
        <f t="shared" si="7"/>
        <v>0</v>
      </c>
      <c r="BI110" s="202">
        <f t="shared" si="8"/>
        <v>0</v>
      </c>
      <c r="BJ110" s="18" t="s">
        <v>84</v>
      </c>
      <c r="BK110" s="202">
        <f t="shared" si="9"/>
        <v>0</v>
      </c>
      <c r="BL110" s="18" t="s">
        <v>318</v>
      </c>
      <c r="BM110" s="201" t="s">
        <v>3964</v>
      </c>
    </row>
    <row r="111" spans="1:65" s="2" customFormat="1" ht="16.5" customHeight="1" x14ac:dyDescent="0.2">
      <c r="A111" s="35"/>
      <c r="B111" s="36"/>
      <c r="C111" s="190" t="s">
        <v>485</v>
      </c>
      <c r="D111" s="190" t="s">
        <v>313</v>
      </c>
      <c r="E111" s="191" t="s">
        <v>3965</v>
      </c>
      <c r="F111" s="192" t="s">
        <v>3314</v>
      </c>
      <c r="G111" s="193" t="s">
        <v>2003</v>
      </c>
      <c r="H111" s="194">
        <v>1</v>
      </c>
      <c r="I111" s="195"/>
      <c r="J111" s="196">
        <f t="shared" si="0"/>
        <v>0</v>
      </c>
      <c r="K111" s="192" t="s">
        <v>21</v>
      </c>
      <c r="L111" s="40"/>
      <c r="M111" s="197" t="s">
        <v>21</v>
      </c>
      <c r="N111" s="198" t="s">
        <v>47</v>
      </c>
      <c r="O111" s="65"/>
      <c r="P111" s="199">
        <f t="shared" si="1"/>
        <v>0</v>
      </c>
      <c r="Q111" s="199">
        <v>0</v>
      </c>
      <c r="R111" s="199">
        <f t="shared" si="2"/>
        <v>0</v>
      </c>
      <c r="S111" s="199">
        <v>0</v>
      </c>
      <c r="T111" s="200">
        <f t="shared" si="3"/>
        <v>0</v>
      </c>
      <c r="U111" s="35"/>
      <c r="V111" s="35"/>
      <c r="W111" s="35"/>
      <c r="X111" s="35"/>
      <c r="Y111" s="35"/>
      <c r="Z111" s="35"/>
      <c r="AA111" s="35"/>
      <c r="AB111" s="35"/>
      <c r="AC111" s="35"/>
      <c r="AD111" s="35"/>
      <c r="AE111" s="35"/>
      <c r="AR111" s="201" t="s">
        <v>318</v>
      </c>
      <c r="AT111" s="201" t="s">
        <v>313</v>
      </c>
      <c r="AU111" s="201" t="s">
        <v>86</v>
      </c>
      <c r="AY111" s="18" t="s">
        <v>311</v>
      </c>
      <c r="BE111" s="202">
        <f t="shared" si="4"/>
        <v>0</v>
      </c>
      <c r="BF111" s="202">
        <f t="shared" si="5"/>
        <v>0</v>
      </c>
      <c r="BG111" s="202">
        <f t="shared" si="6"/>
        <v>0</v>
      </c>
      <c r="BH111" s="202">
        <f t="shared" si="7"/>
        <v>0</v>
      </c>
      <c r="BI111" s="202">
        <f t="shared" si="8"/>
        <v>0</v>
      </c>
      <c r="BJ111" s="18" t="s">
        <v>84</v>
      </c>
      <c r="BK111" s="202">
        <f t="shared" si="9"/>
        <v>0</v>
      </c>
      <c r="BL111" s="18" t="s">
        <v>318</v>
      </c>
      <c r="BM111" s="201" t="s">
        <v>3966</v>
      </c>
    </row>
    <row r="112" spans="1:65" s="12" customFormat="1" ht="22.9" customHeight="1" x14ac:dyDescent="0.2">
      <c r="B112" s="174"/>
      <c r="C112" s="175"/>
      <c r="D112" s="176" t="s">
        <v>75</v>
      </c>
      <c r="E112" s="188" t="s">
        <v>3967</v>
      </c>
      <c r="F112" s="188" t="s">
        <v>3398</v>
      </c>
      <c r="G112" s="175"/>
      <c r="H112" s="175"/>
      <c r="I112" s="178"/>
      <c r="J112" s="189">
        <f>BK112</f>
        <v>0</v>
      </c>
      <c r="K112" s="175"/>
      <c r="L112" s="180"/>
      <c r="M112" s="181"/>
      <c r="N112" s="182"/>
      <c r="O112" s="182"/>
      <c r="P112" s="183">
        <f>SUM(P113:P135)</f>
        <v>0</v>
      </c>
      <c r="Q112" s="182"/>
      <c r="R112" s="183">
        <f>SUM(R113:R135)</f>
        <v>0</v>
      </c>
      <c r="S112" s="182"/>
      <c r="T112" s="184">
        <f>SUM(T113:T135)</f>
        <v>0</v>
      </c>
      <c r="AR112" s="185" t="s">
        <v>84</v>
      </c>
      <c r="AT112" s="186" t="s">
        <v>75</v>
      </c>
      <c r="AU112" s="186" t="s">
        <v>84</v>
      </c>
      <c r="AY112" s="185" t="s">
        <v>311</v>
      </c>
      <c r="BK112" s="187">
        <f>SUM(BK113:BK135)</f>
        <v>0</v>
      </c>
    </row>
    <row r="113" spans="1:65" s="2" customFormat="1" ht="16.5" customHeight="1" x14ac:dyDescent="0.2">
      <c r="A113" s="35"/>
      <c r="B113" s="36"/>
      <c r="C113" s="190" t="s">
        <v>491</v>
      </c>
      <c r="D113" s="190" t="s">
        <v>313</v>
      </c>
      <c r="E113" s="191" t="s">
        <v>3445</v>
      </c>
      <c r="F113" s="192" t="s">
        <v>3446</v>
      </c>
      <c r="G113" s="193" t="s">
        <v>1692</v>
      </c>
      <c r="H113" s="194">
        <v>64</v>
      </c>
      <c r="I113" s="195"/>
      <c r="J113" s="196">
        <f t="shared" ref="J113:J135" si="10">ROUND(I113*H113,2)</f>
        <v>0</v>
      </c>
      <c r="K113" s="192" t="s">
        <v>21</v>
      </c>
      <c r="L113" s="40"/>
      <c r="M113" s="197" t="s">
        <v>21</v>
      </c>
      <c r="N113" s="198" t="s">
        <v>47</v>
      </c>
      <c r="O113" s="65"/>
      <c r="P113" s="199">
        <f t="shared" ref="P113:P135" si="11">O113*H113</f>
        <v>0</v>
      </c>
      <c r="Q113" s="199">
        <v>0</v>
      </c>
      <c r="R113" s="199">
        <f t="shared" ref="R113:R135" si="12">Q113*H113</f>
        <v>0</v>
      </c>
      <c r="S113" s="199">
        <v>0</v>
      </c>
      <c r="T113" s="200">
        <f t="shared" ref="T113:T135" si="13">S113*H113</f>
        <v>0</v>
      </c>
      <c r="U113" s="35"/>
      <c r="V113" s="35"/>
      <c r="W113" s="35"/>
      <c r="X113" s="35"/>
      <c r="Y113" s="35"/>
      <c r="Z113" s="35"/>
      <c r="AA113" s="35"/>
      <c r="AB113" s="35"/>
      <c r="AC113" s="35"/>
      <c r="AD113" s="35"/>
      <c r="AE113" s="35"/>
      <c r="AR113" s="201" t="s">
        <v>318</v>
      </c>
      <c r="AT113" s="201" t="s">
        <v>313</v>
      </c>
      <c r="AU113" s="201" t="s">
        <v>86</v>
      </c>
      <c r="AY113" s="18" t="s">
        <v>311</v>
      </c>
      <c r="BE113" s="202">
        <f t="shared" ref="BE113:BE135" si="14">IF(N113="základní",J113,0)</f>
        <v>0</v>
      </c>
      <c r="BF113" s="202">
        <f t="shared" ref="BF113:BF135" si="15">IF(N113="snížená",J113,0)</f>
        <v>0</v>
      </c>
      <c r="BG113" s="202">
        <f t="shared" ref="BG113:BG135" si="16">IF(N113="zákl. přenesená",J113,0)</f>
        <v>0</v>
      </c>
      <c r="BH113" s="202">
        <f t="shared" ref="BH113:BH135" si="17">IF(N113="sníž. přenesená",J113,0)</f>
        <v>0</v>
      </c>
      <c r="BI113" s="202">
        <f t="shared" ref="BI113:BI135" si="18">IF(N113="nulová",J113,0)</f>
        <v>0</v>
      </c>
      <c r="BJ113" s="18" t="s">
        <v>84</v>
      </c>
      <c r="BK113" s="202">
        <f t="shared" ref="BK113:BK135" si="19">ROUND(I113*H113,2)</f>
        <v>0</v>
      </c>
      <c r="BL113" s="18" t="s">
        <v>318</v>
      </c>
      <c r="BM113" s="201" t="s">
        <v>3968</v>
      </c>
    </row>
    <row r="114" spans="1:65" s="2" customFormat="1" ht="16.5" customHeight="1" x14ac:dyDescent="0.2">
      <c r="A114" s="35"/>
      <c r="B114" s="36"/>
      <c r="C114" s="190" t="s">
        <v>495</v>
      </c>
      <c r="D114" s="190" t="s">
        <v>313</v>
      </c>
      <c r="E114" s="191" t="s">
        <v>3616</v>
      </c>
      <c r="F114" s="192" t="s">
        <v>3410</v>
      </c>
      <c r="G114" s="193" t="s">
        <v>2003</v>
      </c>
      <c r="H114" s="194">
        <v>1</v>
      </c>
      <c r="I114" s="195"/>
      <c r="J114" s="196">
        <f t="shared" si="10"/>
        <v>0</v>
      </c>
      <c r="K114" s="192" t="s">
        <v>21</v>
      </c>
      <c r="L114" s="40"/>
      <c r="M114" s="197" t="s">
        <v>21</v>
      </c>
      <c r="N114" s="198" t="s">
        <v>47</v>
      </c>
      <c r="O114" s="65"/>
      <c r="P114" s="199">
        <f t="shared" si="11"/>
        <v>0</v>
      </c>
      <c r="Q114" s="199">
        <v>0</v>
      </c>
      <c r="R114" s="199">
        <f t="shared" si="12"/>
        <v>0</v>
      </c>
      <c r="S114" s="199">
        <v>0</v>
      </c>
      <c r="T114" s="200">
        <f t="shared" si="13"/>
        <v>0</v>
      </c>
      <c r="U114" s="35"/>
      <c r="V114" s="35"/>
      <c r="W114" s="35"/>
      <c r="X114" s="35"/>
      <c r="Y114" s="35"/>
      <c r="Z114" s="35"/>
      <c r="AA114" s="35"/>
      <c r="AB114" s="35"/>
      <c r="AC114" s="35"/>
      <c r="AD114" s="35"/>
      <c r="AE114" s="35"/>
      <c r="AR114" s="201" t="s">
        <v>318</v>
      </c>
      <c r="AT114" s="201" t="s">
        <v>313</v>
      </c>
      <c r="AU114" s="201" t="s">
        <v>86</v>
      </c>
      <c r="AY114" s="18" t="s">
        <v>311</v>
      </c>
      <c r="BE114" s="202">
        <f t="shared" si="14"/>
        <v>0</v>
      </c>
      <c r="BF114" s="202">
        <f t="shared" si="15"/>
        <v>0</v>
      </c>
      <c r="BG114" s="202">
        <f t="shared" si="16"/>
        <v>0</v>
      </c>
      <c r="BH114" s="202">
        <f t="shared" si="17"/>
        <v>0</v>
      </c>
      <c r="BI114" s="202">
        <f t="shared" si="18"/>
        <v>0</v>
      </c>
      <c r="BJ114" s="18" t="s">
        <v>84</v>
      </c>
      <c r="BK114" s="202">
        <f t="shared" si="19"/>
        <v>0</v>
      </c>
      <c r="BL114" s="18" t="s">
        <v>318</v>
      </c>
      <c r="BM114" s="201" t="s">
        <v>3969</v>
      </c>
    </row>
    <row r="115" spans="1:65" s="2" customFormat="1" ht="16.5" customHeight="1" x14ac:dyDescent="0.2">
      <c r="A115" s="35"/>
      <c r="B115" s="36"/>
      <c r="C115" s="190" t="s">
        <v>503</v>
      </c>
      <c r="D115" s="190" t="s">
        <v>313</v>
      </c>
      <c r="E115" s="191" t="s">
        <v>3970</v>
      </c>
      <c r="F115" s="192" t="s">
        <v>3971</v>
      </c>
      <c r="G115" s="193" t="s">
        <v>329</v>
      </c>
      <c r="H115" s="194">
        <v>385</v>
      </c>
      <c r="I115" s="195"/>
      <c r="J115" s="196">
        <f t="shared" si="10"/>
        <v>0</v>
      </c>
      <c r="K115" s="192" t="s">
        <v>21</v>
      </c>
      <c r="L115" s="40"/>
      <c r="M115" s="197" t="s">
        <v>21</v>
      </c>
      <c r="N115" s="198" t="s">
        <v>47</v>
      </c>
      <c r="O115" s="65"/>
      <c r="P115" s="199">
        <f t="shared" si="11"/>
        <v>0</v>
      </c>
      <c r="Q115" s="199">
        <v>0</v>
      </c>
      <c r="R115" s="199">
        <f t="shared" si="12"/>
        <v>0</v>
      </c>
      <c r="S115" s="199">
        <v>0</v>
      </c>
      <c r="T115" s="200">
        <f t="shared" si="13"/>
        <v>0</v>
      </c>
      <c r="U115" s="35"/>
      <c r="V115" s="35"/>
      <c r="W115" s="35"/>
      <c r="X115" s="35"/>
      <c r="Y115" s="35"/>
      <c r="Z115" s="35"/>
      <c r="AA115" s="35"/>
      <c r="AB115" s="35"/>
      <c r="AC115" s="35"/>
      <c r="AD115" s="35"/>
      <c r="AE115" s="35"/>
      <c r="AR115" s="201" t="s">
        <v>318</v>
      </c>
      <c r="AT115" s="201" t="s">
        <v>313</v>
      </c>
      <c r="AU115" s="201" t="s">
        <v>86</v>
      </c>
      <c r="AY115" s="18" t="s">
        <v>311</v>
      </c>
      <c r="BE115" s="202">
        <f t="shared" si="14"/>
        <v>0</v>
      </c>
      <c r="BF115" s="202">
        <f t="shared" si="15"/>
        <v>0</v>
      </c>
      <c r="BG115" s="202">
        <f t="shared" si="16"/>
        <v>0</v>
      </c>
      <c r="BH115" s="202">
        <f t="shared" si="17"/>
        <v>0</v>
      </c>
      <c r="BI115" s="202">
        <f t="shared" si="18"/>
        <v>0</v>
      </c>
      <c r="BJ115" s="18" t="s">
        <v>84</v>
      </c>
      <c r="BK115" s="202">
        <f t="shared" si="19"/>
        <v>0</v>
      </c>
      <c r="BL115" s="18" t="s">
        <v>318</v>
      </c>
      <c r="BM115" s="201" t="s">
        <v>3972</v>
      </c>
    </row>
    <row r="116" spans="1:65" s="2" customFormat="1" ht="16.5" customHeight="1" x14ac:dyDescent="0.2">
      <c r="A116" s="35"/>
      <c r="B116" s="36"/>
      <c r="C116" s="190" t="s">
        <v>510</v>
      </c>
      <c r="D116" s="190" t="s">
        <v>313</v>
      </c>
      <c r="E116" s="191" t="s">
        <v>3973</v>
      </c>
      <c r="F116" s="192" t="s">
        <v>3974</v>
      </c>
      <c r="G116" s="193" t="s">
        <v>1692</v>
      </c>
      <c r="H116" s="194">
        <v>385</v>
      </c>
      <c r="I116" s="195"/>
      <c r="J116" s="196">
        <f t="shared" si="10"/>
        <v>0</v>
      </c>
      <c r="K116" s="192" t="s">
        <v>21</v>
      </c>
      <c r="L116" s="40"/>
      <c r="M116" s="197" t="s">
        <v>21</v>
      </c>
      <c r="N116" s="198" t="s">
        <v>47</v>
      </c>
      <c r="O116" s="65"/>
      <c r="P116" s="199">
        <f t="shared" si="11"/>
        <v>0</v>
      </c>
      <c r="Q116" s="199">
        <v>0</v>
      </c>
      <c r="R116" s="199">
        <f t="shared" si="12"/>
        <v>0</v>
      </c>
      <c r="S116" s="199">
        <v>0</v>
      </c>
      <c r="T116" s="200">
        <f t="shared" si="13"/>
        <v>0</v>
      </c>
      <c r="U116" s="35"/>
      <c r="V116" s="35"/>
      <c r="W116" s="35"/>
      <c r="X116" s="35"/>
      <c r="Y116" s="35"/>
      <c r="Z116" s="35"/>
      <c r="AA116" s="35"/>
      <c r="AB116" s="35"/>
      <c r="AC116" s="35"/>
      <c r="AD116" s="35"/>
      <c r="AE116" s="35"/>
      <c r="AR116" s="201" t="s">
        <v>318</v>
      </c>
      <c r="AT116" s="201" t="s">
        <v>313</v>
      </c>
      <c r="AU116" s="201" t="s">
        <v>86</v>
      </c>
      <c r="AY116" s="18" t="s">
        <v>311</v>
      </c>
      <c r="BE116" s="202">
        <f t="shared" si="14"/>
        <v>0</v>
      </c>
      <c r="BF116" s="202">
        <f t="shared" si="15"/>
        <v>0</v>
      </c>
      <c r="BG116" s="202">
        <f t="shared" si="16"/>
        <v>0</v>
      </c>
      <c r="BH116" s="202">
        <f t="shared" si="17"/>
        <v>0</v>
      </c>
      <c r="BI116" s="202">
        <f t="shared" si="18"/>
        <v>0</v>
      </c>
      <c r="BJ116" s="18" t="s">
        <v>84</v>
      </c>
      <c r="BK116" s="202">
        <f t="shared" si="19"/>
        <v>0</v>
      </c>
      <c r="BL116" s="18" t="s">
        <v>318</v>
      </c>
      <c r="BM116" s="201" t="s">
        <v>3975</v>
      </c>
    </row>
    <row r="117" spans="1:65" s="2" customFormat="1" ht="16.5" customHeight="1" x14ac:dyDescent="0.2">
      <c r="A117" s="35"/>
      <c r="B117" s="36"/>
      <c r="C117" s="190" t="s">
        <v>514</v>
      </c>
      <c r="D117" s="190" t="s">
        <v>313</v>
      </c>
      <c r="E117" s="191" t="s">
        <v>3976</v>
      </c>
      <c r="F117" s="192" t="s">
        <v>3462</v>
      </c>
      <c r="G117" s="193" t="s">
        <v>2003</v>
      </c>
      <c r="H117" s="194">
        <v>1</v>
      </c>
      <c r="I117" s="195"/>
      <c r="J117" s="196">
        <f t="shared" si="10"/>
        <v>0</v>
      </c>
      <c r="K117" s="192" t="s">
        <v>21</v>
      </c>
      <c r="L117" s="40"/>
      <c r="M117" s="197" t="s">
        <v>21</v>
      </c>
      <c r="N117" s="198" t="s">
        <v>47</v>
      </c>
      <c r="O117" s="65"/>
      <c r="P117" s="199">
        <f t="shared" si="11"/>
        <v>0</v>
      </c>
      <c r="Q117" s="199">
        <v>0</v>
      </c>
      <c r="R117" s="199">
        <f t="shared" si="12"/>
        <v>0</v>
      </c>
      <c r="S117" s="199">
        <v>0</v>
      </c>
      <c r="T117" s="200">
        <f t="shared" si="13"/>
        <v>0</v>
      </c>
      <c r="U117" s="35"/>
      <c r="V117" s="35"/>
      <c r="W117" s="35"/>
      <c r="X117" s="35"/>
      <c r="Y117" s="35"/>
      <c r="Z117" s="35"/>
      <c r="AA117" s="35"/>
      <c r="AB117" s="35"/>
      <c r="AC117" s="35"/>
      <c r="AD117" s="35"/>
      <c r="AE117" s="35"/>
      <c r="AR117" s="201" t="s">
        <v>318</v>
      </c>
      <c r="AT117" s="201" t="s">
        <v>313</v>
      </c>
      <c r="AU117" s="201" t="s">
        <v>86</v>
      </c>
      <c r="AY117" s="18" t="s">
        <v>311</v>
      </c>
      <c r="BE117" s="202">
        <f t="shared" si="14"/>
        <v>0</v>
      </c>
      <c r="BF117" s="202">
        <f t="shared" si="15"/>
        <v>0</v>
      </c>
      <c r="BG117" s="202">
        <f t="shared" si="16"/>
        <v>0</v>
      </c>
      <c r="BH117" s="202">
        <f t="shared" si="17"/>
        <v>0</v>
      </c>
      <c r="BI117" s="202">
        <f t="shared" si="18"/>
        <v>0</v>
      </c>
      <c r="BJ117" s="18" t="s">
        <v>84</v>
      </c>
      <c r="BK117" s="202">
        <f t="shared" si="19"/>
        <v>0</v>
      </c>
      <c r="BL117" s="18" t="s">
        <v>318</v>
      </c>
      <c r="BM117" s="201" t="s">
        <v>3977</v>
      </c>
    </row>
    <row r="118" spans="1:65" s="2" customFormat="1" ht="16.5" customHeight="1" x14ac:dyDescent="0.2">
      <c r="A118" s="35"/>
      <c r="B118" s="36"/>
      <c r="C118" s="190" t="s">
        <v>523</v>
      </c>
      <c r="D118" s="190" t="s">
        <v>313</v>
      </c>
      <c r="E118" s="191" t="s">
        <v>3978</v>
      </c>
      <c r="F118" s="192" t="s">
        <v>3465</v>
      </c>
      <c r="G118" s="193" t="s">
        <v>2003</v>
      </c>
      <c r="H118" s="194">
        <v>1</v>
      </c>
      <c r="I118" s="195"/>
      <c r="J118" s="196">
        <f t="shared" si="10"/>
        <v>0</v>
      </c>
      <c r="K118" s="192" t="s">
        <v>21</v>
      </c>
      <c r="L118" s="40"/>
      <c r="M118" s="197" t="s">
        <v>21</v>
      </c>
      <c r="N118" s="198" t="s">
        <v>47</v>
      </c>
      <c r="O118" s="65"/>
      <c r="P118" s="199">
        <f t="shared" si="11"/>
        <v>0</v>
      </c>
      <c r="Q118" s="199">
        <v>0</v>
      </c>
      <c r="R118" s="199">
        <f t="shared" si="12"/>
        <v>0</v>
      </c>
      <c r="S118" s="199">
        <v>0</v>
      </c>
      <c r="T118" s="200">
        <f t="shared" si="13"/>
        <v>0</v>
      </c>
      <c r="U118" s="35"/>
      <c r="V118" s="35"/>
      <c r="W118" s="35"/>
      <c r="X118" s="35"/>
      <c r="Y118" s="35"/>
      <c r="Z118" s="35"/>
      <c r="AA118" s="35"/>
      <c r="AB118" s="35"/>
      <c r="AC118" s="35"/>
      <c r="AD118" s="35"/>
      <c r="AE118" s="35"/>
      <c r="AR118" s="201" t="s">
        <v>318</v>
      </c>
      <c r="AT118" s="201" t="s">
        <v>313</v>
      </c>
      <c r="AU118" s="201" t="s">
        <v>86</v>
      </c>
      <c r="AY118" s="18" t="s">
        <v>311</v>
      </c>
      <c r="BE118" s="202">
        <f t="shared" si="14"/>
        <v>0</v>
      </c>
      <c r="BF118" s="202">
        <f t="shared" si="15"/>
        <v>0</v>
      </c>
      <c r="BG118" s="202">
        <f t="shared" si="16"/>
        <v>0</v>
      </c>
      <c r="BH118" s="202">
        <f t="shared" si="17"/>
        <v>0</v>
      </c>
      <c r="BI118" s="202">
        <f t="shared" si="18"/>
        <v>0</v>
      </c>
      <c r="BJ118" s="18" t="s">
        <v>84</v>
      </c>
      <c r="BK118" s="202">
        <f t="shared" si="19"/>
        <v>0</v>
      </c>
      <c r="BL118" s="18" t="s">
        <v>318</v>
      </c>
      <c r="BM118" s="201" t="s">
        <v>3979</v>
      </c>
    </row>
    <row r="119" spans="1:65" s="2" customFormat="1" ht="16.5" customHeight="1" x14ac:dyDescent="0.2">
      <c r="A119" s="35"/>
      <c r="B119" s="36"/>
      <c r="C119" s="190" t="s">
        <v>529</v>
      </c>
      <c r="D119" s="190" t="s">
        <v>313</v>
      </c>
      <c r="E119" s="191" t="s">
        <v>3980</v>
      </c>
      <c r="F119" s="192" t="s">
        <v>3981</v>
      </c>
      <c r="G119" s="193" t="s">
        <v>1692</v>
      </c>
      <c r="H119" s="194">
        <v>2</v>
      </c>
      <c r="I119" s="195"/>
      <c r="J119" s="196">
        <f t="shared" si="10"/>
        <v>0</v>
      </c>
      <c r="K119" s="192" t="s">
        <v>21</v>
      </c>
      <c r="L119" s="40"/>
      <c r="M119" s="197" t="s">
        <v>21</v>
      </c>
      <c r="N119" s="198" t="s">
        <v>47</v>
      </c>
      <c r="O119" s="65"/>
      <c r="P119" s="199">
        <f t="shared" si="11"/>
        <v>0</v>
      </c>
      <c r="Q119" s="199">
        <v>0</v>
      </c>
      <c r="R119" s="199">
        <f t="shared" si="12"/>
        <v>0</v>
      </c>
      <c r="S119" s="199">
        <v>0</v>
      </c>
      <c r="T119" s="200">
        <f t="shared" si="13"/>
        <v>0</v>
      </c>
      <c r="U119" s="35"/>
      <c r="V119" s="35"/>
      <c r="W119" s="35"/>
      <c r="X119" s="35"/>
      <c r="Y119" s="35"/>
      <c r="Z119" s="35"/>
      <c r="AA119" s="35"/>
      <c r="AB119" s="35"/>
      <c r="AC119" s="35"/>
      <c r="AD119" s="35"/>
      <c r="AE119" s="35"/>
      <c r="AR119" s="201" t="s">
        <v>318</v>
      </c>
      <c r="AT119" s="201" t="s">
        <v>313</v>
      </c>
      <c r="AU119" s="201" t="s">
        <v>86</v>
      </c>
      <c r="AY119" s="18" t="s">
        <v>311</v>
      </c>
      <c r="BE119" s="202">
        <f t="shared" si="14"/>
        <v>0</v>
      </c>
      <c r="BF119" s="202">
        <f t="shared" si="15"/>
        <v>0</v>
      </c>
      <c r="BG119" s="202">
        <f t="shared" si="16"/>
        <v>0</v>
      </c>
      <c r="BH119" s="202">
        <f t="shared" si="17"/>
        <v>0</v>
      </c>
      <c r="BI119" s="202">
        <f t="shared" si="18"/>
        <v>0</v>
      </c>
      <c r="BJ119" s="18" t="s">
        <v>84</v>
      </c>
      <c r="BK119" s="202">
        <f t="shared" si="19"/>
        <v>0</v>
      </c>
      <c r="BL119" s="18" t="s">
        <v>318</v>
      </c>
      <c r="BM119" s="201" t="s">
        <v>3982</v>
      </c>
    </row>
    <row r="120" spans="1:65" s="2" customFormat="1" ht="16.5" customHeight="1" x14ac:dyDescent="0.2">
      <c r="A120" s="35"/>
      <c r="B120" s="36"/>
      <c r="C120" s="190" t="s">
        <v>534</v>
      </c>
      <c r="D120" s="190" t="s">
        <v>313</v>
      </c>
      <c r="E120" s="191" t="s">
        <v>3983</v>
      </c>
      <c r="F120" s="192" t="s">
        <v>3407</v>
      </c>
      <c r="G120" s="193" t="s">
        <v>1692</v>
      </c>
      <c r="H120" s="194">
        <v>8</v>
      </c>
      <c r="I120" s="195"/>
      <c r="J120" s="196">
        <f t="shared" si="10"/>
        <v>0</v>
      </c>
      <c r="K120" s="192" t="s">
        <v>21</v>
      </c>
      <c r="L120" s="40"/>
      <c r="M120" s="197" t="s">
        <v>21</v>
      </c>
      <c r="N120" s="198" t="s">
        <v>47</v>
      </c>
      <c r="O120" s="65"/>
      <c r="P120" s="199">
        <f t="shared" si="11"/>
        <v>0</v>
      </c>
      <c r="Q120" s="199">
        <v>0</v>
      </c>
      <c r="R120" s="199">
        <f t="shared" si="12"/>
        <v>0</v>
      </c>
      <c r="S120" s="199">
        <v>0</v>
      </c>
      <c r="T120" s="200">
        <f t="shared" si="13"/>
        <v>0</v>
      </c>
      <c r="U120" s="35"/>
      <c r="V120" s="35"/>
      <c r="W120" s="35"/>
      <c r="X120" s="35"/>
      <c r="Y120" s="35"/>
      <c r="Z120" s="35"/>
      <c r="AA120" s="35"/>
      <c r="AB120" s="35"/>
      <c r="AC120" s="35"/>
      <c r="AD120" s="35"/>
      <c r="AE120" s="35"/>
      <c r="AR120" s="201" t="s">
        <v>318</v>
      </c>
      <c r="AT120" s="201" t="s">
        <v>313</v>
      </c>
      <c r="AU120" s="201" t="s">
        <v>86</v>
      </c>
      <c r="AY120" s="18" t="s">
        <v>311</v>
      </c>
      <c r="BE120" s="202">
        <f t="shared" si="14"/>
        <v>0</v>
      </c>
      <c r="BF120" s="202">
        <f t="shared" si="15"/>
        <v>0</v>
      </c>
      <c r="BG120" s="202">
        <f t="shared" si="16"/>
        <v>0</v>
      </c>
      <c r="BH120" s="202">
        <f t="shared" si="17"/>
        <v>0</v>
      </c>
      <c r="BI120" s="202">
        <f t="shared" si="18"/>
        <v>0</v>
      </c>
      <c r="BJ120" s="18" t="s">
        <v>84</v>
      </c>
      <c r="BK120" s="202">
        <f t="shared" si="19"/>
        <v>0</v>
      </c>
      <c r="BL120" s="18" t="s">
        <v>318</v>
      </c>
      <c r="BM120" s="201" t="s">
        <v>3984</v>
      </c>
    </row>
    <row r="121" spans="1:65" s="2" customFormat="1" ht="16.5" customHeight="1" x14ac:dyDescent="0.2">
      <c r="A121" s="35"/>
      <c r="B121" s="36"/>
      <c r="C121" s="190" t="s">
        <v>541</v>
      </c>
      <c r="D121" s="190" t="s">
        <v>313</v>
      </c>
      <c r="E121" s="191" t="s">
        <v>3985</v>
      </c>
      <c r="F121" s="192" t="s">
        <v>3986</v>
      </c>
      <c r="G121" s="193" t="s">
        <v>1692</v>
      </c>
      <c r="H121" s="194">
        <v>10</v>
      </c>
      <c r="I121" s="195"/>
      <c r="J121" s="196">
        <f t="shared" si="10"/>
        <v>0</v>
      </c>
      <c r="K121" s="192" t="s">
        <v>21</v>
      </c>
      <c r="L121" s="40"/>
      <c r="M121" s="197" t="s">
        <v>21</v>
      </c>
      <c r="N121" s="198" t="s">
        <v>47</v>
      </c>
      <c r="O121" s="65"/>
      <c r="P121" s="199">
        <f t="shared" si="11"/>
        <v>0</v>
      </c>
      <c r="Q121" s="199">
        <v>0</v>
      </c>
      <c r="R121" s="199">
        <f t="shared" si="12"/>
        <v>0</v>
      </c>
      <c r="S121" s="199">
        <v>0</v>
      </c>
      <c r="T121" s="200">
        <f t="shared" si="13"/>
        <v>0</v>
      </c>
      <c r="U121" s="35"/>
      <c r="V121" s="35"/>
      <c r="W121" s="35"/>
      <c r="X121" s="35"/>
      <c r="Y121" s="35"/>
      <c r="Z121" s="35"/>
      <c r="AA121" s="35"/>
      <c r="AB121" s="35"/>
      <c r="AC121" s="35"/>
      <c r="AD121" s="35"/>
      <c r="AE121" s="35"/>
      <c r="AR121" s="201" t="s">
        <v>318</v>
      </c>
      <c r="AT121" s="201" t="s">
        <v>313</v>
      </c>
      <c r="AU121" s="201" t="s">
        <v>86</v>
      </c>
      <c r="AY121" s="18" t="s">
        <v>311</v>
      </c>
      <c r="BE121" s="202">
        <f t="shared" si="14"/>
        <v>0</v>
      </c>
      <c r="BF121" s="202">
        <f t="shared" si="15"/>
        <v>0</v>
      </c>
      <c r="BG121" s="202">
        <f t="shared" si="16"/>
        <v>0</v>
      </c>
      <c r="BH121" s="202">
        <f t="shared" si="17"/>
        <v>0</v>
      </c>
      <c r="BI121" s="202">
        <f t="shared" si="18"/>
        <v>0</v>
      </c>
      <c r="BJ121" s="18" t="s">
        <v>84</v>
      </c>
      <c r="BK121" s="202">
        <f t="shared" si="19"/>
        <v>0</v>
      </c>
      <c r="BL121" s="18" t="s">
        <v>318</v>
      </c>
      <c r="BM121" s="201" t="s">
        <v>3987</v>
      </c>
    </row>
    <row r="122" spans="1:65" s="2" customFormat="1" ht="16.5" customHeight="1" x14ac:dyDescent="0.2">
      <c r="A122" s="35"/>
      <c r="B122" s="36"/>
      <c r="C122" s="190" t="s">
        <v>550</v>
      </c>
      <c r="D122" s="190" t="s">
        <v>313</v>
      </c>
      <c r="E122" s="191" t="s">
        <v>3988</v>
      </c>
      <c r="F122" s="192" t="s">
        <v>3989</v>
      </c>
      <c r="G122" s="193" t="s">
        <v>329</v>
      </c>
      <c r="H122" s="194">
        <v>880</v>
      </c>
      <c r="I122" s="195"/>
      <c r="J122" s="196">
        <f t="shared" si="10"/>
        <v>0</v>
      </c>
      <c r="K122" s="192" t="s">
        <v>21</v>
      </c>
      <c r="L122" s="40"/>
      <c r="M122" s="197" t="s">
        <v>21</v>
      </c>
      <c r="N122" s="198" t="s">
        <v>47</v>
      </c>
      <c r="O122" s="65"/>
      <c r="P122" s="199">
        <f t="shared" si="11"/>
        <v>0</v>
      </c>
      <c r="Q122" s="199">
        <v>0</v>
      </c>
      <c r="R122" s="199">
        <f t="shared" si="12"/>
        <v>0</v>
      </c>
      <c r="S122" s="199">
        <v>0</v>
      </c>
      <c r="T122" s="200">
        <f t="shared" si="13"/>
        <v>0</v>
      </c>
      <c r="U122" s="35"/>
      <c r="V122" s="35"/>
      <c r="W122" s="35"/>
      <c r="X122" s="35"/>
      <c r="Y122" s="35"/>
      <c r="Z122" s="35"/>
      <c r="AA122" s="35"/>
      <c r="AB122" s="35"/>
      <c r="AC122" s="35"/>
      <c r="AD122" s="35"/>
      <c r="AE122" s="35"/>
      <c r="AR122" s="201" t="s">
        <v>318</v>
      </c>
      <c r="AT122" s="201" t="s">
        <v>313</v>
      </c>
      <c r="AU122" s="201" t="s">
        <v>86</v>
      </c>
      <c r="AY122" s="18" t="s">
        <v>311</v>
      </c>
      <c r="BE122" s="202">
        <f t="shared" si="14"/>
        <v>0</v>
      </c>
      <c r="BF122" s="202">
        <f t="shared" si="15"/>
        <v>0</v>
      </c>
      <c r="BG122" s="202">
        <f t="shared" si="16"/>
        <v>0</v>
      </c>
      <c r="BH122" s="202">
        <f t="shared" si="17"/>
        <v>0</v>
      </c>
      <c r="BI122" s="202">
        <f t="shared" si="18"/>
        <v>0</v>
      </c>
      <c r="BJ122" s="18" t="s">
        <v>84</v>
      </c>
      <c r="BK122" s="202">
        <f t="shared" si="19"/>
        <v>0</v>
      </c>
      <c r="BL122" s="18" t="s">
        <v>318</v>
      </c>
      <c r="BM122" s="201" t="s">
        <v>3990</v>
      </c>
    </row>
    <row r="123" spans="1:65" s="2" customFormat="1" ht="16.5" customHeight="1" x14ac:dyDescent="0.2">
      <c r="A123" s="35"/>
      <c r="B123" s="36"/>
      <c r="C123" s="190" t="s">
        <v>556</v>
      </c>
      <c r="D123" s="190" t="s">
        <v>313</v>
      </c>
      <c r="E123" s="191" t="s">
        <v>3991</v>
      </c>
      <c r="F123" s="192" t="s">
        <v>3992</v>
      </c>
      <c r="G123" s="193" t="s">
        <v>329</v>
      </c>
      <c r="H123" s="194">
        <v>1405</v>
      </c>
      <c r="I123" s="195"/>
      <c r="J123" s="196">
        <f t="shared" si="10"/>
        <v>0</v>
      </c>
      <c r="K123" s="192" t="s">
        <v>21</v>
      </c>
      <c r="L123" s="40"/>
      <c r="M123" s="197" t="s">
        <v>21</v>
      </c>
      <c r="N123" s="198" t="s">
        <v>47</v>
      </c>
      <c r="O123" s="65"/>
      <c r="P123" s="199">
        <f t="shared" si="11"/>
        <v>0</v>
      </c>
      <c r="Q123" s="199">
        <v>0</v>
      </c>
      <c r="R123" s="199">
        <f t="shared" si="12"/>
        <v>0</v>
      </c>
      <c r="S123" s="199">
        <v>0</v>
      </c>
      <c r="T123" s="200">
        <f t="shared" si="13"/>
        <v>0</v>
      </c>
      <c r="U123" s="35"/>
      <c r="V123" s="35"/>
      <c r="W123" s="35"/>
      <c r="X123" s="35"/>
      <c r="Y123" s="35"/>
      <c r="Z123" s="35"/>
      <c r="AA123" s="35"/>
      <c r="AB123" s="35"/>
      <c r="AC123" s="35"/>
      <c r="AD123" s="35"/>
      <c r="AE123" s="35"/>
      <c r="AR123" s="201" t="s">
        <v>318</v>
      </c>
      <c r="AT123" s="201" t="s">
        <v>313</v>
      </c>
      <c r="AU123" s="201" t="s">
        <v>86</v>
      </c>
      <c r="AY123" s="18" t="s">
        <v>311</v>
      </c>
      <c r="BE123" s="202">
        <f t="shared" si="14"/>
        <v>0</v>
      </c>
      <c r="BF123" s="202">
        <f t="shared" si="15"/>
        <v>0</v>
      </c>
      <c r="BG123" s="202">
        <f t="shared" si="16"/>
        <v>0</v>
      </c>
      <c r="BH123" s="202">
        <f t="shared" si="17"/>
        <v>0</v>
      </c>
      <c r="BI123" s="202">
        <f t="shared" si="18"/>
        <v>0</v>
      </c>
      <c r="BJ123" s="18" t="s">
        <v>84</v>
      </c>
      <c r="BK123" s="202">
        <f t="shared" si="19"/>
        <v>0</v>
      </c>
      <c r="BL123" s="18" t="s">
        <v>318</v>
      </c>
      <c r="BM123" s="201" t="s">
        <v>3993</v>
      </c>
    </row>
    <row r="124" spans="1:65" s="2" customFormat="1" ht="16.5" customHeight="1" x14ac:dyDescent="0.2">
      <c r="A124" s="35"/>
      <c r="B124" s="36"/>
      <c r="C124" s="190" t="s">
        <v>560</v>
      </c>
      <c r="D124" s="190" t="s">
        <v>313</v>
      </c>
      <c r="E124" s="191" t="s">
        <v>3994</v>
      </c>
      <c r="F124" s="192" t="s">
        <v>3995</v>
      </c>
      <c r="G124" s="193" t="s">
        <v>329</v>
      </c>
      <c r="H124" s="194">
        <v>75</v>
      </c>
      <c r="I124" s="195"/>
      <c r="J124" s="196">
        <f t="shared" si="10"/>
        <v>0</v>
      </c>
      <c r="K124" s="192" t="s">
        <v>21</v>
      </c>
      <c r="L124" s="40"/>
      <c r="M124" s="197" t="s">
        <v>21</v>
      </c>
      <c r="N124" s="198" t="s">
        <v>47</v>
      </c>
      <c r="O124" s="65"/>
      <c r="P124" s="199">
        <f t="shared" si="11"/>
        <v>0</v>
      </c>
      <c r="Q124" s="199">
        <v>0</v>
      </c>
      <c r="R124" s="199">
        <f t="shared" si="12"/>
        <v>0</v>
      </c>
      <c r="S124" s="199">
        <v>0</v>
      </c>
      <c r="T124" s="200">
        <f t="shared" si="13"/>
        <v>0</v>
      </c>
      <c r="U124" s="35"/>
      <c r="V124" s="35"/>
      <c r="W124" s="35"/>
      <c r="X124" s="35"/>
      <c r="Y124" s="35"/>
      <c r="Z124" s="35"/>
      <c r="AA124" s="35"/>
      <c r="AB124" s="35"/>
      <c r="AC124" s="35"/>
      <c r="AD124" s="35"/>
      <c r="AE124" s="35"/>
      <c r="AR124" s="201" t="s">
        <v>318</v>
      </c>
      <c r="AT124" s="201" t="s">
        <v>313</v>
      </c>
      <c r="AU124" s="201" t="s">
        <v>86</v>
      </c>
      <c r="AY124" s="18" t="s">
        <v>311</v>
      </c>
      <c r="BE124" s="202">
        <f t="shared" si="14"/>
        <v>0</v>
      </c>
      <c r="BF124" s="202">
        <f t="shared" si="15"/>
        <v>0</v>
      </c>
      <c r="BG124" s="202">
        <f t="shared" si="16"/>
        <v>0</v>
      </c>
      <c r="BH124" s="202">
        <f t="shared" si="17"/>
        <v>0</v>
      </c>
      <c r="BI124" s="202">
        <f t="shared" si="18"/>
        <v>0</v>
      </c>
      <c r="BJ124" s="18" t="s">
        <v>84</v>
      </c>
      <c r="BK124" s="202">
        <f t="shared" si="19"/>
        <v>0</v>
      </c>
      <c r="BL124" s="18" t="s">
        <v>318</v>
      </c>
      <c r="BM124" s="201" t="s">
        <v>3996</v>
      </c>
    </row>
    <row r="125" spans="1:65" s="2" customFormat="1" ht="16.5" customHeight="1" x14ac:dyDescent="0.2">
      <c r="A125" s="35"/>
      <c r="B125" s="36"/>
      <c r="C125" s="190" t="s">
        <v>565</v>
      </c>
      <c r="D125" s="190" t="s">
        <v>313</v>
      </c>
      <c r="E125" s="191" t="s">
        <v>3997</v>
      </c>
      <c r="F125" s="192" t="s">
        <v>3998</v>
      </c>
      <c r="G125" s="193" t="s">
        <v>1692</v>
      </c>
      <c r="H125" s="194">
        <v>5235</v>
      </c>
      <c r="I125" s="195"/>
      <c r="J125" s="196">
        <f t="shared" si="10"/>
        <v>0</v>
      </c>
      <c r="K125" s="192" t="s">
        <v>21</v>
      </c>
      <c r="L125" s="40"/>
      <c r="M125" s="197" t="s">
        <v>21</v>
      </c>
      <c r="N125" s="198" t="s">
        <v>47</v>
      </c>
      <c r="O125" s="65"/>
      <c r="P125" s="199">
        <f t="shared" si="11"/>
        <v>0</v>
      </c>
      <c r="Q125" s="199">
        <v>0</v>
      </c>
      <c r="R125" s="199">
        <f t="shared" si="12"/>
        <v>0</v>
      </c>
      <c r="S125" s="199">
        <v>0</v>
      </c>
      <c r="T125" s="200">
        <f t="shared" si="13"/>
        <v>0</v>
      </c>
      <c r="U125" s="35"/>
      <c r="V125" s="35"/>
      <c r="W125" s="35"/>
      <c r="X125" s="35"/>
      <c r="Y125" s="35"/>
      <c r="Z125" s="35"/>
      <c r="AA125" s="35"/>
      <c r="AB125" s="35"/>
      <c r="AC125" s="35"/>
      <c r="AD125" s="35"/>
      <c r="AE125" s="35"/>
      <c r="AR125" s="201" t="s">
        <v>318</v>
      </c>
      <c r="AT125" s="201" t="s">
        <v>313</v>
      </c>
      <c r="AU125" s="201" t="s">
        <v>86</v>
      </c>
      <c r="AY125" s="18" t="s">
        <v>311</v>
      </c>
      <c r="BE125" s="202">
        <f t="shared" si="14"/>
        <v>0</v>
      </c>
      <c r="BF125" s="202">
        <f t="shared" si="15"/>
        <v>0</v>
      </c>
      <c r="BG125" s="202">
        <f t="shared" si="16"/>
        <v>0</v>
      </c>
      <c r="BH125" s="202">
        <f t="shared" si="17"/>
        <v>0</v>
      </c>
      <c r="BI125" s="202">
        <f t="shared" si="18"/>
        <v>0</v>
      </c>
      <c r="BJ125" s="18" t="s">
        <v>84</v>
      </c>
      <c r="BK125" s="202">
        <f t="shared" si="19"/>
        <v>0</v>
      </c>
      <c r="BL125" s="18" t="s">
        <v>318</v>
      </c>
      <c r="BM125" s="201" t="s">
        <v>3999</v>
      </c>
    </row>
    <row r="126" spans="1:65" s="2" customFormat="1" ht="16.5" customHeight="1" x14ac:dyDescent="0.2">
      <c r="A126" s="35"/>
      <c r="B126" s="36"/>
      <c r="C126" s="190" t="s">
        <v>569</v>
      </c>
      <c r="D126" s="190" t="s">
        <v>313</v>
      </c>
      <c r="E126" s="191" t="s">
        <v>4000</v>
      </c>
      <c r="F126" s="192" t="s">
        <v>4001</v>
      </c>
      <c r="G126" s="193" t="s">
        <v>1692</v>
      </c>
      <c r="H126" s="194">
        <v>320</v>
      </c>
      <c r="I126" s="195"/>
      <c r="J126" s="196">
        <f t="shared" si="10"/>
        <v>0</v>
      </c>
      <c r="K126" s="192" t="s">
        <v>21</v>
      </c>
      <c r="L126" s="40"/>
      <c r="M126" s="197" t="s">
        <v>21</v>
      </c>
      <c r="N126" s="198" t="s">
        <v>47</v>
      </c>
      <c r="O126" s="65"/>
      <c r="P126" s="199">
        <f t="shared" si="11"/>
        <v>0</v>
      </c>
      <c r="Q126" s="199">
        <v>0</v>
      </c>
      <c r="R126" s="199">
        <f t="shared" si="12"/>
        <v>0</v>
      </c>
      <c r="S126" s="199">
        <v>0</v>
      </c>
      <c r="T126" s="200">
        <f t="shared" si="13"/>
        <v>0</v>
      </c>
      <c r="U126" s="35"/>
      <c r="V126" s="35"/>
      <c r="W126" s="35"/>
      <c r="X126" s="35"/>
      <c r="Y126" s="35"/>
      <c r="Z126" s="35"/>
      <c r="AA126" s="35"/>
      <c r="AB126" s="35"/>
      <c r="AC126" s="35"/>
      <c r="AD126" s="35"/>
      <c r="AE126" s="35"/>
      <c r="AR126" s="201" t="s">
        <v>318</v>
      </c>
      <c r="AT126" s="201" t="s">
        <v>313</v>
      </c>
      <c r="AU126" s="201" t="s">
        <v>86</v>
      </c>
      <c r="AY126" s="18" t="s">
        <v>311</v>
      </c>
      <c r="BE126" s="202">
        <f t="shared" si="14"/>
        <v>0</v>
      </c>
      <c r="BF126" s="202">
        <f t="shared" si="15"/>
        <v>0</v>
      </c>
      <c r="BG126" s="202">
        <f t="shared" si="16"/>
        <v>0</v>
      </c>
      <c r="BH126" s="202">
        <f t="shared" si="17"/>
        <v>0</v>
      </c>
      <c r="BI126" s="202">
        <f t="shared" si="18"/>
        <v>0</v>
      </c>
      <c r="BJ126" s="18" t="s">
        <v>84</v>
      </c>
      <c r="BK126" s="202">
        <f t="shared" si="19"/>
        <v>0</v>
      </c>
      <c r="BL126" s="18" t="s">
        <v>318</v>
      </c>
      <c r="BM126" s="201" t="s">
        <v>4002</v>
      </c>
    </row>
    <row r="127" spans="1:65" s="2" customFormat="1" ht="16.5" customHeight="1" x14ac:dyDescent="0.2">
      <c r="A127" s="35"/>
      <c r="B127" s="36"/>
      <c r="C127" s="190" t="s">
        <v>574</v>
      </c>
      <c r="D127" s="190" t="s">
        <v>313</v>
      </c>
      <c r="E127" s="191" t="s">
        <v>4003</v>
      </c>
      <c r="F127" s="192" t="s">
        <v>4004</v>
      </c>
      <c r="G127" s="193" t="s">
        <v>1692</v>
      </c>
      <c r="H127" s="194">
        <v>1250</v>
      </c>
      <c r="I127" s="195"/>
      <c r="J127" s="196">
        <f t="shared" si="10"/>
        <v>0</v>
      </c>
      <c r="K127" s="192" t="s">
        <v>21</v>
      </c>
      <c r="L127" s="40"/>
      <c r="M127" s="197" t="s">
        <v>21</v>
      </c>
      <c r="N127" s="198" t="s">
        <v>47</v>
      </c>
      <c r="O127" s="65"/>
      <c r="P127" s="199">
        <f t="shared" si="11"/>
        <v>0</v>
      </c>
      <c r="Q127" s="199">
        <v>0</v>
      </c>
      <c r="R127" s="199">
        <f t="shared" si="12"/>
        <v>0</v>
      </c>
      <c r="S127" s="199">
        <v>0</v>
      </c>
      <c r="T127" s="200">
        <f t="shared" si="13"/>
        <v>0</v>
      </c>
      <c r="U127" s="35"/>
      <c r="V127" s="35"/>
      <c r="W127" s="35"/>
      <c r="X127" s="35"/>
      <c r="Y127" s="35"/>
      <c r="Z127" s="35"/>
      <c r="AA127" s="35"/>
      <c r="AB127" s="35"/>
      <c r="AC127" s="35"/>
      <c r="AD127" s="35"/>
      <c r="AE127" s="35"/>
      <c r="AR127" s="201" t="s">
        <v>318</v>
      </c>
      <c r="AT127" s="201" t="s">
        <v>313</v>
      </c>
      <c r="AU127" s="201" t="s">
        <v>86</v>
      </c>
      <c r="AY127" s="18" t="s">
        <v>311</v>
      </c>
      <c r="BE127" s="202">
        <f t="shared" si="14"/>
        <v>0</v>
      </c>
      <c r="BF127" s="202">
        <f t="shared" si="15"/>
        <v>0</v>
      </c>
      <c r="BG127" s="202">
        <f t="shared" si="16"/>
        <v>0</v>
      </c>
      <c r="BH127" s="202">
        <f t="shared" si="17"/>
        <v>0</v>
      </c>
      <c r="BI127" s="202">
        <f t="shared" si="18"/>
        <v>0</v>
      </c>
      <c r="BJ127" s="18" t="s">
        <v>84</v>
      </c>
      <c r="BK127" s="202">
        <f t="shared" si="19"/>
        <v>0</v>
      </c>
      <c r="BL127" s="18" t="s">
        <v>318</v>
      </c>
      <c r="BM127" s="201" t="s">
        <v>4005</v>
      </c>
    </row>
    <row r="128" spans="1:65" s="2" customFormat="1" ht="24" customHeight="1" x14ac:dyDescent="0.2">
      <c r="A128" s="35"/>
      <c r="B128" s="36"/>
      <c r="C128" s="190" t="s">
        <v>579</v>
      </c>
      <c r="D128" s="190" t="s">
        <v>313</v>
      </c>
      <c r="E128" s="191" t="s">
        <v>4006</v>
      </c>
      <c r="F128" s="192" t="s">
        <v>3429</v>
      </c>
      <c r="G128" s="193" t="s">
        <v>329</v>
      </c>
      <c r="H128" s="194">
        <v>30</v>
      </c>
      <c r="I128" s="195"/>
      <c r="J128" s="196">
        <f t="shared" si="10"/>
        <v>0</v>
      </c>
      <c r="K128" s="192" t="s">
        <v>21</v>
      </c>
      <c r="L128" s="40"/>
      <c r="M128" s="197" t="s">
        <v>21</v>
      </c>
      <c r="N128" s="198" t="s">
        <v>47</v>
      </c>
      <c r="O128" s="65"/>
      <c r="P128" s="199">
        <f t="shared" si="11"/>
        <v>0</v>
      </c>
      <c r="Q128" s="199">
        <v>0</v>
      </c>
      <c r="R128" s="199">
        <f t="shared" si="12"/>
        <v>0</v>
      </c>
      <c r="S128" s="199">
        <v>0</v>
      </c>
      <c r="T128" s="200">
        <f t="shared" si="13"/>
        <v>0</v>
      </c>
      <c r="U128" s="35"/>
      <c r="V128" s="35"/>
      <c r="W128" s="35"/>
      <c r="X128" s="35"/>
      <c r="Y128" s="35"/>
      <c r="Z128" s="35"/>
      <c r="AA128" s="35"/>
      <c r="AB128" s="35"/>
      <c r="AC128" s="35"/>
      <c r="AD128" s="35"/>
      <c r="AE128" s="35"/>
      <c r="AR128" s="201" t="s">
        <v>318</v>
      </c>
      <c r="AT128" s="201" t="s">
        <v>313</v>
      </c>
      <c r="AU128" s="201" t="s">
        <v>86</v>
      </c>
      <c r="AY128" s="18" t="s">
        <v>311</v>
      </c>
      <c r="BE128" s="202">
        <f t="shared" si="14"/>
        <v>0</v>
      </c>
      <c r="BF128" s="202">
        <f t="shared" si="15"/>
        <v>0</v>
      </c>
      <c r="BG128" s="202">
        <f t="shared" si="16"/>
        <v>0</v>
      </c>
      <c r="BH128" s="202">
        <f t="shared" si="17"/>
        <v>0</v>
      </c>
      <c r="BI128" s="202">
        <f t="shared" si="18"/>
        <v>0</v>
      </c>
      <c r="BJ128" s="18" t="s">
        <v>84</v>
      </c>
      <c r="BK128" s="202">
        <f t="shared" si="19"/>
        <v>0</v>
      </c>
      <c r="BL128" s="18" t="s">
        <v>318</v>
      </c>
      <c r="BM128" s="201" t="s">
        <v>4007</v>
      </c>
    </row>
    <row r="129" spans="1:65" s="2" customFormat="1" ht="24" customHeight="1" x14ac:dyDescent="0.2">
      <c r="A129" s="35"/>
      <c r="B129" s="36"/>
      <c r="C129" s="190" t="s">
        <v>588</v>
      </c>
      <c r="D129" s="190" t="s">
        <v>313</v>
      </c>
      <c r="E129" s="191" t="s">
        <v>4008</v>
      </c>
      <c r="F129" s="192" t="s">
        <v>3432</v>
      </c>
      <c r="G129" s="193" t="s">
        <v>329</v>
      </c>
      <c r="H129" s="194">
        <v>90</v>
      </c>
      <c r="I129" s="195"/>
      <c r="J129" s="196">
        <f t="shared" si="10"/>
        <v>0</v>
      </c>
      <c r="K129" s="192" t="s">
        <v>21</v>
      </c>
      <c r="L129" s="40"/>
      <c r="M129" s="197" t="s">
        <v>21</v>
      </c>
      <c r="N129" s="198" t="s">
        <v>47</v>
      </c>
      <c r="O129" s="65"/>
      <c r="P129" s="199">
        <f t="shared" si="11"/>
        <v>0</v>
      </c>
      <c r="Q129" s="199">
        <v>0</v>
      </c>
      <c r="R129" s="199">
        <f t="shared" si="12"/>
        <v>0</v>
      </c>
      <c r="S129" s="199">
        <v>0</v>
      </c>
      <c r="T129" s="200">
        <f t="shared" si="13"/>
        <v>0</v>
      </c>
      <c r="U129" s="35"/>
      <c r="V129" s="35"/>
      <c r="W129" s="35"/>
      <c r="X129" s="35"/>
      <c r="Y129" s="35"/>
      <c r="Z129" s="35"/>
      <c r="AA129" s="35"/>
      <c r="AB129" s="35"/>
      <c r="AC129" s="35"/>
      <c r="AD129" s="35"/>
      <c r="AE129" s="35"/>
      <c r="AR129" s="201" t="s">
        <v>318</v>
      </c>
      <c r="AT129" s="201" t="s">
        <v>313</v>
      </c>
      <c r="AU129" s="201" t="s">
        <v>86</v>
      </c>
      <c r="AY129" s="18" t="s">
        <v>311</v>
      </c>
      <c r="BE129" s="202">
        <f t="shared" si="14"/>
        <v>0</v>
      </c>
      <c r="BF129" s="202">
        <f t="shared" si="15"/>
        <v>0</v>
      </c>
      <c r="BG129" s="202">
        <f t="shared" si="16"/>
        <v>0</v>
      </c>
      <c r="BH129" s="202">
        <f t="shared" si="17"/>
        <v>0</v>
      </c>
      <c r="BI129" s="202">
        <f t="shared" si="18"/>
        <v>0</v>
      </c>
      <c r="BJ129" s="18" t="s">
        <v>84</v>
      </c>
      <c r="BK129" s="202">
        <f t="shared" si="19"/>
        <v>0</v>
      </c>
      <c r="BL129" s="18" t="s">
        <v>318</v>
      </c>
      <c r="BM129" s="201" t="s">
        <v>4009</v>
      </c>
    </row>
    <row r="130" spans="1:65" s="2" customFormat="1" ht="24" customHeight="1" x14ac:dyDescent="0.2">
      <c r="A130" s="35"/>
      <c r="B130" s="36"/>
      <c r="C130" s="190" t="s">
        <v>594</v>
      </c>
      <c r="D130" s="190" t="s">
        <v>313</v>
      </c>
      <c r="E130" s="191" t="s">
        <v>4010</v>
      </c>
      <c r="F130" s="192" t="s">
        <v>3435</v>
      </c>
      <c r="G130" s="193" t="s">
        <v>329</v>
      </c>
      <c r="H130" s="194">
        <v>40</v>
      </c>
      <c r="I130" s="195"/>
      <c r="J130" s="196">
        <f t="shared" si="10"/>
        <v>0</v>
      </c>
      <c r="K130" s="192" t="s">
        <v>21</v>
      </c>
      <c r="L130" s="40"/>
      <c r="M130" s="197" t="s">
        <v>21</v>
      </c>
      <c r="N130" s="198" t="s">
        <v>47</v>
      </c>
      <c r="O130" s="65"/>
      <c r="P130" s="199">
        <f t="shared" si="11"/>
        <v>0</v>
      </c>
      <c r="Q130" s="199">
        <v>0</v>
      </c>
      <c r="R130" s="199">
        <f t="shared" si="12"/>
        <v>0</v>
      </c>
      <c r="S130" s="199">
        <v>0</v>
      </c>
      <c r="T130" s="200">
        <f t="shared" si="13"/>
        <v>0</v>
      </c>
      <c r="U130" s="35"/>
      <c r="V130" s="35"/>
      <c r="W130" s="35"/>
      <c r="X130" s="35"/>
      <c r="Y130" s="35"/>
      <c r="Z130" s="35"/>
      <c r="AA130" s="35"/>
      <c r="AB130" s="35"/>
      <c r="AC130" s="35"/>
      <c r="AD130" s="35"/>
      <c r="AE130" s="35"/>
      <c r="AR130" s="201" t="s">
        <v>318</v>
      </c>
      <c r="AT130" s="201" t="s">
        <v>313</v>
      </c>
      <c r="AU130" s="201" t="s">
        <v>86</v>
      </c>
      <c r="AY130" s="18" t="s">
        <v>311</v>
      </c>
      <c r="BE130" s="202">
        <f t="shared" si="14"/>
        <v>0</v>
      </c>
      <c r="BF130" s="202">
        <f t="shared" si="15"/>
        <v>0</v>
      </c>
      <c r="BG130" s="202">
        <f t="shared" si="16"/>
        <v>0</v>
      </c>
      <c r="BH130" s="202">
        <f t="shared" si="17"/>
        <v>0</v>
      </c>
      <c r="BI130" s="202">
        <f t="shared" si="18"/>
        <v>0</v>
      </c>
      <c r="BJ130" s="18" t="s">
        <v>84</v>
      </c>
      <c r="BK130" s="202">
        <f t="shared" si="19"/>
        <v>0</v>
      </c>
      <c r="BL130" s="18" t="s">
        <v>318</v>
      </c>
      <c r="BM130" s="201" t="s">
        <v>4011</v>
      </c>
    </row>
    <row r="131" spans="1:65" s="2" customFormat="1" ht="16.5" customHeight="1" x14ac:dyDescent="0.2">
      <c r="A131" s="35"/>
      <c r="B131" s="36"/>
      <c r="C131" s="190" t="s">
        <v>600</v>
      </c>
      <c r="D131" s="190" t="s">
        <v>313</v>
      </c>
      <c r="E131" s="191" t="s">
        <v>4012</v>
      </c>
      <c r="F131" s="192" t="s">
        <v>4013</v>
      </c>
      <c r="G131" s="193" t="s">
        <v>329</v>
      </c>
      <c r="H131" s="194">
        <v>42</v>
      </c>
      <c r="I131" s="195"/>
      <c r="J131" s="196">
        <f t="shared" si="10"/>
        <v>0</v>
      </c>
      <c r="K131" s="192" t="s">
        <v>21</v>
      </c>
      <c r="L131" s="40"/>
      <c r="M131" s="197" t="s">
        <v>21</v>
      </c>
      <c r="N131" s="198" t="s">
        <v>47</v>
      </c>
      <c r="O131" s="65"/>
      <c r="P131" s="199">
        <f t="shared" si="11"/>
        <v>0</v>
      </c>
      <c r="Q131" s="199">
        <v>0</v>
      </c>
      <c r="R131" s="199">
        <f t="shared" si="12"/>
        <v>0</v>
      </c>
      <c r="S131" s="199">
        <v>0</v>
      </c>
      <c r="T131" s="200">
        <f t="shared" si="13"/>
        <v>0</v>
      </c>
      <c r="U131" s="35"/>
      <c r="V131" s="35"/>
      <c r="W131" s="35"/>
      <c r="X131" s="35"/>
      <c r="Y131" s="35"/>
      <c r="Z131" s="35"/>
      <c r="AA131" s="35"/>
      <c r="AB131" s="35"/>
      <c r="AC131" s="35"/>
      <c r="AD131" s="35"/>
      <c r="AE131" s="35"/>
      <c r="AR131" s="201" t="s">
        <v>318</v>
      </c>
      <c r="AT131" s="201" t="s">
        <v>313</v>
      </c>
      <c r="AU131" s="201" t="s">
        <v>86</v>
      </c>
      <c r="AY131" s="18" t="s">
        <v>311</v>
      </c>
      <c r="BE131" s="202">
        <f t="shared" si="14"/>
        <v>0</v>
      </c>
      <c r="BF131" s="202">
        <f t="shared" si="15"/>
        <v>0</v>
      </c>
      <c r="BG131" s="202">
        <f t="shared" si="16"/>
        <v>0</v>
      </c>
      <c r="BH131" s="202">
        <f t="shared" si="17"/>
        <v>0</v>
      </c>
      <c r="BI131" s="202">
        <f t="shared" si="18"/>
        <v>0</v>
      </c>
      <c r="BJ131" s="18" t="s">
        <v>84</v>
      </c>
      <c r="BK131" s="202">
        <f t="shared" si="19"/>
        <v>0</v>
      </c>
      <c r="BL131" s="18" t="s">
        <v>318</v>
      </c>
      <c r="BM131" s="201" t="s">
        <v>4014</v>
      </c>
    </row>
    <row r="132" spans="1:65" s="2" customFormat="1" ht="24" customHeight="1" x14ac:dyDescent="0.2">
      <c r="A132" s="35"/>
      <c r="B132" s="36"/>
      <c r="C132" s="190" t="s">
        <v>605</v>
      </c>
      <c r="D132" s="190" t="s">
        <v>313</v>
      </c>
      <c r="E132" s="191" t="s">
        <v>4015</v>
      </c>
      <c r="F132" s="192" t="s">
        <v>4016</v>
      </c>
      <c r="G132" s="193" t="s">
        <v>329</v>
      </c>
      <c r="H132" s="194">
        <v>150</v>
      </c>
      <c r="I132" s="195"/>
      <c r="J132" s="196">
        <f t="shared" si="10"/>
        <v>0</v>
      </c>
      <c r="K132" s="192" t="s">
        <v>21</v>
      </c>
      <c r="L132" s="40"/>
      <c r="M132" s="197" t="s">
        <v>21</v>
      </c>
      <c r="N132" s="198" t="s">
        <v>47</v>
      </c>
      <c r="O132" s="65"/>
      <c r="P132" s="199">
        <f t="shared" si="11"/>
        <v>0</v>
      </c>
      <c r="Q132" s="199">
        <v>0</v>
      </c>
      <c r="R132" s="199">
        <f t="shared" si="12"/>
        <v>0</v>
      </c>
      <c r="S132" s="199">
        <v>0</v>
      </c>
      <c r="T132" s="200">
        <f t="shared" si="13"/>
        <v>0</v>
      </c>
      <c r="U132" s="35"/>
      <c r="V132" s="35"/>
      <c r="W132" s="35"/>
      <c r="X132" s="35"/>
      <c r="Y132" s="35"/>
      <c r="Z132" s="35"/>
      <c r="AA132" s="35"/>
      <c r="AB132" s="35"/>
      <c r="AC132" s="35"/>
      <c r="AD132" s="35"/>
      <c r="AE132" s="35"/>
      <c r="AR132" s="201" t="s">
        <v>318</v>
      </c>
      <c r="AT132" s="201" t="s">
        <v>313</v>
      </c>
      <c r="AU132" s="201" t="s">
        <v>86</v>
      </c>
      <c r="AY132" s="18" t="s">
        <v>311</v>
      </c>
      <c r="BE132" s="202">
        <f t="shared" si="14"/>
        <v>0</v>
      </c>
      <c r="BF132" s="202">
        <f t="shared" si="15"/>
        <v>0</v>
      </c>
      <c r="BG132" s="202">
        <f t="shared" si="16"/>
        <v>0</v>
      </c>
      <c r="BH132" s="202">
        <f t="shared" si="17"/>
        <v>0</v>
      </c>
      <c r="BI132" s="202">
        <f t="shared" si="18"/>
        <v>0</v>
      </c>
      <c r="BJ132" s="18" t="s">
        <v>84</v>
      </c>
      <c r="BK132" s="202">
        <f t="shared" si="19"/>
        <v>0</v>
      </c>
      <c r="BL132" s="18" t="s">
        <v>318</v>
      </c>
      <c r="BM132" s="201" t="s">
        <v>4017</v>
      </c>
    </row>
    <row r="133" spans="1:65" s="2" customFormat="1" ht="16.5" customHeight="1" x14ac:dyDescent="0.2">
      <c r="A133" s="35"/>
      <c r="B133" s="36"/>
      <c r="C133" s="190" t="s">
        <v>610</v>
      </c>
      <c r="D133" s="190" t="s">
        <v>313</v>
      </c>
      <c r="E133" s="191" t="s">
        <v>4018</v>
      </c>
      <c r="F133" s="192" t="s">
        <v>3449</v>
      </c>
      <c r="G133" s="193" t="s">
        <v>2003</v>
      </c>
      <c r="H133" s="194">
        <v>1</v>
      </c>
      <c r="I133" s="195"/>
      <c r="J133" s="196">
        <f t="shared" si="10"/>
        <v>0</v>
      </c>
      <c r="K133" s="192" t="s">
        <v>21</v>
      </c>
      <c r="L133" s="40"/>
      <c r="M133" s="197" t="s">
        <v>21</v>
      </c>
      <c r="N133" s="198" t="s">
        <v>47</v>
      </c>
      <c r="O133" s="65"/>
      <c r="P133" s="199">
        <f t="shared" si="11"/>
        <v>0</v>
      </c>
      <c r="Q133" s="199">
        <v>0</v>
      </c>
      <c r="R133" s="199">
        <f t="shared" si="12"/>
        <v>0</v>
      </c>
      <c r="S133" s="199">
        <v>0</v>
      </c>
      <c r="T133" s="200">
        <f t="shared" si="13"/>
        <v>0</v>
      </c>
      <c r="U133" s="35"/>
      <c r="V133" s="35"/>
      <c r="W133" s="35"/>
      <c r="X133" s="35"/>
      <c r="Y133" s="35"/>
      <c r="Z133" s="35"/>
      <c r="AA133" s="35"/>
      <c r="AB133" s="35"/>
      <c r="AC133" s="35"/>
      <c r="AD133" s="35"/>
      <c r="AE133" s="35"/>
      <c r="AR133" s="201" t="s">
        <v>318</v>
      </c>
      <c r="AT133" s="201" t="s">
        <v>313</v>
      </c>
      <c r="AU133" s="201" t="s">
        <v>86</v>
      </c>
      <c r="AY133" s="18" t="s">
        <v>311</v>
      </c>
      <c r="BE133" s="202">
        <f t="shared" si="14"/>
        <v>0</v>
      </c>
      <c r="BF133" s="202">
        <f t="shared" si="15"/>
        <v>0</v>
      </c>
      <c r="BG133" s="202">
        <f t="shared" si="16"/>
        <v>0</v>
      </c>
      <c r="BH133" s="202">
        <f t="shared" si="17"/>
        <v>0</v>
      </c>
      <c r="BI133" s="202">
        <f t="shared" si="18"/>
        <v>0</v>
      </c>
      <c r="BJ133" s="18" t="s">
        <v>84</v>
      </c>
      <c r="BK133" s="202">
        <f t="shared" si="19"/>
        <v>0</v>
      </c>
      <c r="BL133" s="18" t="s">
        <v>318</v>
      </c>
      <c r="BM133" s="201" t="s">
        <v>4019</v>
      </c>
    </row>
    <row r="134" spans="1:65" s="2" customFormat="1" ht="16.5" customHeight="1" x14ac:dyDescent="0.2">
      <c r="A134" s="35"/>
      <c r="B134" s="36"/>
      <c r="C134" s="190" t="s">
        <v>615</v>
      </c>
      <c r="D134" s="190" t="s">
        <v>313</v>
      </c>
      <c r="E134" s="191" t="s">
        <v>4020</v>
      </c>
      <c r="F134" s="192" t="s">
        <v>4021</v>
      </c>
      <c r="G134" s="193" t="s">
        <v>2003</v>
      </c>
      <c r="H134" s="194">
        <v>1</v>
      </c>
      <c r="I134" s="195"/>
      <c r="J134" s="196">
        <f t="shared" si="10"/>
        <v>0</v>
      </c>
      <c r="K134" s="192" t="s">
        <v>21</v>
      </c>
      <c r="L134" s="40"/>
      <c r="M134" s="197" t="s">
        <v>21</v>
      </c>
      <c r="N134" s="198" t="s">
        <v>47</v>
      </c>
      <c r="O134" s="65"/>
      <c r="P134" s="199">
        <f t="shared" si="11"/>
        <v>0</v>
      </c>
      <c r="Q134" s="199">
        <v>0</v>
      </c>
      <c r="R134" s="199">
        <f t="shared" si="12"/>
        <v>0</v>
      </c>
      <c r="S134" s="199">
        <v>0</v>
      </c>
      <c r="T134" s="200">
        <f t="shared" si="13"/>
        <v>0</v>
      </c>
      <c r="U134" s="35"/>
      <c r="V134" s="35"/>
      <c r="W134" s="35"/>
      <c r="X134" s="35"/>
      <c r="Y134" s="35"/>
      <c r="Z134" s="35"/>
      <c r="AA134" s="35"/>
      <c r="AB134" s="35"/>
      <c r="AC134" s="35"/>
      <c r="AD134" s="35"/>
      <c r="AE134" s="35"/>
      <c r="AR134" s="201" t="s">
        <v>318</v>
      </c>
      <c r="AT134" s="201" t="s">
        <v>313</v>
      </c>
      <c r="AU134" s="201" t="s">
        <v>86</v>
      </c>
      <c r="AY134" s="18" t="s">
        <v>311</v>
      </c>
      <c r="BE134" s="202">
        <f t="shared" si="14"/>
        <v>0</v>
      </c>
      <c r="BF134" s="202">
        <f t="shared" si="15"/>
        <v>0</v>
      </c>
      <c r="BG134" s="202">
        <f t="shared" si="16"/>
        <v>0</v>
      </c>
      <c r="BH134" s="202">
        <f t="shared" si="17"/>
        <v>0</v>
      </c>
      <c r="BI134" s="202">
        <f t="shared" si="18"/>
        <v>0</v>
      </c>
      <c r="BJ134" s="18" t="s">
        <v>84</v>
      </c>
      <c r="BK134" s="202">
        <f t="shared" si="19"/>
        <v>0</v>
      </c>
      <c r="BL134" s="18" t="s">
        <v>318</v>
      </c>
      <c r="BM134" s="201" t="s">
        <v>4022</v>
      </c>
    </row>
    <row r="135" spans="1:65" s="2" customFormat="1" ht="16.5" customHeight="1" x14ac:dyDescent="0.2">
      <c r="A135" s="35"/>
      <c r="B135" s="36"/>
      <c r="C135" s="190" t="s">
        <v>619</v>
      </c>
      <c r="D135" s="190" t="s">
        <v>313</v>
      </c>
      <c r="E135" s="191" t="s">
        <v>4023</v>
      </c>
      <c r="F135" s="192" t="s">
        <v>4024</v>
      </c>
      <c r="G135" s="193" t="s">
        <v>2003</v>
      </c>
      <c r="H135" s="194">
        <v>1</v>
      </c>
      <c r="I135" s="195"/>
      <c r="J135" s="196">
        <f t="shared" si="10"/>
        <v>0</v>
      </c>
      <c r="K135" s="192" t="s">
        <v>21</v>
      </c>
      <c r="L135" s="40"/>
      <c r="M135" s="197" t="s">
        <v>21</v>
      </c>
      <c r="N135" s="198" t="s">
        <v>47</v>
      </c>
      <c r="O135" s="65"/>
      <c r="P135" s="199">
        <f t="shared" si="11"/>
        <v>0</v>
      </c>
      <c r="Q135" s="199">
        <v>0</v>
      </c>
      <c r="R135" s="199">
        <f t="shared" si="12"/>
        <v>0</v>
      </c>
      <c r="S135" s="199">
        <v>0</v>
      </c>
      <c r="T135" s="200">
        <f t="shared" si="13"/>
        <v>0</v>
      </c>
      <c r="U135" s="35"/>
      <c r="V135" s="35"/>
      <c r="W135" s="35"/>
      <c r="X135" s="35"/>
      <c r="Y135" s="35"/>
      <c r="Z135" s="35"/>
      <c r="AA135" s="35"/>
      <c r="AB135" s="35"/>
      <c r="AC135" s="35"/>
      <c r="AD135" s="35"/>
      <c r="AE135" s="35"/>
      <c r="AR135" s="201" t="s">
        <v>318</v>
      </c>
      <c r="AT135" s="201" t="s">
        <v>313</v>
      </c>
      <c r="AU135" s="201" t="s">
        <v>86</v>
      </c>
      <c r="AY135" s="18" t="s">
        <v>311</v>
      </c>
      <c r="BE135" s="202">
        <f t="shared" si="14"/>
        <v>0</v>
      </c>
      <c r="BF135" s="202">
        <f t="shared" si="15"/>
        <v>0</v>
      </c>
      <c r="BG135" s="202">
        <f t="shared" si="16"/>
        <v>0</v>
      </c>
      <c r="BH135" s="202">
        <f t="shared" si="17"/>
        <v>0</v>
      </c>
      <c r="BI135" s="202">
        <f t="shared" si="18"/>
        <v>0</v>
      </c>
      <c r="BJ135" s="18" t="s">
        <v>84</v>
      </c>
      <c r="BK135" s="202">
        <f t="shared" si="19"/>
        <v>0</v>
      </c>
      <c r="BL135" s="18" t="s">
        <v>318</v>
      </c>
      <c r="BM135" s="201" t="s">
        <v>4025</v>
      </c>
    </row>
    <row r="136" spans="1:65" s="12" customFormat="1" ht="22.9" customHeight="1" x14ac:dyDescent="0.2">
      <c r="B136" s="174"/>
      <c r="C136" s="175"/>
      <c r="D136" s="176" t="s">
        <v>75</v>
      </c>
      <c r="E136" s="188" t="s">
        <v>4026</v>
      </c>
      <c r="F136" s="188" t="s">
        <v>3474</v>
      </c>
      <c r="G136" s="175"/>
      <c r="H136" s="175"/>
      <c r="I136" s="178"/>
      <c r="J136" s="189">
        <f>BK136</f>
        <v>0</v>
      </c>
      <c r="K136" s="175"/>
      <c r="L136" s="180"/>
      <c r="M136" s="181"/>
      <c r="N136" s="182"/>
      <c r="O136" s="182"/>
      <c r="P136" s="183">
        <f>SUM(P137:P144)</f>
        <v>0</v>
      </c>
      <c r="Q136" s="182"/>
      <c r="R136" s="183">
        <f>SUM(R137:R144)</f>
        <v>0</v>
      </c>
      <c r="S136" s="182"/>
      <c r="T136" s="184">
        <f>SUM(T137:T144)</f>
        <v>0</v>
      </c>
      <c r="AR136" s="185" t="s">
        <v>84</v>
      </c>
      <c r="AT136" s="186" t="s">
        <v>75</v>
      </c>
      <c r="AU136" s="186" t="s">
        <v>84</v>
      </c>
      <c r="AY136" s="185" t="s">
        <v>311</v>
      </c>
      <c r="BK136" s="187">
        <f>SUM(BK137:BK144)</f>
        <v>0</v>
      </c>
    </row>
    <row r="137" spans="1:65" s="2" customFormat="1" ht="16.5" customHeight="1" x14ac:dyDescent="0.2">
      <c r="A137" s="35"/>
      <c r="B137" s="36"/>
      <c r="C137" s="190" t="s">
        <v>624</v>
      </c>
      <c r="D137" s="190" t="s">
        <v>313</v>
      </c>
      <c r="E137" s="191" t="s">
        <v>4027</v>
      </c>
      <c r="F137" s="192" t="s">
        <v>4028</v>
      </c>
      <c r="G137" s="193" t="s">
        <v>2003</v>
      </c>
      <c r="H137" s="194">
        <v>1</v>
      </c>
      <c r="I137" s="195"/>
      <c r="J137" s="196">
        <f t="shared" ref="J137:J144" si="20">ROUND(I137*H137,2)</f>
        <v>0</v>
      </c>
      <c r="K137" s="192" t="s">
        <v>21</v>
      </c>
      <c r="L137" s="40"/>
      <c r="M137" s="197" t="s">
        <v>21</v>
      </c>
      <c r="N137" s="198" t="s">
        <v>47</v>
      </c>
      <c r="O137" s="65"/>
      <c r="P137" s="199">
        <f t="shared" ref="P137:P144" si="21">O137*H137</f>
        <v>0</v>
      </c>
      <c r="Q137" s="199">
        <v>0</v>
      </c>
      <c r="R137" s="199">
        <f t="shared" ref="R137:R144" si="22">Q137*H137</f>
        <v>0</v>
      </c>
      <c r="S137" s="199">
        <v>0</v>
      </c>
      <c r="T137" s="200">
        <f t="shared" ref="T137:T144" si="23">S137*H137</f>
        <v>0</v>
      </c>
      <c r="U137" s="35"/>
      <c r="V137" s="35"/>
      <c r="W137" s="35"/>
      <c r="X137" s="35"/>
      <c r="Y137" s="35"/>
      <c r="Z137" s="35"/>
      <c r="AA137" s="35"/>
      <c r="AB137" s="35"/>
      <c r="AC137" s="35"/>
      <c r="AD137" s="35"/>
      <c r="AE137" s="35"/>
      <c r="AR137" s="201" t="s">
        <v>318</v>
      </c>
      <c r="AT137" s="201" t="s">
        <v>313</v>
      </c>
      <c r="AU137" s="201" t="s">
        <v>86</v>
      </c>
      <c r="AY137" s="18" t="s">
        <v>311</v>
      </c>
      <c r="BE137" s="202">
        <f t="shared" ref="BE137:BE144" si="24">IF(N137="základní",J137,0)</f>
        <v>0</v>
      </c>
      <c r="BF137" s="202">
        <f t="shared" ref="BF137:BF144" si="25">IF(N137="snížená",J137,0)</f>
        <v>0</v>
      </c>
      <c r="BG137" s="202">
        <f t="shared" ref="BG137:BG144" si="26">IF(N137="zákl. přenesená",J137,0)</f>
        <v>0</v>
      </c>
      <c r="BH137" s="202">
        <f t="shared" ref="BH137:BH144" si="27">IF(N137="sníž. přenesená",J137,0)</f>
        <v>0</v>
      </c>
      <c r="BI137" s="202">
        <f t="shared" ref="BI137:BI144" si="28">IF(N137="nulová",J137,0)</f>
        <v>0</v>
      </c>
      <c r="BJ137" s="18" t="s">
        <v>84</v>
      </c>
      <c r="BK137" s="202">
        <f t="shared" ref="BK137:BK144" si="29">ROUND(I137*H137,2)</f>
        <v>0</v>
      </c>
      <c r="BL137" s="18" t="s">
        <v>318</v>
      </c>
      <c r="BM137" s="201" t="s">
        <v>4029</v>
      </c>
    </row>
    <row r="138" spans="1:65" s="2" customFormat="1" ht="16.5" customHeight="1" x14ac:dyDescent="0.2">
      <c r="A138" s="35"/>
      <c r="B138" s="36"/>
      <c r="C138" s="190" t="s">
        <v>628</v>
      </c>
      <c r="D138" s="190" t="s">
        <v>313</v>
      </c>
      <c r="E138" s="191" t="s">
        <v>4030</v>
      </c>
      <c r="F138" s="192" t="s">
        <v>3476</v>
      </c>
      <c r="G138" s="193" t="s">
        <v>2003</v>
      </c>
      <c r="H138" s="194">
        <v>1</v>
      </c>
      <c r="I138" s="195"/>
      <c r="J138" s="196">
        <f t="shared" si="20"/>
        <v>0</v>
      </c>
      <c r="K138" s="192" t="s">
        <v>21</v>
      </c>
      <c r="L138" s="40"/>
      <c r="M138" s="197" t="s">
        <v>21</v>
      </c>
      <c r="N138" s="198" t="s">
        <v>47</v>
      </c>
      <c r="O138" s="65"/>
      <c r="P138" s="199">
        <f t="shared" si="21"/>
        <v>0</v>
      </c>
      <c r="Q138" s="199">
        <v>0</v>
      </c>
      <c r="R138" s="199">
        <f t="shared" si="22"/>
        <v>0</v>
      </c>
      <c r="S138" s="199">
        <v>0</v>
      </c>
      <c r="T138" s="200">
        <f t="shared" si="23"/>
        <v>0</v>
      </c>
      <c r="U138" s="35"/>
      <c r="V138" s="35"/>
      <c r="W138" s="35"/>
      <c r="X138" s="35"/>
      <c r="Y138" s="35"/>
      <c r="Z138" s="35"/>
      <c r="AA138" s="35"/>
      <c r="AB138" s="35"/>
      <c r="AC138" s="35"/>
      <c r="AD138" s="35"/>
      <c r="AE138" s="35"/>
      <c r="AR138" s="201" t="s">
        <v>318</v>
      </c>
      <c r="AT138" s="201" t="s">
        <v>313</v>
      </c>
      <c r="AU138" s="201" t="s">
        <v>86</v>
      </c>
      <c r="AY138" s="18" t="s">
        <v>311</v>
      </c>
      <c r="BE138" s="202">
        <f t="shared" si="24"/>
        <v>0</v>
      </c>
      <c r="BF138" s="202">
        <f t="shared" si="25"/>
        <v>0</v>
      </c>
      <c r="BG138" s="202">
        <f t="shared" si="26"/>
        <v>0</v>
      </c>
      <c r="BH138" s="202">
        <f t="shared" si="27"/>
        <v>0</v>
      </c>
      <c r="BI138" s="202">
        <f t="shared" si="28"/>
        <v>0</v>
      </c>
      <c r="BJ138" s="18" t="s">
        <v>84</v>
      </c>
      <c r="BK138" s="202">
        <f t="shared" si="29"/>
        <v>0</v>
      </c>
      <c r="BL138" s="18" t="s">
        <v>318</v>
      </c>
      <c r="BM138" s="201" t="s">
        <v>4031</v>
      </c>
    </row>
    <row r="139" spans="1:65" s="2" customFormat="1" ht="16.5" customHeight="1" x14ac:dyDescent="0.2">
      <c r="A139" s="35"/>
      <c r="B139" s="36"/>
      <c r="C139" s="190" t="s">
        <v>635</v>
      </c>
      <c r="D139" s="190" t="s">
        <v>313</v>
      </c>
      <c r="E139" s="191" t="s">
        <v>4032</v>
      </c>
      <c r="F139" s="192" t="s">
        <v>2834</v>
      </c>
      <c r="G139" s="193" t="s">
        <v>2003</v>
      </c>
      <c r="H139" s="194">
        <v>1</v>
      </c>
      <c r="I139" s="195"/>
      <c r="J139" s="196">
        <f t="shared" si="20"/>
        <v>0</v>
      </c>
      <c r="K139" s="192" t="s">
        <v>21</v>
      </c>
      <c r="L139" s="40"/>
      <c r="M139" s="197" t="s">
        <v>21</v>
      </c>
      <c r="N139" s="198" t="s">
        <v>47</v>
      </c>
      <c r="O139" s="65"/>
      <c r="P139" s="199">
        <f t="shared" si="21"/>
        <v>0</v>
      </c>
      <c r="Q139" s="199">
        <v>0</v>
      </c>
      <c r="R139" s="199">
        <f t="shared" si="22"/>
        <v>0</v>
      </c>
      <c r="S139" s="199">
        <v>0</v>
      </c>
      <c r="T139" s="200">
        <f t="shared" si="23"/>
        <v>0</v>
      </c>
      <c r="U139" s="35"/>
      <c r="V139" s="35"/>
      <c r="W139" s="35"/>
      <c r="X139" s="35"/>
      <c r="Y139" s="35"/>
      <c r="Z139" s="35"/>
      <c r="AA139" s="35"/>
      <c r="AB139" s="35"/>
      <c r="AC139" s="35"/>
      <c r="AD139" s="35"/>
      <c r="AE139" s="35"/>
      <c r="AR139" s="201" t="s">
        <v>318</v>
      </c>
      <c r="AT139" s="201" t="s">
        <v>313</v>
      </c>
      <c r="AU139" s="201" t="s">
        <v>86</v>
      </c>
      <c r="AY139" s="18" t="s">
        <v>311</v>
      </c>
      <c r="BE139" s="202">
        <f t="shared" si="24"/>
        <v>0</v>
      </c>
      <c r="BF139" s="202">
        <f t="shared" si="25"/>
        <v>0</v>
      </c>
      <c r="BG139" s="202">
        <f t="shared" si="26"/>
        <v>0</v>
      </c>
      <c r="BH139" s="202">
        <f t="shared" si="27"/>
        <v>0</v>
      </c>
      <c r="BI139" s="202">
        <f t="shared" si="28"/>
        <v>0</v>
      </c>
      <c r="BJ139" s="18" t="s">
        <v>84</v>
      </c>
      <c r="BK139" s="202">
        <f t="shared" si="29"/>
        <v>0</v>
      </c>
      <c r="BL139" s="18" t="s">
        <v>318</v>
      </c>
      <c r="BM139" s="201" t="s">
        <v>4033</v>
      </c>
    </row>
    <row r="140" spans="1:65" s="2" customFormat="1" ht="16.5" customHeight="1" x14ac:dyDescent="0.2">
      <c r="A140" s="35"/>
      <c r="B140" s="36"/>
      <c r="C140" s="190" t="s">
        <v>640</v>
      </c>
      <c r="D140" s="190" t="s">
        <v>313</v>
      </c>
      <c r="E140" s="191" t="s">
        <v>4034</v>
      </c>
      <c r="F140" s="192" t="s">
        <v>4035</v>
      </c>
      <c r="G140" s="193" t="s">
        <v>2003</v>
      </c>
      <c r="H140" s="194">
        <v>1</v>
      </c>
      <c r="I140" s="195"/>
      <c r="J140" s="196">
        <f t="shared" si="20"/>
        <v>0</v>
      </c>
      <c r="K140" s="192" t="s">
        <v>21</v>
      </c>
      <c r="L140" s="40"/>
      <c r="M140" s="197" t="s">
        <v>21</v>
      </c>
      <c r="N140" s="198" t="s">
        <v>47</v>
      </c>
      <c r="O140" s="65"/>
      <c r="P140" s="199">
        <f t="shared" si="21"/>
        <v>0</v>
      </c>
      <c r="Q140" s="199">
        <v>0</v>
      </c>
      <c r="R140" s="199">
        <f t="shared" si="22"/>
        <v>0</v>
      </c>
      <c r="S140" s="199">
        <v>0</v>
      </c>
      <c r="T140" s="200">
        <f t="shared" si="23"/>
        <v>0</v>
      </c>
      <c r="U140" s="35"/>
      <c r="V140" s="35"/>
      <c r="W140" s="35"/>
      <c r="X140" s="35"/>
      <c r="Y140" s="35"/>
      <c r="Z140" s="35"/>
      <c r="AA140" s="35"/>
      <c r="AB140" s="35"/>
      <c r="AC140" s="35"/>
      <c r="AD140" s="35"/>
      <c r="AE140" s="35"/>
      <c r="AR140" s="201" t="s">
        <v>318</v>
      </c>
      <c r="AT140" s="201" t="s">
        <v>313</v>
      </c>
      <c r="AU140" s="201" t="s">
        <v>86</v>
      </c>
      <c r="AY140" s="18" t="s">
        <v>311</v>
      </c>
      <c r="BE140" s="202">
        <f t="shared" si="24"/>
        <v>0</v>
      </c>
      <c r="BF140" s="202">
        <f t="shared" si="25"/>
        <v>0</v>
      </c>
      <c r="BG140" s="202">
        <f t="shared" si="26"/>
        <v>0</v>
      </c>
      <c r="BH140" s="202">
        <f t="shared" si="27"/>
        <v>0</v>
      </c>
      <c r="BI140" s="202">
        <f t="shared" si="28"/>
        <v>0</v>
      </c>
      <c r="BJ140" s="18" t="s">
        <v>84</v>
      </c>
      <c r="BK140" s="202">
        <f t="shared" si="29"/>
        <v>0</v>
      </c>
      <c r="BL140" s="18" t="s">
        <v>318</v>
      </c>
      <c r="BM140" s="201" t="s">
        <v>4036</v>
      </c>
    </row>
    <row r="141" spans="1:65" s="2" customFormat="1" ht="16.5" customHeight="1" x14ac:dyDescent="0.2">
      <c r="A141" s="35"/>
      <c r="B141" s="36"/>
      <c r="C141" s="190" t="s">
        <v>649</v>
      </c>
      <c r="D141" s="190" t="s">
        <v>313</v>
      </c>
      <c r="E141" s="191" t="s">
        <v>4037</v>
      </c>
      <c r="F141" s="192" t="s">
        <v>4038</v>
      </c>
      <c r="G141" s="193" t="s">
        <v>2003</v>
      </c>
      <c r="H141" s="194">
        <v>1</v>
      </c>
      <c r="I141" s="195"/>
      <c r="J141" s="196">
        <f t="shared" si="20"/>
        <v>0</v>
      </c>
      <c r="K141" s="192" t="s">
        <v>21</v>
      </c>
      <c r="L141" s="40"/>
      <c r="M141" s="197" t="s">
        <v>21</v>
      </c>
      <c r="N141" s="198" t="s">
        <v>47</v>
      </c>
      <c r="O141" s="65"/>
      <c r="P141" s="199">
        <f t="shared" si="21"/>
        <v>0</v>
      </c>
      <c r="Q141" s="199">
        <v>0</v>
      </c>
      <c r="R141" s="199">
        <f t="shared" si="22"/>
        <v>0</v>
      </c>
      <c r="S141" s="199">
        <v>0</v>
      </c>
      <c r="T141" s="200">
        <f t="shared" si="23"/>
        <v>0</v>
      </c>
      <c r="U141" s="35"/>
      <c r="V141" s="35"/>
      <c r="W141" s="35"/>
      <c r="X141" s="35"/>
      <c r="Y141" s="35"/>
      <c r="Z141" s="35"/>
      <c r="AA141" s="35"/>
      <c r="AB141" s="35"/>
      <c r="AC141" s="35"/>
      <c r="AD141" s="35"/>
      <c r="AE141" s="35"/>
      <c r="AR141" s="201" t="s">
        <v>318</v>
      </c>
      <c r="AT141" s="201" t="s">
        <v>313</v>
      </c>
      <c r="AU141" s="201" t="s">
        <v>86</v>
      </c>
      <c r="AY141" s="18" t="s">
        <v>311</v>
      </c>
      <c r="BE141" s="202">
        <f t="shared" si="24"/>
        <v>0</v>
      </c>
      <c r="BF141" s="202">
        <f t="shared" si="25"/>
        <v>0</v>
      </c>
      <c r="BG141" s="202">
        <f t="shared" si="26"/>
        <v>0</v>
      </c>
      <c r="BH141" s="202">
        <f t="shared" si="27"/>
        <v>0</v>
      </c>
      <c r="BI141" s="202">
        <f t="shared" si="28"/>
        <v>0</v>
      </c>
      <c r="BJ141" s="18" t="s">
        <v>84</v>
      </c>
      <c r="BK141" s="202">
        <f t="shared" si="29"/>
        <v>0</v>
      </c>
      <c r="BL141" s="18" t="s">
        <v>318</v>
      </c>
      <c r="BM141" s="201" t="s">
        <v>4039</v>
      </c>
    </row>
    <row r="142" spans="1:65" s="2" customFormat="1" ht="16.5" customHeight="1" x14ac:dyDescent="0.2">
      <c r="A142" s="35"/>
      <c r="B142" s="36"/>
      <c r="C142" s="190" t="s">
        <v>655</v>
      </c>
      <c r="D142" s="190" t="s">
        <v>313</v>
      </c>
      <c r="E142" s="191" t="s">
        <v>4040</v>
      </c>
      <c r="F142" s="192" t="s">
        <v>4041</v>
      </c>
      <c r="G142" s="193" t="s">
        <v>2003</v>
      </c>
      <c r="H142" s="194">
        <v>1</v>
      </c>
      <c r="I142" s="195"/>
      <c r="J142" s="196">
        <f t="shared" si="20"/>
        <v>0</v>
      </c>
      <c r="K142" s="192" t="s">
        <v>21</v>
      </c>
      <c r="L142" s="40"/>
      <c r="M142" s="197" t="s">
        <v>21</v>
      </c>
      <c r="N142" s="198" t="s">
        <v>47</v>
      </c>
      <c r="O142" s="65"/>
      <c r="P142" s="199">
        <f t="shared" si="21"/>
        <v>0</v>
      </c>
      <c r="Q142" s="199">
        <v>0</v>
      </c>
      <c r="R142" s="199">
        <f t="shared" si="22"/>
        <v>0</v>
      </c>
      <c r="S142" s="199">
        <v>0</v>
      </c>
      <c r="T142" s="200">
        <f t="shared" si="23"/>
        <v>0</v>
      </c>
      <c r="U142" s="35"/>
      <c r="V142" s="35"/>
      <c r="W142" s="35"/>
      <c r="X142" s="35"/>
      <c r="Y142" s="35"/>
      <c r="Z142" s="35"/>
      <c r="AA142" s="35"/>
      <c r="AB142" s="35"/>
      <c r="AC142" s="35"/>
      <c r="AD142" s="35"/>
      <c r="AE142" s="35"/>
      <c r="AR142" s="201" t="s">
        <v>318</v>
      </c>
      <c r="AT142" s="201" t="s">
        <v>313</v>
      </c>
      <c r="AU142" s="201" t="s">
        <v>86</v>
      </c>
      <c r="AY142" s="18" t="s">
        <v>311</v>
      </c>
      <c r="BE142" s="202">
        <f t="shared" si="24"/>
        <v>0</v>
      </c>
      <c r="BF142" s="202">
        <f t="shared" si="25"/>
        <v>0</v>
      </c>
      <c r="BG142" s="202">
        <f t="shared" si="26"/>
        <v>0</v>
      </c>
      <c r="BH142" s="202">
        <f t="shared" si="27"/>
        <v>0</v>
      </c>
      <c r="BI142" s="202">
        <f t="shared" si="28"/>
        <v>0</v>
      </c>
      <c r="BJ142" s="18" t="s">
        <v>84</v>
      </c>
      <c r="BK142" s="202">
        <f t="shared" si="29"/>
        <v>0</v>
      </c>
      <c r="BL142" s="18" t="s">
        <v>318</v>
      </c>
      <c r="BM142" s="201" t="s">
        <v>4042</v>
      </c>
    </row>
    <row r="143" spans="1:65" s="2" customFormat="1" ht="16.5" customHeight="1" x14ac:dyDescent="0.2">
      <c r="A143" s="35"/>
      <c r="B143" s="36"/>
      <c r="C143" s="190" t="s">
        <v>660</v>
      </c>
      <c r="D143" s="190" t="s">
        <v>313</v>
      </c>
      <c r="E143" s="191" t="s">
        <v>4043</v>
      </c>
      <c r="F143" s="192" t="s">
        <v>3493</v>
      </c>
      <c r="G143" s="193" t="s">
        <v>2003</v>
      </c>
      <c r="H143" s="194">
        <v>1</v>
      </c>
      <c r="I143" s="195"/>
      <c r="J143" s="196">
        <f t="shared" si="20"/>
        <v>0</v>
      </c>
      <c r="K143" s="192" t="s">
        <v>21</v>
      </c>
      <c r="L143" s="40"/>
      <c r="M143" s="197" t="s">
        <v>21</v>
      </c>
      <c r="N143" s="198" t="s">
        <v>47</v>
      </c>
      <c r="O143" s="65"/>
      <c r="P143" s="199">
        <f t="shared" si="21"/>
        <v>0</v>
      </c>
      <c r="Q143" s="199">
        <v>0</v>
      </c>
      <c r="R143" s="199">
        <f t="shared" si="22"/>
        <v>0</v>
      </c>
      <c r="S143" s="199">
        <v>0</v>
      </c>
      <c r="T143" s="200">
        <f t="shared" si="23"/>
        <v>0</v>
      </c>
      <c r="U143" s="35"/>
      <c r="V143" s="35"/>
      <c r="W143" s="35"/>
      <c r="X143" s="35"/>
      <c r="Y143" s="35"/>
      <c r="Z143" s="35"/>
      <c r="AA143" s="35"/>
      <c r="AB143" s="35"/>
      <c r="AC143" s="35"/>
      <c r="AD143" s="35"/>
      <c r="AE143" s="35"/>
      <c r="AR143" s="201" t="s">
        <v>318</v>
      </c>
      <c r="AT143" s="201" t="s">
        <v>313</v>
      </c>
      <c r="AU143" s="201" t="s">
        <v>86</v>
      </c>
      <c r="AY143" s="18" t="s">
        <v>311</v>
      </c>
      <c r="BE143" s="202">
        <f t="shared" si="24"/>
        <v>0</v>
      </c>
      <c r="BF143" s="202">
        <f t="shared" si="25"/>
        <v>0</v>
      </c>
      <c r="BG143" s="202">
        <f t="shared" si="26"/>
        <v>0</v>
      </c>
      <c r="BH143" s="202">
        <f t="shared" si="27"/>
        <v>0</v>
      </c>
      <c r="BI143" s="202">
        <f t="shared" si="28"/>
        <v>0</v>
      </c>
      <c r="BJ143" s="18" t="s">
        <v>84</v>
      </c>
      <c r="BK143" s="202">
        <f t="shared" si="29"/>
        <v>0</v>
      </c>
      <c r="BL143" s="18" t="s">
        <v>318</v>
      </c>
      <c r="BM143" s="201" t="s">
        <v>4044</v>
      </c>
    </row>
    <row r="144" spans="1:65" s="2" customFormat="1" ht="16.5" customHeight="1" x14ac:dyDescent="0.2">
      <c r="A144" s="35"/>
      <c r="B144" s="36"/>
      <c r="C144" s="190" t="s">
        <v>666</v>
      </c>
      <c r="D144" s="190" t="s">
        <v>313</v>
      </c>
      <c r="E144" s="191" t="s">
        <v>4045</v>
      </c>
      <c r="F144" s="192" t="s">
        <v>3496</v>
      </c>
      <c r="G144" s="193" t="s">
        <v>2003</v>
      </c>
      <c r="H144" s="194">
        <v>1</v>
      </c>
      <c r="I144" s="195"/>
      <c r="J144" s="196">
        <f t="shared" si="20"/>
        <v>0</v>
      </c>
      <c r="K144" s="192" t="s">
        <v>21</v>
      </c>
      <c r="L144" s="40"/>
      <c r="M144" s="249" t="s">
        <v>21</v>
      </c>
      <c r="N144" s="250" t="s">
        <v>47</v>
      </c>
      <c r="O144" s="251"/>
      <c r="P144" s="252">
        <f t="shared" si="21"/>
        <v>0</v>
      </c>
      <c r="Q144" s="252">
        <v>0</v>
      </c>
      <c r="R144" s="252">
        <f t="shared" si="22"/>
        <v>0</v>
      </c>
      <c r="S144" s="252">
        <v>0</v>
      </c>
      <c r="T144" s="253">
        <f t="shared" si="23"/>
        <v>0</v>
      </c>
      <c r="U144" s="35"/>
      <c r="V144" s="35"/>
      <c r="W144" s="35"/>
      <c r="X144" s="35"/>
      <c r="Y144" s="35"/>
      <c r="Z144" s="35"/>
      <c r="AA144" s="35"/>
      <c r="AB144" s="35"/>
      <c r="AC144" s="35"/>
      <c r="AD144" s="35"/>
      <c r="AE144" s="35"/>
      <c r="AR144" s="201" t="s">
        <v>318</v>
      </c>
      <c r="AT144" s="201" t="s">
        <v>313</v>
      </c>
      <c r="AU144" s="201" t="s">
        <v>86</v>
      </c>
      <c r="AY144" s="18" t="s">
        <v>311</v>
      </c>
      <c r="BE144" s="202">
        <f t="shared" si="24"/>
        <v>0</v>
      </c>
      <c r="BF144" s="202">
        <f t="shared" si="25"/>
        <v>0</v>
      </c>
      <c r="BG144" s="202">
        <f t="shared" si="26"/>
        <v>0</v>
      </c>
      <c r="BH144" s="202">
        <f t="shared" si="27"/>
        <v>0</v>
      </c>
      <c r="BI144" s="202">
        <f t="shared" si="28"/>
        <v>0</v>
      </c>
      <c r="BJ144" s="18" t="s">
        <v>84</v>
      </c>
      <c r="BK144" s="202">
        <f t="shared" si="29"/>
        <v>0</v>
      </c>
      <c r="BL144" s="18" t="s">
        <v>318</v>
      </c>
      <c r="BM144" s="201" t="s">
        <v>4046</v>
      </c>
    </row>
    <row r="145" spans="1:31" s="2" customFormat="1" ht="6.95" customHeight="1" x14ac:dyDescent="0.2">
      <c r="A145" s="35"/>
      <c r="B145" s="48"/>
      <c r="C145" s="49"/>
      <c r="D145" s="49"/>
      <c r="E145" s="49"/>
      <c r="F145" s="49"/>
      <c r="G145" s="49"/>
      <c r="H145" s="49"/>
      <c r="I145" s="139"/>
      <c r="J145" s="49"/>
      <c r="K145" s="49"/>
      <c r="L145" s="40"/>
      <c r="M145" s="35"/>
      <c r="O145" s="35"/>
      <c r="P145" s="35"/>
      <c r="Q145" s="35"/>
      <c r="R145" s="35"/>
      <c r="S145" s="35"/>
      <c r="T145" s="35"/>
      <c r="U145" s="35"/>
      <c r="V145" s="35"/>
      <c r="W145" s="35"/>
      <c r="X145" s="35"/>
      <c r="Y145" s="35"/>
      <c r="Z145" s="35"/>
      <c r="AA145" s="35"/>
      <c r="AB145" s="35"/>
      <c r="AC145" s="35"/>
      <c r="AD145" s="35"/>
      <c r="AE145" s="35"/>
    </row>
  </sheetData>
  <sheetProtection algorithmName="SHA-512" hashValue="qxBmZYkXmxYB8cEdTxnfYNpiBmOFtTEAJs4ygwi/iMIvdQeoA/6aEwjsw4r5W66WEve7hqun+sCppn0trwz80Q==" saltValue="uwg4Q9/S+Rg6pBeMIOvmdTNg3wfGkjB+z4c1neyM5NsT5YFGbAiKUlYkea2Lh4qqv0gPgy7mJXIYnec9nPRTZA==" spinCount="100000" sheet="1" objects="1" scenarios="1" formatColumns="0" formatRows="0" autoFilter="0"/>
  <autoFilter ref="C82:K144" xr:uid="{00000000-0009-0000-0000-000007000000}"/>
  <mergeCells count="9">
    <mergeCell ref="E50:H50"/>
    <mergeCell ref="E73:H73"/>
    <mergeCell ref="E75:H7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23"/>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108</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4047</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ROUND(J83,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ROUND((SUM(BE83:BE122)),  2)</f>
        <v>0</v>
      </c>
      <c r="G33" s="35"/>
      <c r="H33" s="35"/>
      <c r="I33" s="128">
        <v>0.21</v>
      </c>
      <c r="J33" s="127">
        <f>ROUND(((SUM(BE83:BE122))*I33),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ROUND((SUM(BF83:BF122)),  2)</f>
        <v>0</v>
      </c>
      <c r="G34" s="35"/>
      <c r="H34" s="35"/>
      <c r="I34" s="128">
        <v>0.15</v>
      </c>
      <c r="J34" s="127">
        <f>ROUND(((SUM(BF83:BF122))*I34),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ROUND((SUM(BG83:BG122)),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ROUND((SUM(BH83:BH122)),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ROUND((SUM(BI83:BI122)),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008 - Medicinální plyny</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J83</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4048</v>
      </c>
      <c r="E60" s="151"/>
      <c r="F60" s="151"/>
      <c r="G60" s="151"/>
      <c r="H60" s="151"/>
      <c r="I60" s="152"/>
      <c r="J60" s="153">
        <f>J84</f>
        <v>0</v>
      </c>
      <c r="K60" s="149"/>
      <c r="L60" s="154"/>
    </row>
    <row r="61" spans="1:47" s="10" customFormat="1" ht="19.899999999999999" customHeight="1" x14ac:dyDescent="0.2">
      <c r="B61" s="155"/>
      <c r="C61" s="156"/>
      <c r="D61" s="157" t="s">
        <v>4049</v>
      </c>
      <c r="E61" s="158"/>
      <c r="F61" s="158"/>
      <c r="G61" s="158"/>
      <c r="H61" s="158"/>
      <c r="I61" s="159"/>
      <c r="J61" s="160">
        <f>J85</f>
        <v>0</v>
      </c>
      <c r="K61" s="156"/>
      <c r="L61" s="161"/>
    </row>
    <row r="62" spans="1:47" s="10" customFormat="1" ht="19.899999999999999" customHeight="1" x14ac:dyDescent="0.2">
      <c r="B62" s="155"/>
      <c r="C62" s="156"/>
      <c r="D62" s="157" t="s">
        <v>4050</v>
      </c>
      <c r="E62" s="158"/>
      <c r="F62" s="158"/>
      <c r="G62" s="158"/>
      <c r="H62" s="158"/>
      <c r="I62" s="159"/>
      <c r="J62" s="160">
        <f>J111</f>
        <v>0</v>
      </c>
      <c r="K62" s="156"/>
      <c r="L62" s="161"/>
    </row>
    <row r="63" spans="1:47" s="10" customFormat="1" ht="19.899999999999999" customHeight="1" x14ac:dyDescent="0.2">
      <c r="B63" s="155"/>
      <c r="C63" s="156"/>
      <c r="D63" s="157" t="s">
        <v>4051</v>
      </c>
      <c r="E63" s="158"/>
      <c r="F63" s="158"/>
      <c r="G63" s="158"/>
      <c r="H63" s="158"/>
      <c r="I63" s="159"/>
      <c r="J63" s="160">
        <f>J114</f>
        <v>0</v>
      </c>
      <c r="K63" s="156"/>
      <c r="L63" s="161"/>
    </row>
    <row r="64" spans="1:47" s="2" customFormat="1" ht="21.75" customHeight="1" x14ac:dyDescent="0.2">
      <c r="A64" s="35"/>
      <c r="B64" s="36"/>
      <c r="C64" s="37"/>
      <c r="D64" s="37"/>
      <c r="E64" s="37"/>
      <c r="F64" s="37"/>
      <c r="G64" s="37"/>
      <c r="H64" s="37"/>
      <c r="I64" s="110"/>
      <c r="J64" s="37"/>
      <c r="K64" s="37"/>
      <c r="L64" s="111"/>
      <c r="S64" s="35"/>
      <c r="T64" s="35"/>
      <c r="U64" s="35"/>
      <c r="V64" s="35"/>
      <c r="W64" s="35"/>
      <c r="X64" s="35"/>
      <c r="Y64" s="35"/>
      <c r="Z64" s="35"/>
      <c r="AA64" s="35"/>
      <c r="AB64" s="35"/>
      <c r="AC64" s="35"/>
      <c r="AD64" s="35"/>
      <c r="AE64" s="35"/>
    </row>
    <row r="65" spans="1:31" s="2" customFormat="1" ht="6.95" customHeight="1" x14ac:dyDescent="0.2">
      <c r="A65" s="35"/>
      <c r="B65" s="48"/>
      <c r="C65" s="49"/>
      <c r="D65" s="49"/>
      <c r="E65" s="49"/>
      <c r="F65" s="49"/>
      <c r="G65" s="49"/>
      <c r="H65" s="49"/>
      <c r="I65" s="139"/>
      <c r="J65" s="49"/>
      <c r="K65" s="49"/>
      <c r="L65" s="111"/>
      <c r="S65" s="35"/>
      <c r="T65" s="35"/>
      <c r="U65" s="35"/>
      <c r="V65" s="35"/>
      <c r="W65" s="35"/>
      <c r="X65" s="35"/>
      <c r="Y65" s="35"/>
      <c r="Z65" s="35"/>
      <c r="AA65" s="35"/>
      <c r="AB65" s="35"/>
      <c r="AC65" s="35"/>
      <c r="AD65" s="35"/>
      <c r="AE65" s="35"/>
    </row>
    <row r="69" spans="1:31" s="2" customFormat="1" ht="6.95" customHeight="1" x14ac:dyDescent="0.2">
      <c r="A69" s="35"/>
      <c r="B69" s="50"/>
      <c r="C69" s="51"/>
      <c r="D69" s="51"/>
      <c r="E69" s="51"/>
      <c r="F69" s="51"/>
      <c r="G69" s="51"/>
      <c r="H69" s="51"/>
      <c r="I69" s="142"/>
      <c r="J69" s="51"/>
      <c r="K69" s="51"/>
      <c r="L69" s="111"/>
      <c r="S69" s="35"/>
      <c r="T69" s="35"/>
      <c r="U69" s="35"/>
      <c r="V69" s="35"/>
      <c r="W69" s="35"/>
      <c r="X69" s="35"/>
      <c r="Y69" s="35"/>
      <c r="Z69" s="35"/>
      <c r="AA69" s="35"/>
      <c r="AB69" s="35"/>
      <c r="AC69" s="35"/>
      <c r="AD69" s="35"/>
      <c r="AE69" s="35"/>
    </row>
    <row r="70" spans="1:31" s="2" customFormat="1" ht="24.95" customHeight="1" x14ac:dyDescent="0.2">
      <c r="A70" s="35"/>
      <c r="B70" s="36"/>
      <c r="C70" s="24" t="s">
        <v>296</v>
      </c>
      <c r="D70" s="37"/>
      <c r="E70" s="37"/>
      <c r="F70" s="37"/>
      <c r="G70" s="37"/>
      <c r="H70" s="37"/>
      <c r="I70" s="110"/>
      <c r="J70" s="37"/>
      <c r="K70" s="37"/>
      <c r="L70" s="111"/>
      <c r="S70" s="35"/>
      <c r="T70" s="35"/>
      <c r="U70" s="35"/>
      <c r="V70" s="35"/>
      <c r="W70" s="35"/>
      <c r="X70" s="35"/>
      <c r="Y70" s="35"/>
      <c r="Z70" s="35"/>
      <c r="AA70" s="35"/>
      <c r="AB70" s="35"/>
      <c r="AC70" s="35"/>
      <c r="AD70" s="35"/>
      <c r="AE70" s="35"/>
    </row>
    <row r="71" spans="1:31" s="2" customFormat="1" ht="6.95" customHeight="1" x14ac:dyDescent="0.2">
      <c r="A71" s="35"/>
      <c r="B71" s="36"/>
      <c r="C71" s="37"/>
      <c r="D71" s="37"/>
      <c r="E71" s="37"/>
      <c r="F71" s="37"/>
      <c r="G71" s="37"/>
      <c r="H71" s="37"/>
      <c r="I71" s="110"/>
      <c r="J71" s="37"/>
      <c r="K71" s="37"/>
      <c r="L71" s="111"/>
      <c r="S71" s="35"/>
      <c r="T71" s="35"/>
      <c r="U71" s="35"/>
      <c r="V71" s="35"/>
      <c r="W71" s="35"/>
      <c r="X71" s="35"/>
      <c r="Y71" s="35"/>
      <c r="Z71" s="35"/>
      <c r="AA71" s="35"/>
      <c r="AB71" s="35"/>
      <c r="AC71" s="35"/>
      <c r="AD71" s="35"/>
      <c r="AE71" s="35"/>
    </row>
    <row r="72" spans="1:31" s="2" customFormat="1" ht="12" customHeight="1" x14ac:dyDescent="0.2">
      <c r="A72" s="35"/>
      <c r="B72" s="36"/>
      <c r="C72" s="30" t="s">
        <v>16</v>
      </c>
      <c r="D72" s="37"/>
      <c r="E72" s="37"/>
      <c r="F72" s="37"/>
      <c r="G72" s="37"/>
      <c r="H72" s="37"/>
      <c r="I72" s="110"/>
      <c r="J72" s="37"/>
      <c r="K72" s="37"/>
      <c r="L72" s="111"/>
      <c r="S72" s="35"/>
      <c r="T72" s="35"/>
      <c r="U72" s="35"/>
      <c r="V72" s="35"/>
      <c r="W72" s="35"/>
      <c r="X72" s="35"/>
      <c r="Y72" s="35"/>
      <c r="Z72" s="35"/>
      <c r="AA72" s="35"/>
      <c r="AB72" s="35"/>
      <c r="AC72" s="35"/>
      <c r="AD72" s="35"/>
      <c r="AE72" s="35"/>
    </row>
    <row r="73" spans="1:31" s="2" customFormat="1" ht="16.5" customHeight="1" x14ac:dyDescent="0.2">
      <c r="A73" s="35"/>
      <c r="B73" s="36"/>
      <c r="C73" s="37"/>
      <c r="D73" s="37"/>
      <c r="E73" s="434" t="str">
        <f>E7</f>
        <v>Nemocnice Pelhřimov_rozšíření urgentního příjmu - stavební úpravy</v>
      </c>
      <c r="F73" s="435"/>
      <c r="G73" s="435"/>
      <c r="H73" s="435"/>
      <c r="I73" s="110"/>
      <c r="J73" s="37"/>
      <c r="K73" s="37"/>
      <c r="L73" s="111"/>
      <c r="S73" s="35"/>
      <c r="T73" s="35"/>
      <c r="U73" s="35"/>
      <c r="V73" s="35"/>
      <c r="W73" s="35"/>
      <c r="X73" s="35"/>
      <c r="Y73" s="35"/>
      <c r="Z73" s="35"/>
      <c r="AA73" s="35"/>
      <c r="AB73" s="35"/>
      <c r="AC73" s="35"/>
      <c r="AD73" s="35"/>
      <c r="AE73" s="35"/>
    </row>
    <row r="74" spans="1:31" s="2" customFormat="1" ht="12" customHeight="1" x14ac:dyDescent="0.2">
      <c r="A74" s="35"/>
      <c r="B74" s="36"/>
      <c r="C74" s="30" t="s">
        <v>142</v>
      </c>
      <c r="D74" s="37"/>
      <c r="E74" s="37"/>
      <c r="F74" s="37"/>
      <c r="G74" s="37"/>
      <c r="H74" s="37"/>
      <c r="I74" s="110"/>
      <c r="J74" s="37"/>
      <c r="K74" s="37"/>
      <c r="L74" s="111"/>
      <c r="S74" s="35"/>
      <c r="T74" s="35"/>
      <c r="U74" s="35"/>
      <c r="V74" s="35"/>
      <c r="W74" s="35"/>
      <c r="X74" s="35"/>
      <c r="Y74" s="35"/>
      <c r="Z74" s="35"/>
      <c r="AA74" s="35"/>
      <c r="AB74" s="35"/>
      <c r="AC74" s="35"/>
      <c r="AD74" s="35"/>
      <c r="AE74" s="35"/>
    </row>
    <row r="75" spans="1:31" s="2" customFormat="1" ht="16.5" customHeight="1" x14ac:dyDescent="0.2">
      <c r="A75" s="35"/>
      <c r="B75" s="36"/>
      <c r="C75" s="37"/>
      <c r="D75" s="37"/>
      <c r="E75" s="412" t="str">
        <f>E9</f>
        <v>008 - Medicinální plyny</v>
      </c>
      <c r="F75" s="433"/>
      <c r="G75" s="433"/>
      <c r="H75" s="433"/>
      <c r="I75" s="110"/>
      <c r="J75" s="37"/>
      <c r="K75" s="37"/>
      <c r="L75" s="111"/>
      <c r="S75" s="35"/>
      <c r="T75" s="35"/>
      <c r="U75" s="35"/>
      <c r="V75" s="35"/>
      <c r="W75" s="35"/>
      <c r="X75" s="35"/>
      <c r="Y75" s="35"/>
      <c r="Z75" s="35"/>
      <c r="AA75" s="35"/>
      <c r="AB75" s="35"/>
      <c r="AC75" s="35"/>
      <c r="AD75" s="35"/>
      <c r="AE75" s="35"/>
    </row>
    <row r="76" spans="1:31" s="2" customFormat="1" ht="6.95" customHeight="1" x14ac:dyDescent="0.2">
      <c r="A76" s="35"/>
      <c r="B76" s="36"/>
      <c r="C76" s="37"/>
      <c r="D76" s="37"/>
      <c r="E76" s="37"/>
      <c r="F76" s="37"/>
      <c r="G76" s="37"/>
      <c r="H76" s="37"/>
      <c r="I76" s="110"/>
      <c r="J76" s="37"/>
      <c r="K76" s="37"/>
      <c r="L76" s="111"/>
      <c r="S76" s="35"/>
      <c r="T76" s="35"/>
      <c r="U76" s="35"/>
      <c r="V76" s="35"/>
      <c r="W76" s="35"/>
      <c r="X76" s="35"/>
      <c r="Y76" s="35"/>
      <c r="Z76" s="35"/>
      <c r="AA76" s="35"/>
      <c r="AB76" s="35"/>
      <c r="AC76" s="35"/>
      <c r="AD76" s="35"/>
      <c r="AE76" s="35"/>
    </row>
    <row r="77" spans="1:31" s="2" customFormat="1" ht="12" customHeight="1" x14ac:dyDescent="0.2">
      <c r="A77" s="35"/>
      <c r="B77" s="36"/>
      <c r="C77" s="30" t="s">
        <v>22</v>
      </c>
      <c r="D77" s="37"/>
      <c r="E77" s="37"/>
      <c r="F77" s="28" t="str">
        <f>F12</f>
        <v>Pelhřimov</v>
      </c>
      <c r="G77" s="37"/>
      <c r="H77" s="37"/>
      <c r="I77" s="113" t="s">
        <v>24</v>
      </c>
      <c r="J77" s="60" t="str">
        <f>IF(J12="","",J12)</f>
        <v>Vyplň údaj</v>
      </c>
      <c r="K77" s="37"/>
      <c r="L77" s="111"/>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0"/>
      <c r="J78" s="37"/>
      <c r="K78" s="37"/>
      <c r="L78" s="111"/>
      <c r="S78" s="35"/>
      <c r="T78" s="35"/>
      <c r="U78" s="35"/>
      <c r="V78" s="35"/>
      <c r="W78" s="35"/>
      <c r="X78" s="35"/>
      <c r="Y78" s="35"/>
      <c r="Z78" s="35"/>
      <c r="AA78" s="35"/>
      <c r="AB78" s="35"/>
      <c r="AC78" s="35"/>
      <c r="AD78" s="35"/>
      <c r="AE78" s="35"/>
    </row>
    <row r="79" spans="1:31" s="2" customFormat="1" ht="15.2" customHeight="1" x14ac:dyDescent="0.2">
      <c r="A79" s="35"/>
      <c r="B79" s="36"/>
      <c r="C79" s="30" t="s">
        <v>25</v>
      </c>
      <c r="D79" s="37"/>
      <c r="E79" s="37"/>
      <c r="F79" s="28" t="str">
        <f>E15</f>
        <v>Kraj Vysočina</v>
      </c>
      <c r="G79" s="37"/>
      <c r="H79" s="37"/>
      <c r="I79" s="113" t="s">
        <v>33</v>
      </c>
      <c r="J79" s="33" t="str">
        <f>E21</f>
        <v>SVIŽN s.r.o.</v>
      </c>
      <c r="K79" s="37"/>
      <c r="L79" s="111"/>
      <c r="S79" s="35"/>
      <c r="T79" s="35"/>
      <c r="U79" s="35"/>
      <c r="V79" s="35"/>
      <c r="W79" s="35"/>
      <c r="X79" s="35"/>
      <c r="Y79" s="35"/>
      <c r="Z79" s="35"/>
      <c r="AA79" s="35"/>
      <c r="AB79" s="35"/>
      <c r="AC79" s="35"/>
      <c r="AD79" s="35"/>
      <c r="AE79" s="35"/>
    </row>
    <row r="80" spans="1:31" s="2" customFormat="1" ht="15.2" customHeight="1" x14ac:dyDescent="0.2">
      <c r="A80" s="35"/>
      <c r="B80" s="36"/>
      <c r="C80" s="30" t="s">
        <v>31</v>
      </c>
      <c r="D80" s="37"/>
      <c r="E80" s="37"/>
      <c r="F80" s="28" t="str">
        <f>IF(E18="","",E18)</f>
        <v>Vyplň údaj</v>
      </c>
      <c r="G80" s="37"/>
      <c r="H80" s="37"/>
      <c r="I80" s="113" t="s">
        <v>38</v>
      </c>
      <c r="J80" s="33" t="str">
        <f>E24</f>
        <v>Ing. Tomáš Alexi</v>
      </c>
      <c r="K80" s="37"/>
      <c r="L80" s="111"/>
      <c r="S80" s="35"/>
      <c r="T80" s="35"/>
      <c r="U80" s="35"/>
      <c r="V80" s="35"/>
      <c r="W80" s="35"/>
      <c r="X80" s="35"/>
      <c r="Y80" s="35"/>
      <c r="Z80" s="35"/>
      <c r="AA80" s="35"/>
      <c r="AB80" s="35"/>
      <c r="AC80" s="35"/>
      <c r="AD80" s="35"/>
      <c r="AE80" s="35"/>
    </row>
    <row r="81" spans="1:65" s="2" customFormat="1" ht="10.35" customHeight="1" x14ac:dyDescent="0.2">
      <c r="A81" s="35"/>
      <c r="B81" s="36"/>
      <c r="C81" s="37"/>
      <c r="D81" s="37"/>
      <c r="E81" s="37"/>
      <c r="F81" s="37"/>
      <c r="G81" s="37"/>
      <c r="H81" s="37"/>
      <c r="I81" s="110"/>
      <c r="J81" s="37"/>
      <c r="K81" s="37"/>
      <c r="L81" s="111"/>
      <c r="S81" s="35"/>
      <c r="T81" s="35"/>
      <c r="U81" s="35"/>
      <c r="V81" s="35"/>
      <c r="W81" s="35"/>
      <c r="X81" s="35"/>
      <c r="Y81" s="35"/>
      <c r="Z81" s="35"/>
      <c r="AA81" s="35"/>
      <c r="AB81" s="35"/>
      <c r="AC81" s="35"/>
      <c r="AD81" s="35"/>
      <c r="AE81" s="35"/>
    </row>
    <row r="82" spans="1:65" s="11" customFormat="1" ht="29.25" customHeight="1" x14ac:dyDescent="0.2">
      <c r="A82" s="162"/>
      <c r="B82" s="163"/>
      <c r="C82" s="164" t="s">
        <v>297</v>
      </c>
      <c r="D82" s="165" t="s">
        <v>61</v>
      </c>
      <c r="E82" s="165" t="s">
        <v>57</v>
      </c>
      <c r="F82" s="165" t="s">
        <v>58</v>
      </c>
      <c r="G82" s="165" t="s">
        <v>298</v>
      </c>
      <c r="H82" s="165" t="s">
        <v>299</v>
      </c>
      <c r="I82" s="166" t="s">
        <v>300</v>
      </c>
      <c r="J82" s="165" t="s">
        <v>225</v>
      </c>
      <c r="K82" s="167" t="s">
        <v>301</v>
      </c>
      <c r="L82" s="168"/>
      <c r="M82" s="69" t="s">
        <v>21</v>
      </c>
      <c r="N82" s="70" t="s">
        <v>46</v>
      </c>
      <c r="O82" s="70" t="s">
        <v>302</v>
      </c>
      <c r="P82" s="70" t="s">
        <v>303</v>
      </c>
      <c r="Q82" s="70" t="s">
        <v>304</v>
      </c>
      <c r="R82" s="70" t="s">
        <v>305</v>
      </c>
      <c r="S82" s="70" t="s">
        <v>306</v>
      </c>
      <c r="T82" s="71" t="s">
        <v>307</v>
      </c>
      <c r="U82" s="162"/>
      <c r="V82" s="162"/>
      <c r="W82" s="162"/>
      <c r="X82" s="162"/>
      <c r="Y82" s="162"/>
      <c r="Z82" s="162"/>
      <c r="AA82" s="162"/>
      <c r="AB82" s="162"/>
      <c r="AC82" s="162"/>
      <c r="AD82" s="162"/>
      <c r="AE82" s="162"/>
    </row>
    <row r="83" spans="1:65" s="2" customFormat="1" ht="22.9" customHeight="1" x14ac:dyDescent="0.25">
      <c r="A83" s="35"/>
      <c r="B83" s="36"/>
      <c r="C83" s="76" t="s">
        <v>308</v>
      </c>
      <c r="D83" s="37"/>
      <c r="E83" s="37"/>
      <c r="F83" s="37"/>
      <c r="G83" s="37"/>
      <c r="H83" s="37"/>
      <c r="I83" s="110"/>
      <c r="J83" s="169">
        <f>BK83</f>
        <v>0</v>
      </c>
      <c r="K83" s="37"/>
      <c r="L83" s="40"/>
      <c r="M83" s="72"/>
      <c r="N83" s="170"/>
      <c r="O83" s="73"/>
      <c r="P83" s="171">
        <f>P84</f>
        <v>0</v>
      </c>
      <c r="Q83" s="73"/>
      <c r="R83" s="171">
        <f>R84</f>
        <v>0</v>
      </c>
      <c r="S83" s="73"/>
      <c r="T83" s="172">
        <f>T84</f>
        <v>0</v>
      </c>
      <c r="U83" s="35"/>
      <c r="V83" s="35"/>
      <c r="W83" s="35"/>
      <c r="X83" s="35"/>
      <c r="Y83" s="35"/>
      <c r="Z83" s="35"/>
      <c r="AA83" s="35"/>
      <c r="AB83" s="35"/>
      <c r="AC83" s="35"/>
      <c r="AD83" s="35"/>
      <c r="AE83" s="35"/>
      <c r="AT83" s="18" t="s">
        <v>75</v>
      </c>
      <c r="AU83" s="18" t="s">
        <v>226</v>
      </c>
      <c r="BK83" s="173">
        <f>BK84</f>
        <v>0</v>
      </c>
    </row>
    <row r="84" spans="1:65" s="12" customFormat="1" ht="25.9" customHeight="1" x14ac:dyDescent="0.2">
      <c r="B84" s="174"/>
      <c r="C84" s="175"/>
      <c r="D84" s="176" t="s">
        <v>75</v>
      </c>
      <c r="E84" s="177" t="s">
        <v>4052</v>
      </c>
      <c r="F84" s="177" t="s">
        <v>107</v>
      </c>
      <c r="G84" s="175"/>
      <c r="H84" s="175"/>
      <c r="I84" s="178"/>
      <c r="J84" s="179">
        <f>BK84</f>
        <v>0</v>
      </c>
      <c r="K84" s="175"/>
      <c r="L84" s="180"/>
      <c r="M84" s="181"/>
      <c r="N84" s="182"/>
      <c r="O84" s="182"/>
      <c r="P84" s="183">
        <f>P85+P111+P114</f>
        <v>0</v>
      </c>
      <c r="Q84" s="182"/>
      <c r="R84" s="183">
        <f>R85+R111+R114</f>
        <v>0</v>
      </c>
      <c r="S84" s="182"/>
      <c r="T84" s="184">
        <f>T85+T111+T114</f>
        <v>0</v>
      </c>
      <c r="AR84" s="185" t="s">
        <v>84</v>
      </c>
      <c r="AT84" s="186" t="s">
        <v>75</v>
      </c>
      <c r="AU84" s="186" t="s">
        <v>76</v>
      </c>
      <c r="AY84" s="185" t="s">
        <v>311</v>
      </c>
      <c r="BK84" s="187">
        <f>BK85+BK111+BK114</f>
        <v>0</v>
      </c>
    </row>
    <row r="85" spans="1:65" s="12" customFormat="1" ht="22.9" customHeight="1" x14ac:dyDescent="0.2">
      <c r="B85" s="174"/>
      <c r="C85" s="175"/>
      <c r="D85" s="176" t="s">
        <v>75</v>
      </c>
      <c r="E85" s="188" t="s">
        <v>4053</v>
      </c>
      <c r="F85" s="188" t="s">
        <v>4054</v>
      </c>
      <c r="G85" s="175"/>
      <c r="H85" s="175"/>
      <c r="I85" s="178"/>
      <c r="J85" s="189">
        <f>BK85</f>
        <v>0</v>
      </c>
      <c r="K85" s="175"/>
      <c r="L85" s="180"/>
      <c r="M85" s="181"/>
      <c r="N85" s="182"/>
      <c r="O85" s="182"/>
      <c r="P85" s="183">
        <f>SUM(P86:P110)</f>
        <v>0</v>
      </c>
      <c r="Q85" s="182"/>
      <c r="R85" s="183">
        <f>SUM(R86:R110)</f>
        <v>0</v>
      </c>
      <c r="S85" s="182"/>
      <c r="T85" s="184">
        <f>SUM(T86:T110)</f>
        <v>0</v>
      </c>
      <c r="AR85" s="185" t="s">
        <v>84</v>
      </c>
      <c r="AT85" s="186" t="s">
        <v>75</v>
      </c>
      <c r="AU85" s="186" t="s">
        <v>84</v>
      </c>
      <c r="AY85" s="185" t="s">
        <v>311</v>
      </c>
      <c r="BK85" s="187">
        <f>SUM(BK86:BK110)</f>
        <v>0</v>
      </c>
    </row>
    <row r="86" spans="1:65" s="2" customFormat="1" ht="16.5" customHeight="1" x14ac:dyDescent="0.2">
      <c r="A86" s="35"/>
      <c r="B86" s="36"/>
      <c r="C86" s="190" t="s">
        <v>84</v>
      </c>
      <c r="D86" s="190" t="s">
        <v>313</v>
      </c>
      <c r="E86" s="191" t="s">
        <v>4055</v>
      </c>
      <c r="F86" s="192" t="s">
        <v>4056</v>
      </c>
      <c r="G86" s="193" t="s">
        <v>329</v>
      </c>
      <c r="H86" s="194">
        <v>77</v>
      </c>
      <c r="I86" s="195"/>
      <c r="J86" s="196">
        <f t="shared" ref="J86:J98" si="0">ROUND(I86*H86,2)</f>
        <v>0</v>
      </c>
      <c r="K86" s="192" t="s">
        <v>21</v>
      </c>
      <c r="L86" s="40"/>
      <c r="M86" s="197" t="s">
        <v>21</v>
      </c>
      <c r="N86" s="198" t="s">
        <v>47</v>
      </c>
      <c r="O86" s="65"/>
      <c r="P86" s="199">
        <f t="shared" ref="P86:P98" si="1">O86*H86</f>
        <v>0</v>
      </c>
      <c r="Q86" s="199">
        <v>0</v>
      </c>
      <c r="R86" s="199">
        <f t="shared" ref="R86:R98" si="2">Q86*H86</f>
        <v>0</v>
      </c>
      <c r="S86" s="199">
        <v>0</v>
      </c>
      <c r="T86" s="200">
        <f t="shared" ref="T86:T98" si="3">S86*H86</f>
        <v>0</v>
      </c>
      <c r="U86" s="35"/>
      <c r="V86" s="35"/>
      <c r="W86" s="35"/>
      <c r="X86" s="35"/>
      <c r="Y86" s="35"/>
      <c r="Z86" s="35"/>
      <c r="AA86" s="35"/>
      <c r="AB86" s="35"/>
      <c r="AC86" s="35"/>
      <c r="AD86" s="35"/>
      <c r="AE86" s="35"/>
      <c r="AR86" s="201" t="s">
        <v>318</v>
      </c>
      <c r="AT86" s="201" t="s">
        <v>313</v>
      </c>
      <c r="AU86" s="201" t="s">
        <v>86</v>
      </c>
      <c r="AY86" s="18" t="s">
        <v>311</v>
      </c>
      <c r="BE86" s="202">
        <f t="shared" ref="BE86:BE98" si="4">IF(N86="základní",J86,0)</f>
        <v>0</v>
      </c>
      <c r="BF86" s="202">
        <f t="shared" ref="BF86:BF98" si="5">IF(N86="snížená",J86,0)</f>
        <v>0</v>
      </c>
      <c r="BG86" s="202">
        <f t="shared" ref="BG86:BG98" si="6">IF(N86="zákl. přenesená",J86,0)</f>
        <v>0</v>
      </c>
      <c r="BH86" s="202">
        <f t="shared" ref="BH86:BH98" si="7">IF(N86="sníž. přenesená",J86,0)</f>
        <v>0</v>
      </c>
      <c r="BI86" s="202">
        <f t="shared" ref="BI86:BI98" si="8">IF(N86="nulová",J86,0)</f>
        <v>0</v>
      </c>
      <c r="BJ86" s="18" t="s">
        <v>84</v>
      </c>
      <c r="BK86" s="202">
        <f t="shared" ref="BK86:BK98" si="9">ROUND(I86*H86,2)</f>
        <v>0</v>
      </c>
      <c r="BL86" s="18" t="s">
        <v>318</v>
      </c>
      <c r="BM86" s="201" t="s">
        <v>4057</v>
      </c>
    </row>
    <row r="87" spans="1:65" s="2" customFormat="1" ht="16.5" customHeight="1" x14ac:dyDescent="0.2">
      <c r="A87" s="35"/>
      <c r="B87" s="36"/>
      <c r="C87" s="190" t="s">
        <v>86</v>
      </c>
      <c r="D87" s="190" t="s">
        <v>313</v>
      </c>
      <c r="E87" s="191" t="s">
        <v>4058</v>
      </c>
      <c r="F87" s="192" t="s">
        <v>4059</v>
      </c>
      <c r="G87" s="193" t="s">
        <v>1692</v>
      </c>
      <c r="H87" s="194">
        <v>39</v>
      </c>
      <c r="I87" s="195"/>
      <c r="J87" s="196">
        <f t="shared" si="0"/>
        <v>0</v>
      </c>
      <c r="K87" s="192" t="s">
        <v>21</v>
      </c>
      <c r="L87" s="40"/>
      <c r="M87" s="197" t="s">
        <v>21</v>
      </c>
      <c r="N87" s="198" t="s">
        <v>47</v>
      </c>
      <c r="O87" s="65"/>
      <c r="P87" s="199">
        <f t="shared" si="1"/>
        <v>0</v>
      </c>
      <c r="Q87" s="199">
        <v>0</v>
      </c>
      <c r="R87" s="199">
        <f t="shared" si="2"/>
        <v>0</v>
      </c>
      <c r="S87" s="199">
        <v>0</v>
      </c>
      <c r="T87" s="200">
        <f t="shared" si="3"/>
        <v>0</v>
      </c>
      <c r="U87" s="35"/>
      <c r="V87" s="35"/>
      <c r="W87" s="35"/>
      <c r="X87" s="35"/>
      <c r="Y87" s="35"/>
      <c r="Z87" s="35"/>
      <c r="AA87" s="35"/>
      <c r="AB87" s="35"/>
      <c r="AC87" s="35"/>
      <c r="AD87" s="35"/>
      <c r="AE87" s="35"/>
      <c r="AR87" s="201" t="s">
        <v>318</v>
      </c>
      <c r="AT87" s="201" t="s">
        <v>313</v>
      </c>
      <c r="AU87" s="201" t="s">
        <v>86</v>
      </c>
      <c r="AY87" s="18" t="s">
        <v>311</v>
      </c>
      <c r="BE87" s="202">
        <f t="shared" si="4"/>
        <v>0</v>
      </c>
      <c r="BF87" s="202">
        <f t="shared" si="5"/>
        <v>0</v>
      </c>
      <c r="BG87" s="202">
        <f t="shared" si="6"/>
        <v>0</v>
      </c>
      <c r="BH87" s="202">
        <f t="shared" si="7"/>
        <v>0</v>
      </c>
      <c r="BI87" s="202">
        <f t="shared" si="8"/>
        <v>0</v>
      </c>
      <c r="BJ87" s="18" t="s">
        <v>84</v>
      </c>
      <c r="BK87" s="202">
        <f t="shared" si="9"/>
        <v>0</v>
      </c>
      <c r="BL87" s="18" t="s">
        <v>318</v>
      </c>
      <c r="BM87" s="201" t="s">
        <v>4060</v>
      </c>
    </row>
    <row r="88" spans="1:65" s="2" customFormat="1" ht="16.5" customHeight="1" x14ac:dyDescent="0.2">
      <c r="A88" s="35"/>
      <c r="B88" s="36"/>
      <c r="C88" s="190" t="s">
        <v>125</v>
      </c>
      <c r="D88" s="190" t="s">
        <v>313</v>
      </c>
      <c r="E88" s="191" t="s">
        <v>4061</v>
      </c>
      <c r="F88" s="192" t="s">
        <v>4062</v>
      </c>
      <c r="G88" s="193" t="s">
        <v>329</v>
      </c>
      <c r="H88" s="194">
        <v>96</v>
      </c>
      <c r="I88" s="195"/>
      <c r="J88" s="196">
        <f t="shared" si="0"/>
        <v>0</v>
      </c>
      <c r="K88" s="192" t="s">
        <v>21</v>
      </c>
      <c r="L88" s="40"/>
      <c r="M88" s="197" t="s">
        <v>21</v>
      </c>
      <c r="N88" s="198" t="s">
        <v>47</v>
      </c>
      <c r="O88" s="65"/>
      <c r="P88" s="199">
        <f t="shared" si="1"/>
        <v>0</v>
      </c>
      <c r="Q88" s="199">
        <v>0</v>
      </c>
      <c r="R88" s="199">
        <f t="shared" si="2"/>
        <v>0</v>
      </c>
      <c r="S88" s="199">
        <v>0</v>
      </c>
      <c r="T88" s="200">
        <f t="shared" si="3"/>
        <v>0</v>
      </c>
      <c r="U88" s="35"/>
      <c r="V88" s="35"/>
      <c r="W88" s="35"/>
      <c r="X88" s="35"/>
      <c r="Y88" s="35"/>
      <c r="Z88" s="35"/>
      <c r="AA88" s="35"/>
      <c r="AB88" s="35"/>
      <c r="AC88" s="35"/>
      <c r="AD88" s="35"/>
      <c r="AE88" s="35"/>
      <c r="AR88" s="201" t="s">
        <v>318</v>
      </c>
      <c r="AT88" s="201" t="s">
        <v>313</v>
      </c>
      <c r="AU88" s="201" t="s">
        <v>86</v>
      </c>
      <c r="AY88" s="18" t="s">
        <v>311</v>
      </c>
      <c r="BE88" s="202">
        <f t="shared" si="4"/>
        <v>0</v>
      </c>
      <c r="BF88" s="202">
        <f t="shared" si="5"/>
        <v>0</v>
      </c>
      <c r="BG88" s="202">
        <f t="shared" si="6"/>
        <v>0</v>
      </c>
      <c r="BH88" s="202">
        <f t="shared" si="7"/>
        <v>0</v>
      </c>
      <c r="BI88" s="202">
        <f t="shared" si="8"/>
        <v>0</v>
      </c>
      <c r="BJ88" s="18" t="s">
        <v>84</v>
      </c>
      <c r="BK88" s="202">
        <f t="shared" si="9"/>
        <v>0</v>
      </c>
      <c r="BL88" s="18" t="s">
        <v>318</v>
      </c>
      <c r="BM88" s="201" t="s">
        <v>4063</v>
      </c>
    </row>
    <row r="89" spans="1:65" s="2" customFormat="1" ht="16.5" customHeight="1" x14ac:dyDescent="0.2">
      <c r="A89" s="35"/>
      <c r="B89" s="36"/>
      <c r="C89" s="190" t="s">
        <v>318</v>
      </c>
      <c r="D89" s="190" t="s">
        <v>313</v>
      </c>
      <c r="E89" s="191" t="s">
        <v>4064</v>
      </c>
      <c r="F89" s="192" t="s">
        <v>4065</v>
      </c>
      <c r="G89" s="193" t="s">
        <v>1692</v>
      </c>
      <c r="H89" s="194">
        <v>48</v>
      </c>
      <c r="I89" s="195"/>
      <c r="J89" s="196">
        <f t="shared" si="0"/>
        <v>0</v>
      </c>
      <c r="K89" s="192" t="s">
        <v>21</v>
      </c>
      <c r="L89" s="40"/>
      <c r="M89" s="197" t="s">
        <v>21</v>
      </c>
      <c r="N89" s="198" t="s">
        <v>47</v>
      </c>
      <c r="O89" s="65"/>
      <c r="P89" s="199">
        <f t="shared" si="1"/>
        <v>0</v>
      </c>
      <c r="Q89" s="199">
        <v>0</v>
      </c>
      <c r="R89" s="199">
        <f t="shared" si="2"/>
        <v>0</v>
      </c>
      <c r="S89" s="199">
        <v>0</v>
      </c>
      <c r="T89" s="200">
        <f t="shared" si="3"/>
        <v>0</v>
      </c>
      <c r="U89" s="35"/>
      <c r="V89" s="35"/>
      <c r="W89" s="35"/>
      <c r="X89" s="35"/>
      <c r="Y89" s="35"/>
      <c r="Z89" s="35"/>
      <c r="AA89" s="35"/>
      <c r="AB89" s="35"/>
      <c r="AC89" s="35"/>
      <c r="AD89" s="35"/>
      <c r="AE89" s="35"/>
      <c r="AR89" s="201" t="s">
        <v>318</v>
      </c>
      <c r="AT89" s="201" t="s">
        <v>313</v>
      </c>
      <c r="AU89" s="201" t="s">
        <v>86</v>
      </c>
      <c r="AY89" s="18" t="s">
        <v>311</v>
      </c>
      <c r="BE89" s="202">
        <f t="shared" si="4"/>
        <v>0</v>
      </c>
      <c r="BF89" s="202">
        <f t="shared" si="5"/>
        <v>0</v>
      </c>
      <c r="BG89" s="202">
        <f t="shared" si="6"/>
        <v>0</v>
      </c>
      <c r="BH89" s="202">
        <f t="shared" si="7"/>
        <v>0</v>
      </c>
      <c r="BI89" s="202">
        <f t="shared" si="8"/>
        <v>0</v>
      </c>
      <c r="BJ89" s="18" t="s">
        <v>84</v>
      </c>
      <c r="BK89" s="202">
        <f t="shared" si="9"/>
        <v>0</v>
      </c>
      <c r="BL89" s="18" t="s">
        <v>318</v>
      </c>
      <c r="BM89" s="201" t="s">
        <v>4066</v>
      </c>
    </row>
    <row r="90" spans="1:65" s="2" customFormat="1" ht="16.5" customHeight="1" x14ac:dyDescent="0.2">
      <c r="A90" s="35"/>
      <c r="B90" s="36"/>
      <c r="C90" s="190" t="s">
        <v>334</v>
      </c>
      <c r="D90" s="190" t="s">
        <v>313</v>
      </c>
      <c r="E90" s="191" t="s">
        <v>4067</v>
      </c>
      <c r="F90" s="192" t="s">
        <v>4068</v>
      </c>
      <c r="G90" s="193" t="s">
        <v>329</v>
      </c>
      <c r="H90" s="194">
        <v>68</v>
      </c>
      <c r="I90" s="195"/>
      <c r="J90" s="196">
        <f t="shared" si="0"/>
        <v>0</v>
      </c>
      <c r="K90" s="192" t="s">
        <v>21</v>
      </c>
      <c r="L90" s="40"/>
      <c r="M90" s="197" t="s">
        <v>21</v>
      </c>
      <c r="N90" s="198" t="s">
        <v>47</v>
      </c>
      <c r="O90" s="65"/>
      <c r="P90" s="199">
        <f t="shared" si="1"/>
        <v>0</v>
      </c>
      <c r="Q90" s="199">
        <v>0</v>
      </c>
      <c r="R90" s="199">
        <f t="shared" si="2"/>
        <v>0</v>
      </c>
      <c r="S90" s="199">
        <v>0</v>
      </c>
      <c r="T90" s="200">
        <f t="shared" si="3"/>
        <v>0</v>
      </c>
      <c r="U90" s="35"/>
      <c r="V90" s="35"/>
      <c r="W90" s="35"/>
      <c r="X90" s="35"/>
      <c r="Y90" s="35"/>
      <c r="Z90" s="35"/>
      <c r="AA90" s="35"/>
      <c r="AB90" s="35"/>
      <c r="AC90" s="35"/>
      <c r="AD90" s="35"/>
      <c r="AE90" s="35"/>
      <c r="AR90" s="201" t="s">
        <v>318</v>
      </c>
      <c r="AT90" s="201" t="s">
        <v>313</v>
      </c>
      <c r="AU90" s="201" t="s">
        <v>86</v>
      </c>
      <c r="AY90" s="18" t="s">
        <v>311</v>
      </c>
      <c r="BE90" s="202">
        <f t="shared" si="4"/>
        <v>0</v>
      </c>
      <c r="BF90" s="202">
        <f t="shared" si="5"/>
        <v>0</v>
      </c>
      <c r="BG90" s="202">
        <f t="shared" si="6"/>
        <v>0</v>
      </c>
      <c r="BH90" s="202">
        <f t="shared" si="7"/>
        <v>0</v>
      </c>
      <c r="BI90" s="202">
        <f t="shared" si="8"/>
        <v>0</v>
      </c>
      <c r="BJ90" s="18" t="s">
        <v>84</v>
      </c>
      <c r="BK90" s="202">
        <f t="shared" si="9"/>
        <v>0</v>
      </c>
      <c r="BL90" s="18" t="s">
        <v>318</v>
      </c>
      <c r="BM90" s="201" t="s">
        <v>4069</v>
      </c>
    </row>
    <row r="91" spans="1:65" s="2" customFormat="1" ht="16.5" customHeight="1" x14ac:dyDescent="0.2">
      <c r="A91" s="35"/>
      <c r="B91" s="36"/>
      <c r="C91" s="190" t="s">
        <v>338</v>
      </c>
      <c r="D91" s="190" t="s">
        <v>313</v>
      </c>
      <c r="E91" s="191" t="s">
        <v>4070</v>
      </c>
      <c r="F91" s="192" t="s">
        <v>4071</v>
      </c>
      <c r="G91" s="193" t="s">
        <v>1692</v>
      </c>
      <c r="H91" s="194">
        <v>34</v>
      </c>
      <c r="I91" s="195"/>
      <c r="J91" s="196">
        <f t="shared" si="0"/>
        <v>0</v>
      </c>
      <c r="K91" s="192" t="s">
        <v>21</v>
      </c>
      <c r="L91" s="40"/>
      <c r="M91" s="197" t="s">
        <v>21</v>
      </c>
      <c r="N91" s="198" t="s">
        <v>47</v>
      </c>
      <c r="O91" s="65"/>
      <c r="P91" s="199">
        <f t="shared" si="1"/>
        <v>0</v>
      </c>
      <c r="Q91" s="199">
        <v>0</v>
      </c>
      <c r="R91" s="199">
        <f t="shared" si="2"/>
        <v>0</v>
      </c>
      <c r="S91" s="199">
        <v>0</v>
      </c>
      <c r="T91" s="200">
        <f t="shared" si="3"/>
        <v>0</v>
      </c>
      <c r="U91" s="35"/>
      <c r="V91" s="35"/>
      <c r="W91" s="35"/>
      <c r="X91" s="35"/>
      <c r="Y91" s="35"/>
      <c r="Z91" s="35"/>
      <c r="AA91" s="35"/>
      <c r="AB91" s="35"/>
      <c r="AC91" s="35"/>
      <c r="AD91" s="35"/>
      <c r="AE91" s="35"/>
      <c r="AR91" s="201" t="s">
        <v>318</v>
      </c>
      <c r="AT91" s="201" t="s">
        <v>313</v>
      </c>
      <c r="AU91" s="201" t="s">
        <v>86</v>
      </c>
      <c r="AY91" s="18" t="s">
        <v>311</v>
      </c>
      <c r="BE91" s="202">
        <f t="shared" si="4"/>
        <v>0</v>
      </c>
      <c r="BF91" s="202">
        <f t="shared" si="5"/>
        <v>0</v>
      </c>
      <c r="BG91" s="202">
        <f t="shared" si="6"/>
        <v>0</v>
      </c>
      <c r="BH91" s="202">
        <f t="shared" si="7"/>
        <v>0</v>
      </c>
      <c r="BI91" s="202">
        <f t="shared" si="8"/>
        <v>0</v>
      </c>
      <c r="BJ91" s="18" t="s">
        <v>84</v>
      </c>
      <c r="BK91" s="202">
        <f t="shared" si="9"/>
        <v>0</v>
      </c>
      <c r="BL91" s="18" t="s">
        <v>318</v>
      </c>
      <c r="BM91" s="201" t="s">
        <v>4072</v>
      </c>
    </row>
    <row r="92" spans="1:65" s="2" customFormat="1" ht="16.5" customHeight="1" x14ac:dyDescent="0.2">
      <c r="A92" s="35"/>
      <c r="B92" s="36"/>
      <c r="C92" s="190" t="s">
        <v>348</v>
      </c>
      <c r="D92" s="190" t="s">
        <v>313</v>
      </c>
      <c r="E92" s="191" t="s">
        <v>4073</v>
      </c>
      <c r="F92" s="192" t="s">
        <v>4074</v>
      </c>
      <c r="G92" s="193" t="s">
        <v>329</v>
      </c>
      <c r="H92" s="194">
        <v>14</v>
      </c>
      <c r="I92" s="195"/>
      <c r="J92" s="196">
        <f t="shared" si="0"/>
        <v>0</v>
      </c>
      <c r="K92" s="192" t="s">
        <v>21</v>
      </c>
      <c r="L92" s="40"/>
      <c r="M92" s="197" t="s">
        <v>21</v>
      </c>
      <c r="N92" s="198" t="s">
        <v>47</v>
      </c>
      <c r="O92" s="65"/>
      <c r="P92" s="199">
        <f t="shared" si="1"/>
        <v>0</v>
      </c>
      <c r="Q92" s="199">
        <v>0</v>
      </c>
      <c r="R92" s="199">
        <f t="shared" si="2"/>
        <v>0</v>
      </c>
      <c r="S92" s="199">
        <v>0</v>
      </c>
      <c r="T92" s="200">
        <f t="shared" si="3"/>
        <v>0</v>
      </c>
      <c r="U92" s="35"/>
      <c r="V92" s="35"/>
      <c r="W92" s="35"/>
      <c r="X92" s="35"/>
      <c r="Y92" s="35"/>
      <c r="Z92" s="35"/>
      <c r="AA92" s="35"/>
      <c r="AB92" s="35"/>
      <c r="AC92" s="35"/>
      <c r="AD92" s="35"/>
      <c r="AE92" s="35"/>
      <c r="AR92" s="201" t="s">
        <v>318</v>
      </c>
      <c r="AT92" s="201" t="s">
        <v>313</v>
      </c>
      <c r="AU92" s="201" t="s">
        <v>86</v>
      </c>
      <c r="AY92" s="18" t="s">
        <v>311</v>
      </c>
      <c r="BE92" s="202">
        <f t="shared" si="4"/>
        <v>0</v>
      </c>
      <c r="BF92" s="202">
        <f t="shared" si="5"/>
        <v>0</v>
      </c>
      <c r="BG92" s="202">
        <f t="shared" si="6"/>
        <v>0</v>
      </c>
      <c r="BH92" s="202">
        <f t="shared" si="7"/>
        <v>0</v>
      </c>
      <c r="BI92" s="202">
        <f t="shared" si="8"/>
        <v>0</v>
      </c>
      <c r="BJ92" s="18" t="s">
        <v>84</v>
      </c>
      <c r="BK92" s="202">
        <f t="shared" si="9"/>
        <v>0</v>
      </c>
      <c r="BL92" s="18" t="s">
        <v>318</v>
      </c>
      <c r="BM92" s="201" t="s">
        <v>4075</v>
      </c>
    </row>
    <row r="93" spans="1:65" s="2" customFormat="1" ht="16.5" customHeight="1" x14ac:dyDescent="0.2">
      <c r="A93" s="35"/>
      <c r="B93" s="36"/>
      <c r="C93" s="190" t="s">
        <v>372</v>
      </c>
      <c r="D93" s="190" t="s">
        <v>313</v>
      </c>
      <c r="E93" s="191" t="s">
        <v>4076</v>
      </c>
      <c r="F93" s="192" t="s">
        <v>4077</v>
      </c>
      <c r="G93" s="193" t="s">
        <v>1692</v>
      </c>
      <c r="H93" s="194">
        <v>8</v>
      </c>
      <c r="I93" s="195"/>
      <c r="J93" s="196">
        <f t="shared" si="0"/>
        <v>0</v>
      </c>
      <c r="K93" s="192" t="s">
        <v>21</v>
      </c>
      <c r="L93" s="40"/>
      <c r="M93" s="197" t="s">
        <v>21</v>
      </c>
      <c r="N93" s="198" t="s">
        <v>47</v>
      </c>
      <c r="O93" s="65"/>
      <c r="P93" s="199">
        <f t="shared" si="1"/>
        <v>0</v>
      </c>
      <c r="Q93" s="199">
        <v>0</v>
      </c>
      <c r="R93" s="199">
        <f t="shared" si="2"/>
        <v>0</v>
      </c>
      <c r="S93" s="199">
        <v>0</v>
      </c>
      <c r="T93" s="200">
        <f t="shared" si="3"/>
        <v>0</v>
      </c>
      <c r="U93" s="35"/>
      <c r="V93" s="35"/>
      <c r="W93" s="35"/>
      <c r="X93" s="35"/>
      <c r="Y93" s="35"/>
      <c r="Z93" s="35"/>
      <c r="AA93" s="35"/>
      <c r="AB93" s="35"/>
      <c r="AC93" s="35"/>
      <c r="AD93" s="35"/>
      <c r="AE93" s="35"/>
      <c r="AR93" s="201" t="s">
        <v>318</v>
      </c>
      <c r="AT93" s="201" t="s">
        <v>313</v>
      </c>
      <c r="AU93" s="201" t="s">
        <v>86</v>
      </c>
      <c r="AY93" s="18" t="s">
        <v>311</v>
      </c>
      <c r="BE93" s="202">
        <f t="shared" si="4"/>
        <v>0</v>
      </c>
      <c r="BF93" s="202">
        <f t="shared" si="5"/>
        <v>0</v>
      </c>
      <c r="BG93" s="202">
        <f t="shared" si="6"/>
        <v>0</v>
      </c>
      <c r="BH93" s="202">
        <f t="shared" si="7"/>
        <v>0</v>
      </c>
      <c r="BI93" s="202">
        <f t="shared" si="8"/>
        <v>0</v>
      </c>
      <c r="BJ93" s="18" t="s">
        <v>84</v>
      </c>
      <c r="BK93" s="202">
        <f t="shared" si="9"/>
        <v>0</v>
      </c>
      <c r="BL93" s="18" t="s">
        <v>318</v>
      </c>
      <c r="BM93" s="201" t="s">
        <v>4078</v>
      </c>
    </row>
    <row r="94" spans="1:65" s="2" customFormat="1" ht="16.5" customHeight="1" x14ac:dyDescent="0.2">
      <c r="A94" s="35"/>
      <c r="B94" s="36"/>
      <c r="C94" s="190" t="s">
        <v>376</v>
      </c>
      <c r="D94" s="190" t="s">
        <v>313</v>
      </c>
      <c r="E94" s="191" t="s">
        <v>4079</v>
      </c>
      <c r="F94" s="192" t="s">
        <v>4080</v>
      </c>
      <c r="G94" s="193" t="s">
        <v>456</v>
      </c>
      <c r="H94" s="194">
        <v>1.6</v>
      </c>
      <c r="I94" s="195"/>
      <c r="J94" s="196">
        <f t="shared" si="0"/>
        <v>0</v>
      </c>
      <c r="K94" s="192" t="s">
        <v>21</v>
      </c>
      <c r="L94" s="40"/>
      <c r="M94" s="197" t="s">
        <v>21</v>
      </c>
      <c r="N94" s="198" t="s">
        <v>47</v>
      </c>
      <c r="O94" s="65"/>
      <c r="P94" s="199">
        <f t="shared" si="1"/>
        <v>0</v>
      </c>
      <c r="Q94" s="199">
        <v>0</v>
      </c>
      <c r="R94" s="199">
        <f t="shared" si="2"/>
        <v>0</v>
      </c>
      <c r="S94" s="199">
        <v>0</v>
      </c>
      <c r="T94" s="200">
        <f t="shared" si="3"/>
        <v>0</v>
      </c>
      <c r="U94" s="35"/>
      <c r="V94" s="35"/>
      <c r="W94" s="35"/>
      <c r="X94" s="35"/>
      <c r="Y94" s="35"/>
      <c r="Z94" s="35"/>
      <c r="AA94" s="35"/>
      <c r="AB94" s="35"/>
      <c r="AC94" s="35"/>
      <c r="AD94" s="35"/>
      <c r="AE94" s="35"/>
      <c r="AR94" s="201" t="s">
        <v>318</v>
      </c>
      <c r="AT94" s="201" t="s">
        <v>313</v>
      </c>
      <c r="AU94" s="201" t="s">
        <v>86</v>
      </c>
      <c r="AY94" s="18" t="s">
        <v>311</v>
      </c>
      <c r="BE94" s="202">
        <f t="shared" si="4"/>
        <v>0</v>
      </c>
      <c r="BF94" s="202">
        <f t="shared" si="5"/>
        <v>0</v>
      </c>
      <c r="BG94" s="202">
        <f t="shared" si="6"/>
        <v>0</v>
      </c>
      <c r="BH94" s="202">
        <f t="shared" si="7"/>
        <v>0</v>
      </c>
      <c r="BI94" s="202">
        <f t="shared" si="8"/>
        <v>0</v>
      </c>
      <c r="BJ94" s="18" t="s">
        <v>84</v>
      </c>
      <c r="BK94" s="202">
        <f t="shared" si="9"/>
        <v>0</v>
      </c>
      <c r="BL94" s="18" t="s">
        <v>318</v>
      </c>
      <c r="BM94" s="201" t="s">
        <v>4081</v>
      </c>
    </row>
    <row r="95" spans="1:65" s="2" customFormat="1" ht="16.5" customHeight="1" x14ac:dyDescent="0.2">
      <c r="A95" s="35"/>
      <c r="B95" s="36"/>
      <c r="C95" s="190" t="s">
        <v>381</v>
      </c>
      <c r="D95" s="190" t="s">
        <v>313</v>
      </c>
      <c r="E95" s="191" t="s">
        <v>4082</v>
      </c>
      <c r="F95" s="192" t="s">
        <v>4083</v>
      </c>
      <c r="G95" s="193" t="s">
        <v>329</v>
      </c>
      <c r="H95" s="194">
        <v>0.5</v>
      </c>
      <c r="I95" s="195"/>
      <c r="J95" s="196">
        <f t="shared" si="0"/>
        <v>0</v>
      </c>
      <c r="K95" s="192" t="s">
        <v>21</v>
      </c>
      <c r="L95" s="40"/>
      <c r="M95" s="197" t="s">
        <v>21</v>
      </c>
      <c r="N95" s="198" t="s">
        <v>47</v>
      </c>
      <c r="O95" s="65"/>
      <c r="P95" s="199">
        <f t="shared" si="1"/>
        <v>0</v>
      </c>
      <c r="Q95" s="199">
        <v>0</v>
      </c>
      <c r="R95" s="199">
        <f t="shared" si="2"/>
        <v>0</v>
      </c>
      <c r="S95" s="199">
        <v>0</v>
      </c>
      <c r="T95" s="200">
        <f t="shared" si="3"/>
        <v>0</v>
      </c>
      <c r="U95" s="35"/>
      <c r="V95" s="35"/>
      <c r="W95" s="35"/>
      <c r="X95" s="35"/>
      <c r="Y95" s="35"/>
      <c r="Z95" s="35"/>
      <c r="AA95" s="35"/>
      <c r="AB95" s="35"/>
      <c r="AC95" s="35"/>
      <c r="AD95" s="35"/>
      <c r="AE95" s="35"/>
      <c r="AR95" s="201" t="s">
        <v>318</v>
      </c>
      <c r="AT95" s="201" t="s">
        <v>313</v>
      </c>
      <c r="AU95" s="201" t="s">
        <v>86</v>
      </c>
      <c r="AY95" s="18" t="s">
        <v>311</v>
      </c>
      <c r="BE95" s="202">
        <f t="shared" si="4"/>
        <v>0</v>
      </c>
      <c r="BF95" s="202">
        <f t="shared" si="5"/>
        <v>0</v>
      </c>
      <c r="BG95" s="202">
        <f t="shared" si="6"/>
        <v>0</v>
      </c>
      <c r="BH95" s="202">
        <f t="shared" si="7"/>
        <v>0</v>
      </c>
      <c r="BI95" s="202">
        <f t="shared" si="8"/>
        <v>0</v>
      </c>
      <c r="BJ95" s="18" t="s">
        <v>84</v>
      </c>
      <c r="BK95" s="202">
        <f t="shared" si="9"/>
        <v>0</v>
      </c>
      <c r="BL95" s="18" t="s">
        <v>318</v>
      </c>
      <c r="BM95" s="201" t="s">
        <v>4084</v>
      </c>
    </row>
    <row r="96" spans="1:65" s="2" customFormat="1" ht="16.5" customHeight="1" x14ac:dyDescent="0.2">
      <c r="A96" s="35"/>
      <c r="B96" s="36"/>
      <c r="C96" s="190" t="s">
        <v>386</v>
      </c>
      <c r="D96" s="190" t="s">
        <v>313</v>
      </c>
      <c r="E96" s="191" t="s">
        <v>4085</v>
      </c>
      <c r="F96" s="192" t="s">
        <v>4086</v>
      </c>
      <c r="G96" s="193" t="s">
        <v>329</v>
      </c>
      <c r="H96" s="194">
        <v>0.5</v>
      </c>
      <c r="I96" s="195"/>
      <c r="J96" s="196">
        <f t="shared" si="0"/>
        <v>0</v>
      </c>
      <c r="K96" s="192" t="s">
        <v>21</v>
      </c>
      <c r="L96" s="40"/>
      <c r="M96" s="197" t="s">
        <v>21</v>
      </c>
      <c r="N96" s="198" t="s">
        <v>47</v>
      </c>
      <c r="O96" s="65"/>
      <c r="P96" s="199">
        <f t="shared" si="1"/>
        <v>0</v>
      </c>
      <c r="Q96" s="199">
        <v>0</v>
      </c>
      <c r="R96" s="199">
        <f t="shared" si="2"/>
        <v>0</v>
      </c>
      <c r="S96" s="199">
        <v>0</v>
      </c>
      <c r="T96" s="200">
        <f t="shared" si="3"/>
        <v>0</v>
      </c>
      <c r="U96" s="35"/>
      <c r="V96" s="35"/>
      <c r="W96" s="35"/>
      <c r="X96" s="35"/>
      <c r="Y96" s="35"/>
      <c r="Z96" s="35"/>
      <c r="AA96" s="35"/>
      <c r="AB96" s="35"/>
      <c r="AC96" s="35"/>
      <c r="AD96" s="35"/>
      <c r="AE96" s="35"/>
      <c r="AR96" s="201" t="s">
        <v>318</v>
      </c>
      <c r="AT96" s="201" t="s">
        <v>313</v>
      </c>
      <c r="AU96" s="201" t="s">
        <v>86</v>
      </c>
      <c r="AY96" s="18" t="s">
        <v>311</v>
      </c>
      <c r="BE96" s="202">
        <f t="shared" si="4"/>
        <v>0</v>
      </c>
      <c r="BF96" s="202">
        <f t="shared" si="5"/>
        <v>0</v>
      </c>
      <c r="BG96" s="202">
        <f t="shared" si="6"/>
        <v>0</v>
      </c>
      <c r="BH96" s="202">
        <f t="shared" si="7"/>
        <v>0</v>
      </c>
      <c r="BI96" s="202">
        <f t="shared" si="8"/>
        <v>0</v>
      </c>
      <c r="BJ96" s="18" t="s">
        <v>84</v>
      </c>
      <c r="BK96" s="202">
        <f t="shared" si="9"/>
        <v>0</v>
      </c>
      <c r="BL96" s="18" t="s">
        <v>318</v>
      </c>
      <c r="BM96" s="201" t="s">
        <v>4087</v>
      </c>
    </row>
    <row r="97" spans="1:65" s="2" customFormat="1" ht="16.5" customHeight="1" x14ac:dyDescent="0.2">
      <c r="A97" s="35"/>
      <c r="B97" s="36"/>
      <c r="C97" s="190" t="s">
        <v>399</v>
      </c>
      <c r="D97" s="190" t="s">
        <v>313</v>
      </c>
      <c r="E97" s="191" t="s">
        <v>4088</v>
      </c>
      <c r="F97" s="192" t="s">
        <v>4089</v>
      </c>
      <c r="G97" s="193" t="s">
        <v>1692</v>
      </c>
      <c r="H97" s="194">
        <v>85</v>
      </c>
      <c r="I97" s="195"/>
      <c r="J97" s="196">
        <f t="shared" si="0"/>
        <v>0</v>
      </c>
      <c r="K97" s="192" t="s">
        <v>21</v>
      </c>
      <c r="L97" s="40"/>
      <c r="M97" s="197" t="s">
        <v>21</v>
      </c>
      <c r="N97" s="198" t="s">
        <v>47</v>
      </c>
      <c r="O97" s="65"/>
      <c r="P97" s="199">
        <f t="shared" si="1"/>
        <v>0</v>
      </c>
      <c r="Q97" s="199">
        <v>0</v>
      </c>
      <c r="R97" s="199">
        <f t="shared" si="2"/>
        <v>0</v>
      </c>
      <c r="S97" s="199">
        <v>0</v>
      </c>
      <c r="T97" s="200">
        <f t="shared" si="3"/>
        <v>0</v>
      </c>
      <c r="U97" s="35"/>
      <c r="V97" s="35"/>
      <c r="W97" s="35"/>
      <c r="X97" s="35"/>
      <c r="Y97" s="35"/>
      <c r="Z97" s="35"/>
      <c r="AA97" s="35"/>
      <c r="AB97" s="35"/>
      <c r="AC97" s="35"/>
      <c r="AD97" s="35"/>
      <c r="AE97" s="35"/>
      <c r="AR97" s="201" t="s">
        <v>318</v>
      </c>
      <c r="AT97" s="201" t="s">
        <v>313</v>
      </c>
      <c r="AU97" s="201" t="s">
        <v>86</v>
      </c>
      <c r="AY97" s="18" t="s">
        <v>311</v>
      </c>
      <c r="BE97" s="202">
        <f t="shared" si="4"/>
        <v>0</v>
      </c>
      <c r="BF97" s="202">
        <f t="shared" si="5"/>
        <v>0</v>
      </c>
      <c r="BG97" s="202">
        <f t="shared" si="6"/>
        <v>0</v>
      </c>
      <c r="BH97" s="202">
        <f t="shared" si="7"/>
        <v>0</v>
      </c>
      <c r="BI97" s="202">
        <f t="shared" si="8"/>
        <v>0</v>
      </c>
      <c r="BJ97" s="18" t="s">
        <v>84</v>
      </c>
      <c r="BK97" s="202">
        <f t="shared" si="9"/>
        <v>0</v>
      </c>
      <c r="BL97" s="18" t="s">
        <v>318</v>
      </c>
      <c r="BM97" s="201" t="s">
        <v>4090</v>
      </c>
    </row>
    <row r="98" spans="1:65" s="2" customFormat="1" ht="16.5" customHeight="1" x14ac:dyDescent="0.2">
      <c r="A98" s="35"/>
      <c r="B98" s="36"/>
      <c r="C98" s="190" t="s">
        <v>404</v>
      </c>
      <c r="D98" s="190" t="s">
        <v>313</v>
      </c>
      <c r="E98" s="191" t="s">
        <v>4091</v>
      </c>
      <c r="F98" s="192" t="s">
        <v>4092</v>
      </c>
      <c r="G98" s="193" t="s">
        <v>1692</v>
      </c>
      <c r="H98" s="194">
        <v>2</v>
      </c>
      <c r="I98" s="195"/>
      <c r="J98" s="196">
        <f t="shared" si="0"/>
        <v>0</v>
      </c>
      <c r="K98" s="192" t="s">
        <v>21</v>
      </c>
      <c r="L98" s="40"/>
      <c r="M98" s="197" t="s">
        <v>21</v>
      </c>
      <c r="N98" s="198" t="s">
        <v>47</v>
      </c>
      <c r="O98" s="65"/>
      <c r="P98" s="199">
        <f t="shared" si="1"/>
        <v>0</v>
      </c>
      <c r="Q98" s="199">
        <v>0</v>
      </c>
      <c r="R98" s="199">
        <f t="shared" si="2"/>
        <v>0</v>
      </c>
      <c r="S98" s="199">
        <v>0</v>
      </c>
      <c r="T98" s="200">
        <f t="shared" si="3"/>
        <v>0</v>
      </c>
      <c r="U98" s="35"/>
      <c r="V98" s="35"/>
      <c r="W98" s="35"/>
      <c r="X98" s="35"/>
      <c r="Y98" s="35"/>
      <c r="Z98" s="35"/>
      <c r="AA98" s="35"/>
      <c r="AB98" s="35"/>
      <c r="AC98" s="35"/>
      <c r="AD98" s="35"/>
      <c r="AE98" s="35"/>
      <c r="AR98" s="201" t="s">
        <v>318</v>
      </c>
      <c r="AT98" s="201" t="s">
        <v>313</v>
      </c>
      <c r="AU98" s="201" t="s">
        <v>86</v>
      </c>
      <c r="AY98" s="18" t="s">
        <v>311</v>
      </c>
      <c r="BE98" s="202">
        <f t="shared" si="4"/>
        <v>0</v>
      </c>
      <c r="BF98" s="202">
        <f t="shared" si="5"/>
        <v>0</v>
      </c>
      <c r="BG98" s="202">
        <f t="shared" si="6"/>
        <v>0</v>
      </c>
      <c r="BH98" s="202">
        <f t="shared" si="7"/>
        <v>0</v>
      </c>
      <c r="BI98" s="202">
        <f t="shared" si="8"/>
        <v>0</v>
      </c>
      <c r="BJ98" s="18" t="s">
        <v>84</v>
      </c>
      <c r="BK98" s="202">
        <f t="shared" si="9"/>
        <v>0</v>
      </c>
      <c r="BL98" s="18" t="s">
        <v>318</v>
      </c>
      <c r="BM98" s="201" t="s">
        <v>4093</v>
      </c>
    </row>
    <row r="99" spans="1:65" s="2" customFormat="1" ht="19.5" x14ac:dyDescent="0.2">
      <c r="A99" s="35"/>
      <c r="B99" s="36"/>
      <c r="C99" s="37"/>
      <c r="D99" s="203" t="s">
        <v>519</v>
      </c>
      <c r="E99" s="37"/>
      <c r="F99" s="204" t="s">
        <v>4094</v>
      </c>
      <c r="G99" s="37"/>
      <c r="H99" s="37"/>
      <c r="I99" s="110"/>
      <c r="J99" s="37"/>
      <c r="K99" s="37"/>
      <c r="L99" s="40"/>
      <c r="M99" s="205"/>
      <c r="N99" s="206"/>
      <c r="O99" s="65"/>
      <c r="P99" s="65"/>
      <c r="Q99" s="65"/>
      <c r="R99" s="65"/>
      <c r="S99" s="65"/>
      <c r="T99" s="66"/>
      <c r="U99" s="35"/>
      <c r="V99" s="35"/>
      <c r="W99" s="35"/>
      <c r="X99" s="35"/>
      <c r="Y99" s="35"/>
      <c r="Z99" s="35"/>
      <c r="AA99" s="35"/>
      <c r="AB99" s="35"/>
      <c r="AC99" s="35"/>
      <c r="AD99" s="35"/>
      <c r="AE99" s="35"/>
      <c r="AT99" s="18" t="s">
        <v>519</v>
      </c>
      <c r="AU99" s="18" t="s">
        <v>86</v>
      </c>
    </row>
    <row r="100" spans="1:65" s="2" customFormat="1" ht="16.5" customHeight="1" x14ac:dyDescent="0.2">
      <c r="A100" s="35"/>
      <c r="B100" s="36"/>
      <c r="C100" s="190" t="s">
        <v>409</v>
      </c>
      <c r="D100" s="190" t="s">
        <v>313</v>
      </c>
      <c r="E100" s="191" t="s">
        <v>4095</v>
      </c>
      <c r="F100" s="192" t="s">
        <v>4096</v>
      </c>
      <c r="G100" s="193" t="s">
        <v>1692</v>
      </c>
      <c r="H100" s="194">
        <v>1</v>
      </c>
      <c r="I100" s="195"/>
      <c r="J100" s="196">
        <f>ROUND(I100*H100,2)</f>
        <v>0</v>
      </c>
      <c r="K100" s="192" t="s">
        <v>21</v>
      </c>
      <c r="L100" s="40"/>
      <c r="M100" s="197" t="s">
        <v>21</v>
      </c>
      <c r="N100" s="198" t="s">
        <v>47</v>
      </c>
      <c r="O100" s="65"/>
      <c r="P100" s="199">
        <f>O100*H100</f>
        <v>0</v>
      </c>
      <c r="Q100" s="199">
        <v>0</v>
      </c>
      <c r="R100" s="199">
        <f>Q100*H100</f>
        <v>0</v>
      </c>
      <c r="S100" s="199">
        <v>0</v>
      </c>
      <c r="T100" s="200">
        <f>S100*H100</f>
        <v>0</v>
      </c>
      <c r="U100" s="35"/>
      <c r="V100" s="35"/>
      <c r="W100" s="35"/>
      <c r="X100" s="35"/>
      <c r="Y100" s="35"/>
      <c r="Z100" s="35"/>
      <c r="AA100" s="35"/>
      <c r="AB100" s="35"/>
      <c r="AC100" s="35"/>
      <c r="AD100" s="35"/>
      <c r="AE100" s="35"/>
      <c r="AR100" s="201" t="s">
        <v>318</v>
      </c>
      <c r="AT100" s="201" t="s">
        <v>313</v>
      </c>
      <c r="AU100" s="201" t="s">
        <v>86</v>
      </c>
      <c r="AY100" s="18" t="s">
        <v>311</v>
      </c>
      <c r="BE100" s="202">
        <f>IF(N100="základní",J100,0)</f>
        <v>0</v>
      </c>
      <c r="BF100" s="202">
        <f>IF(N100="snížená",J100,0)</f>
        <v>0</v>
      </c>
      <c r="BG100" s="202">
        <f>IF(N100="zákl. přenesená",J100,0)</f>
        <v>0</v>
      </c>
      <c r="BH100" s="202">
        <f>IF(N100="sníž. přenesená",J100,0)</f>
        <v>0</v>
      </c>
      <c r="BI100" s="202">
        <f>IF(N100="nulová",J100,0)</f>
        <v>0</v>
      </c>
      <c r="BJ100" s="18" t="s">
        <v>84</v>
      </c>
      <c r="BK100" s="202">
        <f>ROUND(I100*H100,2)</f>
        <v>0</v>
      </c>
      <c r="BL100" s="18" t="s">
        <v>318</v>
      </c>
      <c r="BM100" s="201" t="s">
        <v>4097</v>
      </c>
    </row>
    <row r="101" spans="1:65" s="2" customFormat="1" ht="19.5" x14ac:dyDescent="0.2">
      <c r="A101" s="35"/>
      <c r="B101" s="36"/>
      <c r="C101" s="37"/>
      <c r="D101" s="203" t="s">
        <v>519</v>
      </c>
      <c r="E101" s="37"/>
      <c r="F101" s="204" t="s">
        <v>4094</v>
      </c>
      <c r="G101" s="37"/>
      <c r="H101" s="37"/>
      <c r="I101" s="110"/>
      <c r="J101" s="37"/>
      <c r="K101" s="37"/>
      <c r="L101" s="40"/>
      <c r="M101" s="205"/>
      <c r="N101" s="206"/>
      <c r="O101" s="65"/>
      <c r="P101" s="65"/>
      <c r="Q101" s="65"/>
      <c r="R101" s="65"/>
      <c r="S101" s="65"/>
      <c r="T101" s="66"/>
      <c r="U101" s="35"/>
      <c r="V101" s="35"/>
      <c r="W101" s="35"/>
      <c r="X101" s="35"/>
      <c r="Y101" s="35"/>
      <c r="Z101" s="35"/>
      <c r="AA101" s="35"/>
      <c r="AB101" s="35"/>
      <c r="AC101" s="35"/>
      <c r="AD101" s="35"/>
      <c r="AE101" s="35"/>
      <c r="AT101" s="18" t="s">
        <v>519</v>
      </c>
      <c r="AU101" s="18" t="s">
        <v>86</v>
      </c>
    </row>
    <row r="102" spans="1:65" s="2" customFormat="1" ht="16.5" customHeight="1" x14ac:dyDescent="0.2">
      <c r="A102" s="35"/>
      <c r="B102" s="36"/>
      <c r="C102" s="190" t="s">
        <v>8</v>
      </c>
      <c r="D102" s="190" t="s">
        <v>313</v>
      </c>
      <c r="E102" s="191" t="s">
        <v>4098</v>
      </c>
      <c r="F102" s="192" t="s">
        <v>4099</v>
      </c>
      <c r="G102" s="193" t="s">
        <v>1692</v>
      </c>
      <c r="H102" s="194">
        <v>2</v>
      </c>
      <c r="I102" s="195"/>
      <c r="J102" s="196">
        <f>ROUND(I102*H102,2)</f>
        <v>0</v>
      </c>
      <c r="K102" s="192" t="s">
        <v>21</v>
      </c>
      <c r="L102" s="40"/>
      <c r="M102" s="197" t="s">
        <v>21</v>
      </c>
      <c r="N102" s="198" t="s">
        <v>47</v>
      </c>
      <c r="O102" s="65"/>
      <c r="P102" s="199">
        <f>O102*H102</f>
        <v>0</v>
      </c>
      <c r="Q102" s="199">
        <v>0</v>
      </c>
      <c r="R102" s="199">
        <f>Q102*H102</f>
        <v>0</v>
      </c>
      <c r="S102" s="199">
        <v>0</v>
      </c>
      <c r="T102" s="200">
        <f>S102*H102</f>
        <v>0</v>
      </c>
      <c r="U102" s="35"/>
      <c r="V102" s="35"/>
      <c r="W102" s="35"/>
      <c r="X102" s="35"/>
      <c r="Y102" s="35"/>
      <c r="Z102" s="35"/>
      <c r="AA102" s="35"/>
      <c r="AB102" s="35"/>
      <c r="AC102" s="35"/>
      <c r="AD102" s="35"/>
      <c r="AE102" s="35"/>
      <c r="AR102" s="201" t="s">
        <v>318</v>
      </c>
      <c r="AT102" s="201" t="s">
        <v>313</v>
      </c>
      <c r="AU102" s="201" t="s">
        <v>86</v>
      </c>
      <c r="AY102" s="18" t="s">
        <v>311</v>
      </c>
      <c r="BE102" s="202">
        <f>IF(N102="základní",J102,0)</f>
        <v>0</v>
      </c>
      <c r="BF102" s="202">
        <f>IF(N102="snížená",J102,0)</f>
        <v>0</v>
      </c>
      <c r="BG102" s="202">
        <f>IF(N102="zákl. přenesená",J102,0)</f>
        <v>0</v>
      </c>
      <c r="BH102" s="202">
        <f>IF(N102="sníž. přenesená",J102,0)</f>
        <v>0</v>
      </c>
      <c r="BI102" s="202">
        <f>IF(N102="nulová",J102,0)</f>
        <v>0</v>
      </c>
      <c r="BJ102" s="18" t="s">
        <v>84</v>
      </c>
      <c r="BK102" s="202">
        <f>ROUND(I102*H102,2)</f>
        <v>0</v>
      </c>
      <c r="BL102" s="18" t="s">
        <v>318</v>
      </c>
      <c r="BM102" s="201" t="s">
        <v>4100</v>
      </c>
    </row>
    <row r="103" spans="1:65" s="2" customFormat="1" ht="16.5" customHeight="1" x14ac:dyDescent="0.2">
      <c r="A103" s="35"/>
      <c r="B103" s="36"/>
      <c r="C103" s="190" t="s">
        <v>420</v>
      </c>
      <c r="D103" s="190" t="s">
        <v>313</v>
      </c>
      <c r="E103" s="191" t="s">
        <v>4101</v>
      </c>
      <c r="F103" s="192" t="s">
        <v>4102</v>
      </c>
      <c r="G103" s="193" t="s">
        <v>1692</v>
      </c>
      <c r="H103" s="194">
        <v>9</v>
      </c>
      <c r="I103" s="195"/>
      <c r="J103" s="196">
        <f>ROUND(I103*H103,2)</f>
        <v>0</v>
      </c>
      <c r="K103" s="192" t="s">
        <v>21</v>
      </c>
      <c r="L103" s="40"/>
      <c r="M103" s="197" t="s">
        <v>21</v>
      </c>
      <c r="N103" s="198" t="s">
        <v>47</v>
      </c>
      <c r="O103" s="65"/>
      <c r="P103" s="199">
        <f>O103*H103</f>
        <v>0</v>
      </c>
      <c r="Q103" s="199">
        <v>0</v>
      </c>
      <c r="R103" s="199">
        <f>Q103*H103</f>
        <v>0</v>
      </c>
      <c r="S103" s="199">
        <v>0</v>
      </c>
      <c r="T103" s="200">
        <f>S103*H103</f>
        <v>0</v>
      </c>
      <c r="U103" s="35"/>
      <c r="V103" s="35"/>
      <c r="W103" s="35"/>
      <c r="X103" s="35"/>
      <c r="Y103" s="35"/>
      <c r="Z103" s="35"/>
      <c r="AA103" s="35"/>
      <c r="AB103" s="35"/>
      <c r="AC103" s="35"/>
      <c r="AD103" s="35"/>
      <c r="AE103" s="35"/>
      <c r="AR103" s="201" t="s">
        <v>318</v>
      </c>
      <c r="AT103" s="201" t="s">
        <v>313</v>
      </c>
      <c r="AU103" s="201" t="s">
        <v>86</v>
      </c>
      <c r="AY103" s="18" t="s">
        <v>311</v>
      </c>
      <c r="BE103" s="202">
        <f>IF(N103="základní",J103,0)</f>
        <v>0</v>
      </c>
      <c r="BF103" s="202">
        <f>IF(N103="snížená",J103,0)</f>
        <v>0</v>
      </c>
      <c r="BG103" s="202">
        <f>IF(N103="zákl. přenesená",J103,0)</f>
        <v>0</v>
      </c>
      <c r="BH103" s="202">
        <f>IF(N103="sníž. přenesená",J103,0)</f>
        <v>0</v>
      </c>
      <c r="BI103" s="202">
        <f>IF(N103="nulová",J103,0)</f>
        <v>0</v>
      </c>
      <c r="BJ103" s="18" t="s">
        <v>84</v>
      </c>
      <c r="BK103" s="202">
        <f>ROUND(I103*H103,2)</f>
        <v>0</v>
      </c>
      <c r="BL103" s="18" t="s">
        <v>318</v>
      </c>
      <c r="BM103" s="201" t="s">
        <v>4103</v>
      </c>
    </row>
    <row r="104" spans="1:65" s="2" customFormat="1" ht="19.5" x14ac:dyDescent="0.2">
      <c r="A104" s="35"/>
      <c r="B104" s="36"/>
      <c r="C104" s="37"/>
      <c r="D104" s="203" t="s">
        <v>519</v>
      </c>
      <c r="E104" s="37"/>
      <c r="F104" s="204" t="s">
        <v>4094</v>
      </c>
      <c r="G104" s="37"/>
      <c r="H104" s="37"/>
      <c r="I104" s="110"/>
      <c r="J104" s="37"/>
      <c r="K104" s="37"/>
      <c r="L104" s="40"/>
      <c r="M104" s="205"/>
      <c r="N104" s="206"/>
      <c r="O104" s="65"/>
      <c r="P104" s="65"/>
      <c r="Q104" s="65"/>
      <c r="R104" s="65"/>
      <c r="S104" s="65"/>
      <c r="T104" s="66"/>
      <c r="U104" s="35"/>
      <c r="V104" s="35"/>
      <c r="W104" s="35"/>
      <c r="X104" s="35"/>
      <c r="Y104" s="35"/>
      <c r="Z104" s="35"/>
      <c r="AA104" s="35"/>
      <c r="AB104" s="35"/>
      <c r="AC104" s="35"/>
      <c r="AD104" s="35"/>
      <c r="AE104" s="35"/>
      <c r="AT104" s="18" t="s">
        <v>519</v>
      </c>
      <c r="AU104" s="18" t="s">
        <v>86</v>
      </c>
    </row>
    <row r="105" spans="1:65" s="2" customFormat="1" ht="16.5" customHeight="1" x14ac:dyDescent="0.2">
      <c r="A105" s="35"/>
      <c r="B105" s="36"/>
      <c r="C105" s="190" t="s">
        <v>431</v>
      </c>
      <c r="D105" s="190" t="s">
        <v>313</v>
      </c>
      <c r="E105" s="191" t="s">
        <v>4104</v>
      </c>
      <c r="F105" s="192" t="s">
        <v>4105</v>
      </c>
      <c r="G105" s="193" t="s">
        <v>1692</v>
      </c>
      <c r="H105" s="194">
        <v>1</v>
      </c>
      <c r="I105" s="195"/>
      <c r="J105" s="196">
        <f>ROUND(I105*H105,2)</f>
        <v>0</v>
      </c>
      <c r="K105" s="192" t="s">
        <v>21</v>
      </c>
      <c r="L105" s="40"/>
      <c r="M105" s="197" t="s">
        <v>21</v>
      </c>
      <c r="N105" s="198" t="s">
        <v>47</v>
      </c>
      <c r="O105" s="65"/>
      <c r="P105" s="199">
        <f>O105*H105</f>
        <v>0</v>
      </c>
      <c r="Q105" s="199">
        <v>0</v>
      </c>
      <c r="R105" s="199">
        <f>Q105*H105</f>
        <v>0</v>
      </c>
      <c r="S105" s="199">
        <v>0</v>
      </c>
      <c r="T105" s="200">
        <f>S105*H105</f>
        <v>0</v>
      </c>
      <c r="U105" s="35"/>
      <c r="V105" s="35"/>
      <c r="W105" s="35"/>
      <c r="X105" s="35"/>
      <c r="Y105" s="35"/>
      <c r="Z105" s="35"/>
      <c r="AA105" s="35"/>
      <c r="AB105" s="35"/>
      <c r="AC105" s="35"/>
      <c r="AD105" s="35"/>
      <c r="AE105" s="35"/>
      <c r="AR105" s="201" t="s">
        <v>318</v>
      </c>
      <c r="AT105" s="201" t="s">
        <v>313</v>
      </c>
      <c r="AU105" s="201" t="s">
        <v>86</v>
      </c>
      <c r="AY105" s="18" t="s">
        <v>311</v>
      </c>
      <c r="BE105" s="202">
        <f>IF(N105="základní",J105,0)</f>
        <v>0</v>
      </c>
      <c r="BF105" s="202">
        <f>IF(N105="snížená",J105,0)</f>
        <v>0</v>
      </c>
      <c r="BG105" s="202">
        <f>IF(N105="zákl. přenesená",J105,0)</f>
        <v>0</v>
      </c>
      <c r="BH105" s="202">
        <f>IF(N105="sníž. přenesená",J105,0)</f>
        <v>0</v>
      </c>
      <c r="BI105" s="202">
        <f>IF(N105="nulová",J105,0)</f>
        <v>0</v>
      </c>
      <c r="BJ105" s="18" t="s">
        <v>84</v>
      </c>
      <c r="BK105" s="202">
        <f>ROUND(I105*H105,2)</f>
        <v>0</v>
      </c>
      <c r="BL105" s="18" t="s">
        <v>318</v>
      </c>
      <c r="BM105" s="201" t="s">
        <v>4106</v>
      </c>
    </row>
    <row r="106" spans="1:65" s="2" customFormat="1" ht="16.5" customHeight="1" x14ac:dyDescent="0.2">
      <c r="A106" s="35"/>
      <c r="B106" s="36"/>
      <c r="C106" s="190" t="s">
        <v>437</v>
      </c>
      <c r="D106" s="190" t="s">
        <v>313</v>
      </c>
      <c r="E106" s="191" t="s">
        <v>4107</v>
      </c>
      <c r="F106" s="192" t="s">
        <v>4108</v>
      </c>
      <c r="G106" s="193" t="s">
        <v>1692</v>
      </c>
      <c r="H106" s="194">
        <v>2</v>
      </c>
      <c r="I106" s="195"/>
      <c r="J106" s="196">
        <f>ROUND(I106*H106,2)</f>
        <v>0</v>
      </c>
      <c r="K106" s="192" t="s">
        <v>21</v>
      </c>
      <c r="L106" s="40"/>
      <c r="M106" s="197" t="s">
        <v>21</v>
      </c>
      <c r="N106" s="198" t="s">
        <v>47</v>
      </c>
      <c r="O106" s="65"/>
      <c r="P106" s="199">
        <f>O106*H106</f>
        <v>0</v>
      </c>
      <c r="Q106" s="199">
        <v>0</v>
      </c>
      <c r="R106" s="199">
        <f>Q106*H106</f>
        <v>0</v>
      </c>
      <c r="S106" s="199">
        <v>0</v>
      </c>
      <c r="T106" s="200">
        <f>S106*H106</f>
        <v>0</v>
      </c>
      <c r="U106" s="35"/>
      <c r="V106" s="35"/>
      <c r="W106" s="35"/>
      <c r="X106" s="35"/>
      <c r="Y106" s="35"/>
      <c r="Z106" s="35"/>
      <c r="AA106" s="35"/>
      <c r="AB106" s="35"/>
      <c r="AC106" s="35"/>
      <c r="AD106" s="35"/>
      <c r="AE106" s="35"/>
      <c r="AR106" s="201" t="s">
        <v>318</v>
      </c>
      <c r="AT106" s="201" t="s">
        <v>313</v>
      </c>
      <c r="AU106" s="201" t="s">
        <v>86</v>
      </c>
      <c r="AY106" s="18" t="s">
        <v>311</v>
      </c>
      <c r="BE106" s="202">
        <f>IF(N106="základní",J106,0)</f>
        <v>0</v>
      </c>
      <c r="BF106" s="202">
        <f>IF(N106="snížená",J106,0)</f>
        <v>0</v>
      </c>
      <c r="BG106" s="202">
        <f>IF(N106="zákl. přenesená",J106,0)</f>
        <v>0</v>
      </c>
      <c r="BH106" s="202">
        <f>IF(N106="sníž. přenesená",J106,0)</f>
        <v>0</v>
      </c>
      <c r="BI106" s="202">
        <f>IF(N106="nulová",J106,0)</f>
        <v>0</v>
      </c>
      <c r="BJ106" s="18" t="s">
        <v>84</v>
      </c>
      <c r="BK106" s="202">
        <f>ROUND(I106*H106,2)</f>
        <v>0</v>
      </c>
      <c r="BL106" s="18" t="s">
        <v>318</v>
      </c>
      <c r="BM106" s="201" t="s">
        <v>4109</v>
      </c>
    </row>
    <row r="107" spans="1:65" s="2" customFormat="1" ht="19.5" x14ac:dyDescent="0.2">
      <c r="A107" s="35"/>
      <c r="B107" s="36"/>
      <c r="C107" s="37"/>
      <c r="D107" s="203" t="s">
        <v>519</v>
      </c>
      <c r="E107" s="37"/>
      <c r="F107" s="204" t="s">
        <v>4110</v>
      </c>
      <c r="G107" s="37"/>
      <c r="H107" s="37"/>
      <c r="I107" s="110"/>
      <c r="J107" s="37"/>
      <c r="K107" s="37"/>
      <c r="L107" s="40"/>
      <c r="M107" s="205"/>
      <c r="N107" s="206"/>
      <c r="O107" s="65"/>
      <c r="P107" s="65"/>
      <c r="Q107" s="65"/>
      <c r="R107" s="65"/>
      <c r="S107" s="65"/>
      <c r="T107" s="66"/>
      <c r="U107" s="35"/>
      <c r="V107" s="35"/>
      <c r="W107" s="35"/>
      <c r="X107" s="35"/>
      <c r="Y107" s="35"/>
      <c r="Z107" s="35"/>
      <c r="AA107" s="35"/>
      <c r="AB107" s="35"/>
      <c r="AC107" s="35"/>
      <c r="AD107" s="35"/>
      <c r="AE107" s="35"/>
      <c r="AT107" s="18" t="s">
        <v>519</v>
      </c>
      <c r="AU107" s="18" t="s">
        <v>86</v>
      </c>
    </row>
    <row r="108" spans="1:65" s="2" customFormat="1" ht="16.5" customHeight="1" x14ac:dyDescent="0.2">
      <c r="A108" s="35"/>
      <c r="B108" s="36"/>
      <c r="C108" s="190" t="s">
        <v>442</v>
      </c>
      <c r="D108" s="190" t="s">
        <v>313</v>
      </c>
      <c r="E108" s="191" t="s">
        <v>4111</v>
      </c>
      <c r="F108" s="192" t="s">
        <v>4112</v>
      </c>
      <c r="G108" s="193" t="s">
        <v>2003</v>
      </c>
      <c r="H108" s="194">
        <v>41</v>
      </c>
      <c r="I108" s="195"/>
      <c r="J108" s="196">
        <f>ROUND(I108*H108,2)</f>
        <v>0</v>
      </c>
      <c r="K108" s="192" t="s">
        <v>21</v>
      </c>
      <c r="L108" s="40"/>
      <c r="M108" s="197" t="s">
        <v>21</v>
      </c>
      <c r="N108" s="198" t="s">
        <v>47</v>
      </c>
      <c r="O108" s="65"/>
      <c r="P108" s="199">
        <f>O108*H108</f>
        <v>0</v>
      </c>
      <c r="Q108" s="199">
        <v>0</v>
      </c>
      <c r="R108" s="199">
        <f>Q108*H108</f>
        <v>0</v>
      </c>
      <c r="S108" s="199">
        <v>0</v>
      </c>
      <c r="T108" s="200">
        <f>S108*H108</f>
        <v>0</v>
      </c>
      <c r="U108" s="35"/>
      <c r="V108" s="35"/>
      <c r="W108" s="35"/>
      <c r="X108" s="35"/>
      <c r="Y108" s="35"/>
      <c r="Z108" s="35"/>
      <c r="AA108" s="35"/>
      <c r="AB108" s="35"/>
      <c r="AC108" s="35"/>
      <c r="AD108" s="35"/>
      <c r="AE108" s="35"/>
      <c r="AR108" s="201" t="s">
        <v>318</v>
      </c>
      <c r="AT108" s="201" t="s">
        <v>313</v>
      </c>
      <c r="AU108" s="201" t="s">
        <v>86</v>
      </c>
      <c r="AY108" s="18" t="s">
        <v>311</v>
      </c>
      <c r="BE108" s="202">
        <f>IF(N108="základní",J108,0)</f>
        <v>0</v>
      </c>
      <c r="BF108" s="202">
        <f>IF(N108="snížená",J108,0)</f>
        <v>0</v>
      </c>
      <c r="BG108" s="202">
        <f>IF(N108="zákl. přenesená",J108,0)</f>
        <v>0</v>
      </c>
      <c r="BH108" s="202">
        <f>IF(N108="sníž. přenesená",J108,0)</f>
        <v>0</v>
      </c>
      <c r="BI108" s="202">
        <f>IF(N108="nulová",J108,0)</f>
        <v>0</v>
      </c>
      <c r="BJ108" s="18" t="s">
        <v>84</v>
      </c>
      <c r="BK108" s="202">
        <f>ROUND(I108*H108,2)</f>
        <v>0</v>
      </c>
      <c r="BL108" s="18" t="s">
        <v>318</v>
      </c>
      <c r="BM108" s="201" t="s">
        <v>4113</v>
      </c>
    </row>
    <row r="109" spans="1:65" s="2" customFormat="1" ht="16.5" customHeight="1" x14ac:dyDescent="0.2">
      <c r="A109" s="35"/>
      <c r="B109" s="36"/>
      <c r="C109" s="190" t="s">
        <v>449</v>
      </c>
      <c r="D109" s="190" t="s">
        <v>313</v>
      </c>
      <c r="E109" s="191" t="s">
        <v>4114</v>
      </c>
      <c r="F109" s="192" t="s">
        <v>4115</v>
      </c>
      <c r="G109" s="193" t="s">
        <v>2003</v>
      </c>
      <c r="H109" s="194">
        <v>6</v>
      </c>
      <c r="I109" s="195"/>
      <c r="J109" s="196">
        <f>ROUND(I109*H109,2)</f>
        <v>0</v>
      </c>
      <c r="K109" s="192" t="s">
        <v>21</v>
      </c>
      <c r="L109" s="40"/>
      <c r="M109" s="197" t="s">
        <v>21</v>
      </c>
      <c r="N109" s="198" t="s">
        <v>47</v>
      </c>
      <c r="O109" s="65"/>
      <c r="P109" s="199">
        <f>O109*H109</f>
        <v>0</v>
      </c>
      <c r="Q109" s="199">
        <v>0</v>
      </c>
      <c r="R109" s="199">
        <f>Q109*H109</f>
        <v>0</v>
      </c>
      <c r="S109" s="199">
        <v>0</v>
      </c>
      <c r="T109" s="200">
        <f>S109*H109</f>
        <v>0</v>
      </c>
      <c r="U109" s="35"/>
      <c r="V109" s="35"/>
      <c r="W109" s="35"/>
      <c r="X109" s="35"/>
      <c r="Y109" s="35"/>
      <c r="Z109" s="35"/>
      <c r="AA109" s="35"/>
      <c r="AB109" s="35"/>
      <c r="AC109" s="35"/>
      <c r="AD109" s="35"/>
      <c r="AE109" s="35"/>
      <c r="AR109" s="201" t="s">
        <v>318</v>
      </c>
      <c r="AT109" s="201" t="s">
        <v>313</v>
      </c>
      <c r="AU109" s="201" t="s">
        <v>86</v>
      </c>
      <c r="AY109" s="18" t="s">
        <v>311</v>
      </c>
      <c r="BE109" s="202">
        <f>IF(N109="základní",J109,0)</f>
        <v>0</v>
      </c>
      <c r="BF109" s="202">
        <f>IF(N109="snížená",J109,0)</f>
        <v>0</v>
      </c>
      <c r="BG109" s="202">
        <f>IF(N109="zákl. přenesená",J109,0)</f>
        <v>0</v>
      </c>
      <c r="BH109" s="202">
        <f>IF(N109="sníž. přenesená",J109,0)</f>
        <v>0</v>
      </c>
      <c r="BI109" s="202">
        <f>IF(N109="nulová",J109,0)</f>
        <v>0</v>
      </c>
      <c r="BJ109" s="18" t="s">
        <v>84</v>
      </c>
      <c r="BK109" s="202">
        <f>ROUND(I109*H109,2)</f>
        <v>0</v>
      </c>
      <c r="BL109" s="18" t="s">
        <v>318</v>
      </c>
      <c r="BM109" s="201" t="s">
        <v>4116</v>
      </c>
    </row>
    <row r="110" spans="1:65" s="2" customFormat="1" ht="16.5" customHeight="1" x14ac:dyDescent="0.2">
      <c r="A110" s="35"/>
      <c r="B110" s="36"/>
      <c r="C110" s="190" t="s">
        <v>7</v>
      </c>
      <c r="D110" s="190" t="s">
        <v>313</v>
      </c>
      <c r="E110" s="191" t="s">
        <v>4117</v>
      </c>
      <c r="F110" s="192" t="s">
        <v>4118</v>
      </c>
      <c r="G110" s="193" t="s">
        <v>2003</v>
      </c>
      <c r="H110" s="194">
        <v>8</v>
      </c>
      <c r="I110" s="195"/>
      <c r="J110" s="196">
        <f>ROUND(I110*H110,2)</f>
        <v>0</v>
      </c>
      <c r="K110" s="192" t="s">
        <v>21</v>
      </c>
      <c r="L110" s="40"/>
      <c r="M110" s="197" t="s">
        <v>21</v>
      </c>
      <c r="N110" s="198" t="s">
        <v>47</v>
      </c>
      <c r="O110" s="65"/>
      <c r="P110" s="199">
        <f>O110*H110</f>
        <v>0</v>
      </c>
      <c r="Q110" s="199">
        <v>0</v>
      </c>
      <c r="R110" s="199">
        <f>Q110*H110</f>
        <v>0</v>
      </c>
      <c r="S110" s="199">
        <v>0</v>
      </c>
      <c r="T110" s="200">
        <f>S110*H110</f>
        <v>0</v>
      </c>
      <c r="U110" s="35"/>
      <c r="V110" s="35"/>
      <c r="W110" s="35"/>
      <c r="X110" s="35"/>
      <c r="Y110" s="35"/>
      <c r="Z110" s="35"/>
      <c r="AA110" s="35"/>
      <c r="AB110" s="35"/>
      <c r="AC110" s="35"/>
      <c r="AD110" s="35"/>
      <c r="AE110" s="35"/>
      <c r="AR110" s="201" t="s">
        <v>318</v>
      </c>
      <c r="AT110" s="201" t="s">
        <v>313</v>
      </c>
      <c r="AU110" s="201" t="s">
        <v>86</v>
      </c>
      <c r="AY110" s="18" t="s">
        <v>311</v>
      </c>
      <c r="BE110" s="202">
        <f>IF(N110="základní",J110,0)</f>
        <v>0</v>
      </c>
      <c r="BF110" s="202">
        <f>IF(N110="snížená",J110,0)</f>
        <v>0</v>
      </c>
      <c r="BG110" s="202">
        <f>IF(N110="zákl. přenesená",J110,0)</f>
        <v>0</v>
      </c>
      <c r="BH110" s="202">
        <f>IF(N110="sníž. přenesená",J110,0)</f>
        <v>0</v>
      </c>
      <c r="BI110" s="202">
        <f>IF(N110="nulová",J110,0)</f>
        <v>0</v>
      </c>
      <c r="BJ110" s="18" t="s">
        <v>84</v>
      </c>
      <c r="BK110" s="202">
        <f>ROUND(I110*H110,2)</f>
        <v>0</v>
      </c>
      <c r="BL110" s="18" t="s">
        <v>318</v>
      </c>
      <c r="BM110" s="201" t="s">
        <v>4119</v>
      </c>
    </row>
    <row r="111" spans="1:65" s="12" customFormat="1" ht="22.9" customHeight="1" x14ac:dyDescent="0.2">
      <c r="B111" s="174"/>
      <c r="C111" s="175"/>
      <c r="D111" s="176" t="s">
        <v>75</v>
      </c>
      <c r="E111" s="188" t="s">
        <v>4120</v>
      </c>
      <c r="F111" s="188" t="s">
        <v>4121</v>
      </c>
      <c r="G111" s="175"/>
      <c r="H111" s="175"/>
      <c r="I111" s="178"/>
      <c r="J111" s="189">
        <f>BK111</f>
        <v>0</v>
      </c>
      <c r="K111" s="175"/>
      <c r="L111" s="180"/>
      <c r="M111" s="181"/>
      <c r="N111" s="182"/>
      <c r="O111" s="182"/>
      <c r="P111" s="183">
        <f>SUM(P112:P113)</f>
        <v>0</v>
      </c>
      <c r="Q111" s="182"/>
      <c r="R111" s="183">
        <f>SUM(R112:R113)</f>
        <v>0</v>
      </c>
      <c r="S111" s="182"/>
      <c r="T111" s="184">
        <f>SUM(T112:T113)</f>
        <v>0</v>
      </c>
      <c r="AR111" s="185" t="s">
        <v>84</v>
      </c>
      <c r="AT111" s="186" t="s">
        <v>75</v>
      </c>
      <c r="AU111" s="186" t="s">
        <v>84</v>
      </c>
      <c r="AY111" s="185" t="s">
        <v>311</v>
      </c>
      <c r="BK111" s="187">
        <f>SUM(BK112:BK113)</f>
        <v>0</v>
      </c>
    </row>
    <row r="112" spans="1:65" s="2" customFormat="1" ht="16.5" customHeight="1" x14ac:dyDescent="0.2">
      <c r="A112" s="35"/>
      <c r="B112" s="36"/>
      <c r="C112" s="190" t="s">
        <v>459</v>
      </c>
      <c r="D112" s="190" t="s">
        <v>313</v>
      </c>
      <c r="E112" s="191" t="s">
        <v>4122</v>
      </c>
      <c r="F112" s="192" t="s">
        <v>4123</v>
      </c>
      <c r="G112" s="193" t="s">
        <v>1692</v>
      </c>
      <c r="H112" s="194">
        <v>1</v>
      </c>
      <c r="I112" s="195"/>
      <c r="J112" s="196">
        <f>ROUND(I112*H112,2)</f>
        <v>0</v>
      </c>
      <c r="K112" s="192" t="s">
        <v>21</v>
      </c>
      <c r="L112" s="40"/>
      <c r="M112" s="197" t="s">
        <v>21</v>
      </c>
      <c r="N112" s="198" t="s">
        <v>47</v>
      </c>
      <c r="O112" s="65"/>
      <c r="P112" s="199">
        <f>O112*H112</f>
        <v>0</v>
      </c>
      <c r="Q112" s="199">
        <v>0</v>
      </c>
      <c r="R112" s="199">
        <f>Q112*H112</f>
        <v>0</v>
      </c>
      <c r="S112" s="199">
        <v>0</v>
      </c>
      <c r="T112" s="200">
        <f>S112*H112</f>
        <v>0</v>
      </c>
      <c r="U112" s="35"/>
      <c r="V112" s="35"/>
      <c r="W112" s="35"/>
      <c r="X112" s="35"/>
      <c r="Y112" s="35"/>
      <c r="Z112" s="35"/>
      <c r="AA112" s="35"/>
      <c r="AB112" s="35"/>
      <c r="AC112" s="35"/>
      <c r="AD112" s="35"/>
      <c r="AE112" s="35"/>
      <c r="AR112" s="201" t="s">
        <v>318</v>
      </c>
      <c r="AT112" s="201" t="s">
        <v>313</v>
      </c>
      <c r="AU112" s="201" t="s">
        <v>86</v>
      </c>
      <c r="AY112" s="18" t="s">
        <v>311</v>
      </c>
      <c r="BE112" s="202">
        <f>IF(N112="základní",J112,0)</f>
        <v>0</v>
      </c>
      <c r="BF112" s="202">
        <f>IF(N112="snížená",J112,0)</f>
        <v>0</v>
      </c>
      <c r="BG112" s="202">
        <f>IF(N112="zákl. přenesená",J112,0)</f>
        <v>0</v>
      </c>
      <c r="BH112" s="202">
        <f>IF(N112="sníž. přenesená",J112,0)</f>
        <v>0</v>
      </c>
      <c r="BI112" s="202">
        <f>IF(N112="nulová",J112,0)</f>
        <v>0</v>
      </c>
      <c r="BJ112" s="18" t="s">
        <v>84</v>
      </c>
      <c r="BK112" s="202">
        <f>ROUND(I112*H112,2)</f>
        <v>0</v>
      </c>
      <c r="BL112" s="18" t="s">
        <v>318</v>
      </c>
      <c r="BM112" s="201" t="s">
        <v>4124</v>
      </c>
    </row>
    <row r="113" spans="1:65" s="2" customFormat="1" ht="19.5" x14ac:dyDescent="0.2">
      <c r="A113" s="35"/>
      <c r="B113" s="36"/>
      <c r="C113" s="37"/>
      <c r="D113" s="203" t="s">
        <v>519</v>
      </c>
      <c r="E113" s="37"/>
      <c r="F113" s="204" t="s">
        <v>4125</v>
      </c>
      <c r="G113" s="37"/>
      <c r="H113" s="37"/>
      <c r="I113" s="110"/>
      <c r="J113" s="37"/>
      <c r="K113" s="37"/>
      <c r="L113" s="40"/>
      <c r="M113" s="205"/>
      <c r="N113" s="206"/>
      <c r="O113" s="65"/>
      <c r="P113" s="65"/>
      <c r="Q113" s="65"/>
      <c r="R113" s="65"/>
      <c r="S113" s="65"/>
      <c r="T113" s="66"/>
      <c r="U113" s="35"/>
      <c r="V113" s="35"/>
      <c r="W113" s="35"/>
      <c r="X113" s="35"/>
      <c r="Y113" s="35"/>
      <c r="Z113" s="35"/>
      <c r="AA113" s="35"/>
      <c r="AB113" s="35"/>
      <c r="AC113" s="35"/>
      <c r="AD113" s="35"/>
      <c r="AE113" s="35"/>
      <c r="AT113" s="18" t="s">
        <v>519</v>
      </c>
      <c r="AU113" s="18" t="s">
        <v>86</v>
      </c>
    </row>
    <row r="114" spans="1:65" s="12" customFormat="1" ht="22.9" customHeight="1" x14ac:dyDescent="0.2">
      <c r="B114" s="174"/>
      <c r="C114" s="175"/>
      <c r="D114" s="176" t="s">
        <v>75</v>
      </c>
      <c r="E114" s="188" t="s">
        <v>4126</v>
      </c>
      <c r="F114" s="188" t="s">
        <v>2236</v>
      </c>
      <c r="G114" s="175"/>
      <c r="H114" s="175"/>
      <c r="I114" s="178"/>
      <c r="J114" s="189">
        <f>BK114</f>
        <v>0</v>
      </c>
      <c r="K114" s="175"/>
      <c r="L114" s="180"/>
      <c r="M114" s="181"/>
      <c r="N114" s="182"/>
      <c r="O114" s="182"/>
      <c r="P114" s="183">
        <f>SUM(P115:P122)</f>
        <v>0</v>
      </c>
      <c r="Q114" s="182"/>
      <c r="R114" s="183">
        <f>SUM(R115:R122)</f>
        <v>0</v>
      </c>
      <c r="S114" s="182"/>
      <c r="T114" s="184">
        <f>SUM(T115:T122)</f>
        <v>0</v>
      </c>
      <c r="AR114" s="185" t="s">
        <v>84</v>
      </c>
      <c r="AT114" s="186" t="s">
        <v>75</v>
      </c>
      <c r="AU114" s="186" t="s">
        <v>84</v>
      </c>
      <c r="AY114" s="185" t="s">
        <v>311</v>
      </c>
      <c r="BK114" s="187">
        <f>SUM(BK115:BK122)</f>
        <v>0</v>
      </c>
    </row>
    <row r="115" spans="1:65" s="2" customFormat="1" ht="16.5" customHeight="1" x14ac:dyDescent="0.2">
      <c r="A115" s="35"/>
      <c r="B115" s="36"/>
      <c r="C115" s="190" t="s">
        <v>464</v>
      </c>
      <c r="D115" s="190" t="s">
        <v>313</v>
      </c>
      <c r="E115" s="191" t="s">
        <v>4127</v>
      </c>
      <c r="F115" s="192" t="s">
        <v>4128</v>
      </c>
      <c r="G115" s="193" t="s">
        <v>329</v>
      </c>
      <c r="H115" s="194">
        <v>255</v>
      </c>
      <c r="I115" s="195"/>
      <c r="J115" s="196">
        <f t="shared" ref="J115:J122" si="10">ROUND(I115*H115,2)</f>
        <v>0</v>
      </c>
      <c r="K115" s="192" t="s">
        <v>21</v>
      </c>
      <c r="L115" s="40"/>
      <c r="M115" s="197" t="s">
        <v>21</v>
      </c>
      <c r="N115" s="198" t="s">
        <v>47</v>
      </c>
      <c r="O115" s="65"/>
      <c r="P115" s="199">
        <f t="shared" ref="P115:P122" si="11">O115*H115</f>
        <v>0</v>
      </c>
      <c r="Q115" s="199">
        <v>0</v>
      </c>
      <c r="R115" s="199">
        <f t="shared" ref="R115:R122" si="12">Q115*H115</f>
        <v>0</v>
      </c>
      <c r="S115" s="199">
        <v>0</v>
      </c>
      <c r="T115" s="200">
        <f t="shared" ref="T115:T122" si="13">S115*H115</f>
        <v>0</v>
      </c>
      <c r="U115" s="35"/>
      <c r="V115" s="35"/>
      <c r="W115" s="35"/>
      <c r="X115" s="35"/>
      <c r="Y115" s="35"/>
      <c r="Z115" s="35"/>
      <c r="AA115" s="35"/>
      <c r="AB115" s="35"/>
      <c r="AC115" s="35"/>
      <c r="AD115" s="35"/>
      <c r="AE115" s="35"/>
      <c r="AR115" s="201" t="s">
        <v>318</v>
      </c>
      <c r="AT115" s="201" t="s">
        <v>313</v>
      </c>
      <c r="AU115" s="201" t="s">
        <v>86</v>
      </c>
      <c r="AY115" s="18" t="s">
        <v>311</v>
      </c>
      <c r="BE115" s="202">
        <f t="shared" ref="BE115:BE122" si="14">IF(N115="základní",J115,0)</f>
        <v>0</v>
      </c>
      <c r="BF115" s="202">
        <f t="shared" ref="BF115:BF122" si="15">IF(N115="snížená",J115,0)</f>
        <v>0</v>
      </c>
      <c r="BG115" s="202">
        <f t="shared" ref="BG115:BG122" si="16">IF(N115="zákl. přenesená",J115,0)</f>
        <v>0</v>
      </c>
      <c r="BH115" s="202">
        <f t="shared" ref="BH115:BH122" si="17">IF(N115="sníž. přenesená",J115,0)</f>
        <v>0</v>
      </c>
      <c r="BI115" s="202">
        <f t="shared" ref="BI115:BI122" si="18">IF(N115="nulová",J115,0)</f>
        <v>0</v>
      </c>
      <c r="BJ115" s="18" t="s">
        <v>84</v>
      </c>
      <c r="BK115" s="202">
        <f t="shared" ref="BK115:BK122" si="19">ROUND(I115*H115,2)</f>
        <v>0</v>
      </c>
      <c r="BL115" s="18" t="s">
        <v>318</v>
      </c>
      <c r="BM115" s="201" t="s">
        <v>4129</v>
      </c>
    </row>
    <row r="116" spans="1:65" s="2" customFormat="1" ht="16.5" customHeight="1" x14ac:dyDescent="0.2">
      <c r="A116" s="35"/>
      <c r="B116" s="36"/>
      <c r="C116" s="190" t="s">
        <v>470</v>
      </c>
      <c r="D116" s="190" t="s">
        <v>313</v>
      </c>
      <c r="E116" s="191" t="s">
        <v>4130</v>
      </c>
      <c r="F116" s="192" t="s">
        <v>4131</v>
      </c>
      <c r="G116" s="193" t="s">
        <v>2003</v>
      </c>
      <c r="H116" s="194">
        <v>11</v>
      </c>
      <c r="I116" s="195"/>
      <c r="J116" s="196">
        <f t="shared" si="10"/>
        <v>0</v>
      </c>
      <c r="K116" s="192" t="s">
        <v>21</v>
      </c>
      <c r="L116" s="40"/>
      <c r="M116" s="197" t="s">
        <v>21</v>
      </c>
      <c r="N116" s="198" t="s">
        <v>47</v>
      </c>
      <c r="O116" s="65"/>
      <c r="P116" s="199">
        <f t="shared" si="11"/>
        <v>0</v>
      </c>
      <c r="Q116" s="199">
        <v>0</v>
      </c>
      <c r="R116" s="199">
        <f t="shared" si="12"/>
        <v>0</v>
      </c>
      <c r="S116" s="199">
        <v>0</v>
      </c>
      <c r="T116" s="200">
        <f t="shared" si="13"/>
        <v>0</v>
      </c>
      <c r="U116" s="35"/>
      <c r="V116" s="35"/>
      <c r="W116" s="35"/>
      <c r="X116" s="35"/>
      <c r="Y116" s="35"/>
      <c r="Z116" s="35"/>
      <c r="AA116" s="35"/>
      <c r="AB116" s="35"/>
      <c r="AC116" s="35"/>
      <c r="AD116" s="35"/>
      <c r="AE116" s="35"/>
      <c r="AR116" s="201" t="s">
        <v>318</v>
      </c>
      <c r="AT116" s="201" t="s">
        <v>313</v>
      </c>
      <c r="AU116" s="201" t="s">
        <v>86</v>
      </c>
      <c r="AY116" s="18" t="s">
        <v>311</v>
      </c>
      <c r="BE116" s="202">
        <f t="shared" si="14"/>
        <v>0</v>
      </c>
      <c r="BF116" s="202">
        <f t="shared" si="15"/>
        <v>0</v>
      </c>
      <c r="BG116" s="202">
        <f t="shared" si="16"/>
        <v>0</v>
      </c>
      <c r="BH116" s="202">
        <f t="shared" si="17"/>
        <v>0</v>
      </c>
      <c r="BI116" s="202">
        <f t="shared" si="18"/>
        <v>0</v>
      </c>
      <c r="BJ116" s="18" t="s">
        <v>84</v>
      </c>
      <c r="BK116" s="202">
        <f t="shared" si="19"/>
        <v>0</v>
      </c>
      <c r="BL116" s="18" t="s">
        <v>318</v>
      </c>
      <c r="BM116" s="201" t="s">
        <v>4132</v>
      </c>
    </row>
    <row r="117" spans="1:65" s="2" customFormat="1" ht="16.5" customHeight="1" x14ac:dyDescent="0.2">
      <c r="A117" s="35"/>
      <c r="B117" s="36"/>
      <c r="C117" s="190" t="s">
        <v>479</v>
      </c>
      <c r="D117" s="190" t="s">
        <v>313</v>
      </c>
      <c r="E117" s="191" t="s">
        <v>4133</v>
      </c>
      <c r="F117" s="192" t="s">
        <v>4134</v>
      </c>
      <c r="G117" s="193" t="s">
        <v>2003</v>
      </c>
      <c r="H117" s="194">
        <v>11</v>
      </c>
      <c r="I117" s="195"/>
      <c r="J117" s="196">
        <f t="shared" si="10"/>
        <v>0</v>
      </c>
      <c r="K117" s="192" t="s">
        <v>21</v>
      </c>
      <c r="L117" s="40"/>
      <c r="M117" s="197" t="s">
        <v>21</v>
      </c>
      <c r="N117" s="198" t="s">
        <v>47</v>
      </c>
      <c r="O117" s="65"/>
      <c r="P117" s="199">
        <f t="shared" si="11"/>
        <v>0</v>
      </c>
      <c r="Q117" s="199">
        <v>0</v>
      </c>
      <c r="R117" s="199">
        <f t="shared" si="12"/>
        <v>0</v>
      </c>
      <c r="S117" s="199">
        <v>0</v>
      </c>
      <c r="T117" s="200">
        <f t="shared" si="13"/>
        <v>0</v>
      </c>
      <c r="U117" s="35"/>
      <c r="V117" s="35"/>
      <c r="W117" s="35"/>
      <c r="X117" s="35"/>
      <c r="Y117" s="35"/>
      <c r="Z117" s="35"/>
      <c r="AA117" s="35"/>
      <c r="AB117" s="35"/>
      <c r="AC117" s="35"/>
      <c r="AD117" s="35"/>
      <c r="AE117" s="35"/>
      <c r="AR117" s="201" t="s">
        <v>318</v>
      </c>
      <c r="AT117" s="201" t="s">
        <v>313</v>
      </c>
      <c r="AU117" s="201" t="s">
        <v>86</v>
      </c>
      <c r="AY117" s="18" t="s">
        <v>311</v>
      </c>
      <c r="BE117" s="202">
        <f t="shared" si="14"/>
        <v>0</v>
      </c>
      <c r="BF117" s="202">
        <f t="shared" si="15"/>
        <v>0</v>
      </c>
      <c r="BG117" s="202">
        <f t="shared" si="16"/>
        <v>0</v>
      </c>
      <c r="BH117" s="202">
        <f t="shared" si="17"/>
        <v>0</v>
      </c>
      <c r="BI117" s="202">
        <f t="shared" si="18"/>
        <v>0</v>
      </c>
      <c r="BJ117" s="18" t="s">
        <v>84</v>
      </c>
      <c r="BK117" s="202">
        <f t="shared" si="19"/>
        <v>0</v>
      </c>
      <c r="BL117" s="18" t="s">
        <v>318</v>
      </c>
      <c r="BM117" s="201" t="s">
        <v>4135</v>
      </c>
    </row>
    <row r="118" spans="1:65" s="2" customFormat="1" ht="16.5" customHeight="1" x14ac:dyDescent="0.2">
      <c r="A118" s="35"/>
      <c r="B118" s="36"/>
      <c r="C118" s="190" t="s">
        <v>485</v>
      </c>
      <c r="D118" s="190" t="s">
        <v>313</v>
      </c>
      <c r="E118" s="191" t="s">
        <v>4136</v>
      </c>
      <c r="F118" s="192" t="s">
        <v>4137</v>
      </c>
      <c r="G118" s="193" t="s">
        <v>329</v>
      </c>
      <c r="H118" s="194">
        <v>255</v>
      </c>
      <c r="I118" s="195"/>
      <c r="J118" s="196">
        <f t="shared" si="10"/>
        <v>0</v>
      </c>
      <c r="K118" s="192" t="s">
        <v>21</v>
      </c>
      <c r="L118" s="40"/>
      <c r="M118" s="197" t="s">
        <v>21</v>
      </c>
      <c r="N118" s="198" t="s">
        <v>47</v>
      </c>
      <c r="O118" s="65"/>
      <c r="P118" s="199">
        <f t="shared" si="11"/>
        <v>0</v>
      </c>
      <c r="Q118" s="199">
        <v>0</v>
      </c>
      <c r="R118" s="199">
        <f t="shared" si="12"/>
        <v>0</v>
      </c>
      <c r="S118" s="199">
        <v>0</v>
      </c>
      <c r="T118" s="200">
        <f t="shared" si="13"/>
        <v>0</v>
      </c>
      <c r="U118" s="35"/>
      <c r="V118" s="35"/>
      <c r="W118" s="35"/>
      <c r="X118" s="35"/>
      <c r="Y118" s="35"/>
      <c r="Z118" s="35"/>
      <c r="AA118" s="35"/>
      <c r="AB118" s="35"/>
      <c r="AC118" s="35"/>
      <c r="AD118" s="35"/>
      <c r="AE118" s="35"/>
      <c r="AR118" s="201" t="s">
        <v>318</v>
      </c>
      <c r="AT118" s="201" t="s">
        <v>313</v>
      </c>
      <c r="AU118" s="201" t="s">
        <v>86</v>
      </c>
      <c r="AY118" s="18" t="s">
        <v>311</v>
      </c>
      <c r="BE118" s="202">
        <f t="shared" si="14"/>
        <v>0</v>
      </c>
      <c r="BF118" s="202">
        <f t="shared" si="15"/>
        <v>0</v>
      </c>
      <c r="BG118" s="202">
        <f t="shared" si="16"/>
        <v>0</v>
      </c>
      <c r="BH118" s="202">
        <f t="shared" si="17"/>
        <v>0</v>
      </c>
      <c r="BI118" s="202">
        <f t="shared" si="18"/>
        <v>0</v>
      </c>
      <c r="BJ118" s="18" t="s">
        <v>84</v>
      </c>
      <c r="BK118" s="202">
        <f t="shared" si="19"/>
        <v>0</v>
      </c>
      <c r="BL118" s="18" t="s">
        <v>318</v>
      </c>
      <c r="BM118" s="201" t="s">
        <v>4138</v>
      </c>
    </row>
    <row r="119" spans="1:65" s="2" customFormat="1" ht="16.5" customHeight="1" x14ac:dyDescent="0.2">
      <c r="A119" s="35"/>
      <c r="B119" s="36"/>
      <c r="C119" s="190" t="s">
        <v>491</v>
      </c>
      <c r="D119" s="190" t="s">
        <v>313</v>
      </c>
      <c r="E119" s="191" t="s">
        <v>4139</v>
      </c>
      <c r="F119" s="192" t="s">
        <v>4140</v>
      </c>
      <c r="G119" s="193" t="s">
        <v>329</v>
      </c>
      <c r="H119" s="194">
        <v>255</v>
      </c>
      <c r="I119" s="195"/>
      <c r="J119" s="196">
        <f t="shared" si="10"/>
        <v>0</v>
      </c>
      <c r="K119" s="192" t="s">
        <v>21</v>
      </c>
      <c r="L119" s="40"/>
      <c r="M119" s="197" t="s">
        <v>21</v>
      </c>
      <c r="N119" s="198" t="s">
        <v>47</v>
      </c>
      <c r="O119" s="65"/>
      <c r="P119" s="199">
        <f t="shared" si="11"/>
        <v>0</v>
      </c>
      <c r="Q119" s="199">
        <v>0</v>
      </c>
      <c r="R119" s="199">
        <f t="shared" si="12"/>
        <v>0</v>
      </c>
      <c r="S119" s="199">
        <v>0</v>
      </c>
      <c r="T119" s="200">
        <f t="shared" si="13"/>
        <v>0</v>
      </c>
      <c r="U119" s="35"/>
      <c r="V119" s="35"/>
      <c r="W119" s="35"/>
      <c r="X119" s="35"/>
      <c r="Y119" s="35"/>
      <c r="Z119" s="35"/>
      <c r="AA119" s="35"/>
      <c r="AB119" s="35"/>
      <c r="AC119" s="35"/>
      <c r="AD119" s="35"/>
      <c r="AE119" s="35"/>
      <c r="AR119" s="201" t="s">
        <v>318</v>
      </c>
      <c r="AT119" s="201" t="s">
        <v>313</v>
      </c>
      <c r="AU119" s="201" t="s">
        <v>86</v>
      </c>
      <c r="AY119" s="18" t="s">
        <v>311</v>
      </c>
      <c r="BE119" s="202">
        <f t="shared" si="14"/>
        <v>0</v>
      </c>
      <c r="BF119" s="202">
        <f t="shared" si="15"/>
        <v>0</v>
      </c>
      <c r="BG119" s="202">
        <f t="shared" si="16"/>
        <v>0</v>
      </c>
      <c r="BH119" s="202">
        <f t="shared" si="17"/>
        <v>0</v>
      </c>
      <c r="BI119" s="202">
        <f t="shared" si="18"/>
        <v>0</v>
      </c>
      <c r="BJ119" s="18" t="s">
        <v>84</v>
      </c>
      <c r="BK119" s="202">
        <f t="shared" si="19"/>
        <v>0</v>
      </c>
      <c r="BL119" s="18" t="s">
        <v>318</v>
      </c>
      <c r="BM119" s="201" t="s">
        <v>4141</v>
      </c>
    </row>
    <row r="120" spans="1:65" s="2" customFormat="1" ht="16.5" customHeight="1" x14ac:dyDescent="0.2">
      <c r="A120" s="35"/>
      <c r="B120" s="36"/>
      <c r="C120" s="190" t="s">
        <v>495</v>
      </c>
      <c r="D120" s="190" t="s">
        <v>313</v>
      </c>
      <c r="E120" s="191" t="s">
        <v>4142</v>
      </c>
      <c r="F120" s="192" t="s">
        <v>4143</v>
      </c>
      <c r="G120" s="193" t="s">
        <v>1692</v>
      </c>
      <c r="H120" s="194">
        <v>1</v>
      </c>
      <c r="I120" s="195"/>
      <c r="J120" s="196">
        <f t="shared" si="10"/>
        <v>0</v>
      </c>
      <c r="K120" s="192" t="s">
        <v>21</v>
      </c>
      <c r="L120" s="40"/>
      <c r="M120" s="197" t="s">
        <v>21</v>
      </c>
      <c r="N120" s="198" t="s">
        <v>47</v>
      </c>
      <c r="O120" s="65"/>
      <c r="P120" s="199">
        <f t="shared" si="11"/>
        <v>0</v>
      </c>
      <c r="Q120" s="199">
        <v>0</v>
      </c>
      <c r="R120" s="199">
        <f t="shared" si="12"/>
        <v>0</v>
      </c>
      <c r="S120" s="199">
        <v>0</v>
      </c>
      <c r="T120" s="200">
        <f t="shared" si="13"/>
        <v>0</v>
      </c>
      <c r="U120" s="35"/>
      <c r="V120" s="35"/>
      <c r="W120" s="35"/>
      <c r="X120" s="35"/>
      <c r="Y120" s="35"/>
      <c r="Z120" s="35"/>
      <c r="AA120" s="35"/>
      <c r="AB120" s="35"/>
      <c r="AC120" s="35"/>
      <c r="AD120" s="35"/>
      <c r="AE120" s="35"/>
      <c r="AR120" s="201" t="s">
        <v>318</v>
      </c>
      <c r="AT120" s="201" t="s">
        <v>313</v>
      </c>
      <c r="AU120" s="201" t="s">
        <v>86</v>
      </c>
      <c r="AY120" s="18" t="s">
        <v>311</v>
      </c>
      <c r="BE120" s="202">
        <f t="shared" si="14"/>
        <v>0</v>
      </c>
      <c r="BF120" s="202">
        <f t="shared" si="15"/>
        <v>0</v>
      </c>
      <c r="BG120" s="202">
        <f t="shared" si="16"/>
        <v>0</v>
      </c>
      <c r="BH120" s="202">
        <f t="shared" si="17"/>
        <v>0</v>
      </c>
      <c r="BI120" s="202">
        <f t="shared" si="18"/>
        <v>0</v>
      </c>
      <c r="BJ120" s="18" t="s">
        <v>84</v>
      </c>
      <c r="BK120" s="202">
        <f t="shared" si="19"/>
        <v>0</v>
      </c>
      <c r="BL120" s="18" t="s">
        <v>318</v>
      </c>
      <c r="BM120" s="201" t="s">
        <v>4144</v>
      </c>
    </row>
    <row r="121" spans="1:65" s="2" customFormat="1" ht="16.5" customHeight="1" x14ac:dyDescent="0.2">
      <c r="A121" s="35"/>
      <c r="B121" s="36"/>
      <c r="C121" s="190" t="s">
        <v>503</v>
      </c>
      <c r="D121" s="190" t="s">
        <v>313</v>
      </c>
      <c r="E121" s="191" t="s">
        <v>4145</v>
      </c>
      <c r="F121" s="192" t="s">
        <v>4146</v>
      </c>
      <c r="G121" s="193" t="s">
        <v>2003</v>
      </c>
      <c r="H121" s="194">
        <v>1</v>
      </c>
      <c r="I121" s="195"/>
      <c r="J121" s="196">
        <f t="shared" si="10"/>
        <v>0</v>
      </c>
      <c r="K121" s="192" t="s">
        <v>21</v>
      </c>
      <c r="L121" s="40"/>
      <c r="M121" s="197" t="s">
        <v>21</v>
      </c>
      <c r="N121" s="198" t="s">
        <v>47</v>
      </c>
      <c r="O121" s="65"/>
      <c r="P121" s="199">
        <f t="shared" si="11"/>
        <v>0</v>
      </c>
      <c r="Q121" s="199">
        <v>0</v>
      </c>
      <c r="R121" s="199">
        <f t="shared" si="12"/>
        <v>0</v>
      </c>
      <c r="S121" s="199">
        <v>0</v>
      </c>
      <c r="T121" s="200">
        <f t="shared" si="13"/>
        <v>0</v>
      </c>
      <c r="U121" s="35"/>
      <c r="V121" s="35"/>
      <c r="W121" s="35"/>
      <c r="X121" s="35"/>
      <c r="Y121" s="35"/>
      <c r="Z121" s="35"/>
      <c r="AA121" s="35"/>
      <c r="AB121" s="35"/>
      <c r="AC121" s="35"/>
      <c r="AD121" s="35"/>
      <c r="AE121" s="35"/>
      <c r="AR121" s="201" t="s">
        <v>318</v>
      </c>
      <c r="AT121" s="201" t="s">
        <v>313</v>
      </c>
      <c r="AU121" s="201" t="s">
        <v>86</v>
      </c>
      <c r="AY121" s="18" t="s">
        <v>311</v>
      </c>
      <c r="BE121" s="202">
        <f t="shared" si="14"/>
        <v>0</v>
      </c>
      <c r="BF121" s="202">
        <f t="shared" si="15"/>
        <v>0</v>
      </c>
      <c r="BG121" s="202">
        <f t="shared" si="16"/>
        <v>0</v>
      </c>
      <c r="BH121" s="202">
        <f t="shared" si="17"/>
        <v>0</v>
      </c>
      <c r="BI121" s="202">
        <f t="shared" si="18"/>
        <v>0</v>
      </c>
      <c r="BJ121" s="18" t="s">
        <v>84</v>
      </c>
      <c r="BK121" s="202">
        <f t="shared" si="19"/>
        <v>0</v>
      </c>
      <c r="BL121" s="18" t="s">
        <v>318</v>
      </c>
      <c r="BM121" s="201" t="s">
        <v>4147</v>
      </c>
    </row>
    <row r="122" spans="1:65" s="2" customFormat="1" ht="16.5" customHeight="1" x14ac:dyDescent="0.2">
      <c r="A122" s="35"/>
      <c r="B122" s="36"/>
      <c r="C122" s="190" t="s">
        <v>510</v>
      </c>
      <c r="D122" s="190" t="s">
        <v>313</v>
      </c>
      <c r="E122" s="191" t="s">
        <v>4148</v>
      </c>
      <c r="F122" s="192" t="s">
        <v>4149</v>
      </c>
      <c r="G122" s="193" t="s">
        <v>2003</v>
      </c>
      <c r="H122" s="194">
        <v>1</v>
      </c>
      <c r="I122" s="195"/>
      <c r="J122" s="196">
        <f t="shared" si="10"/>
        <v>0</v>
      </c>
      <c r="K122" s="192" t="s">
        <v>21</v>
      </c>
      <c r="L122" s="40"/>
      <c r="M122" s="249" t="s">
        <v>21</v>
      </c>
      <c r="N122" s="250" t="s">
        <v>47</v>
      </c>
      <c r="O122" s="251"/>
      <c r="P122" s="252">
        <f t="shared" si="11"/>
        <v>0</v>
      </c>
      <c r="Q122" s="252">
        <v>0</v>
      </c>
      <c r="R122" s="252">
        <f t="shared" si="12"/>
        <v>0</v>
      </c>
      <c r="S122" s="252">
        <v>0</v>
      </c>
      <c r="T122" s="253">
        <f t="shared" si="13"/>
        <v>0</v>
      </c>
      <c r="U122" s="35"/>
      <c r="V122" s="35"/>
      <c r="W122" s="35"/>
      <c r="X122" s="35"/>
      <c r="Y122" s="35"/>
      <c r="Z122" s="35"/>
      <c r="AA122" s="35"/>
      <c r="AB122" s="35"/>
      <c r="AC122" s="35"/>
      <c r="AD122" s="35"/>
      <c r="AE122" s="35"/>
      <c r="AR122" s="201" t="s">
        <v>318</v>
      </c>
      <c r="AT122" s="201" t="s">
        <v>313</v>
      </c>
      <c r="AU122" s="201" t="s">
        <v>86</v>
      </c>
      <c r="AY122" s="18" t="s">
        <v>311</v>
      </c>
      <c r="BE122" s="202">
        <f t="shared" si="14"/>
        <v>0</v>
      </c>
      <c r="BF122" s="202">
        <f t="shared" si="15"/>
        <v>0</v>
      </c>
      <c r="BG122" s="202">
        <f t="shared" si="16"/>
        <v>0</v>
      </c>
      <c r="BH122" s="202">
        <f t="shared" si="17"/>
        <v>0</v>
      </c>
      <c r="BI122" s="202">
        <f t="shared" si="18"/>
        <v>0</v>
      </c>
      <c r="BJ122" s="18" t="s">
        <v>84</v>
      </c>
      <c r="BK122" s="202">
        <f t="shared" si="19"/>
        <v>0</v>
      </c>
      <c r="BL122" s="18" t="s">
        <v>318</v>
      </c>
      <c r="BM122" s="201" t="s">
        <v>4150</v>
      </c>
    </row>
    <row r="123" spans="1:65" s="2" customFormat="1" ht="6.95" customHeight="1" x14ac:dyDescent="0.2">
      <c r="A123" s="35"/>
      <c r="B123" s="48"/>
      <c r="C123" s="49"/>
      <c r="D123" s="49"/>
      <c r="E123" s="49"/>
      <c r="F123" s="49"/>
      <c r="G123" s="49"/>
      <c r="H123" s="49"/>
      <c r="I123" s="139"/>
      <c r="J123" s="49"/>
      <c r="K123" s="49"/>
      <c r="L123" s="40"/>
      <c r="M123" s="35"/>
      <c r="O123" s="35"/>
      <c r="P123" s="35"/>
      <c r="Q123" s="35"/>
      <c r="R123" s="35"/>
      <c r="S123" s="35"/>
      <c r="T123" s="35"/>
      <c r="U123" s="35"/>
      <c r="V123" s="35"/>
      <c r="W123" s="35"/>
      <c r="X123" s="35"/>
      <c r="Y123" s="35"/>
      <c r="Z123" s="35"/>
      <c r="AA123" s="35"/>
      <c r="AB123" s="35"/>
      <c r="AC123" s="35"/>
      <c r="AD123" s="35"/>
      <c r="AE123" s="35"/>
    </row>
  </sheetData>
  <sheetProtection algorithmName="SHA-512" hashValue="+xqY7nOKv2ytdqmVTxzSWBdN6A9SzYFYa5IwjGtj8HSSIHfmZfnhdLduhDO4TEFjo6uQJB1ePOm/McyDhZfrgA==" saltValue="8LwgmgetIbqd7NH8cdipQCFHaQgUtXo8bBqgmNLFjPuzCtY/FWhFkChxDmVlai90qCWORlSDDZbgujWAO/Y+rw==" spinCount="100000" sheet="1" objects="1" scenarios="1" formatColumns="0" formatRows="0" autoFilter="0"/>
  <autoFilter ref="C82:K122" xr:uid="{00000000-0009-0000-0000-000008000000}"/>
  <mergeCells count="9">
    <mergeCell ref="E50:H50"/>
    <mergeCell ref="E73:H73"/>
    <mergeCell ref="E75:H7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05"/>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111</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4151</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ROUND(J83,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ROUND((SUM(BE83:BE104)),  2)</f>
        <v>0</v>
      </c>
      <c r="G33" s="35"/>
      <c r="H33" s="35"/>
      <c r="I33" s="128">
        <v>0.21</v>
      </c>
      <c r="J33" s="127">
        <f>ROUND(((SUM(BE83:BE104))*I33),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ROUND((SUM(BF83:BF104)),  2)</f>
        <v>0</v>
      </c>
      <c r="G34" s="35"/>
      <c r="H34" s="35"/>
      <c r="I34" s="128">
        <v>0.15</v>
      </c>
      <c r="J34" s="127">
        <f>ROUND(((SUM(BF83:BF104))*I34),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ROUND((SUM(BG83:BG104)),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ROUND((SUM(BH83:BH104)),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ROUND((SUM(BI83:BI104)),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009 - Nouzový zvukový systém</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J83</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4152</v>
      </c>
      <c r="E60" s="151"/>
      <c r="F60" s="151"/>
      <c r="G60" s="151"/>
      <c r="H60" s="151"/>
      <c r="I60" s="152"/>
      <c r="J60" s="153">
        <f>J84</f>
        <v>0</v>
      </c>
      <c r="K60" s="149"/>
      <c r="L60" s="154"/>
    </row>
    <row r="61" spans="1:47" s="10" customFormat="1" ht="19.899999999999999" customHeight="1" x14ac:dyDescent="0.2">
      <c r="B61" s="155"/>
      <c r="C61" s="156"/>
      <c r="D61" s="157" t="s">
        <v>4153</v>
      </c>
      <c r="E61" s="158"/>
      <c r="F61" s="158"/>
      <c r="G61" s="158"/>
      <c r="H61" s="158"/>
      <c r="I61" s="159"/>
      <c r="J61" s="160">
        <f>J85</f>
        <v>0</v>
      </c>
      <c r="K61" s="156"/>
      <c r="L61" s="161"/>
    </row>
    <row r="62" spans="1:47" s="10" customFormat="1" ht="19.899999999999999" customHeight="1" x14ac:dyDescent="0.2">
      <c r="B62" s="155"/>
      <c r="C62" s="156"/>
      <c r="D62" s="157" t="s">
        <v>4154</v>
      </c>
      <c r="E62" s="158"/>
      <c r="F62" s="158"/>
      <c r="G62" s="158"/>
      <c r="H62" s="158"/>
      <c r="I62" s="159"/>
      <c r="J62" s="160">
        <f>J92</f>
        <v>0</v>
      </c>
      <c r="K62" s="156"/>
      <c r="L62" s="161"/>
    </row>
    <row r="63" spans="1:47" s="10" customFormat="1" ht="19.899999999999999" customHeight="1" x14ac:dyDescent="0.2">
      <c r="B63" s="155"/>
      <c r="C63" s="156"/>
      <c r="D63" s="157" t="s">
        <v>4155</v>
      </c>
      <c r="E63" s="158"/>
      <c r="F63" s="158"/>
      <c r="G63" s="158"/>
      <c r="H63" s="158"/>
      <c r="I63" s="159"/>
      <c r="J63" s="160">
        <f>J98</f>
        <v>0</v>
      </c>
      <c r="K63" s="156"/>
      <c r="L63" s="161"/>
    </row>
    <row r="64" spans="1:47" s="2" customFormat="1" ht="21.75" customHeight="1" x14ac:dyDescent="0.2">
      <c r="A64" s="35"/>
      <c r="B64" s="36"/>
      <c r="C64" s="37"/>
      <c r="D64" s="37"/>
      <c r="E64" s="37"/>
      <c r="F64" s="37"/>
      <c r="G64" s="37"/>
      <c r="H64" s="37"/>
      <c r="I64" s="110"/>
      <c r="J64" s="37"/>
      <c r="K64" s="37"/>
      <c r="L64" s="111"/>
      <c r="S64" s="35"/>
      <c r="T64" s="35"/>
      <c r="U64" s="35"/>
      <c r="V64" s="35"/>
      <c r="W64" s="35"/>
      <c r="X64" s="35"/>
      <c r="Y64" s="35"/>
      <c r="Z64" s="35"/>
      <c r="AA64" s="35"/>
      <c r="AB64" s="35"/>
      <c r="AC64" s="35"/>
      <c r="AD64" s="35"/>
      <c r="AE64" s="35"/>
    </row>
    <row r="65" spans="1:31" s="2" customFormat="1" ht="6.95" customHeight="1" x14ac:dyDescent="0.2">
      <c r="A65" s="35"/>
      <c r="B65" s="48"/>
      <c r="C65" s="49"/>
      <c r="D65" s="49"/>
      <c r="E65" s="49"/>
      <c r="F65" s="49"/>
      <c r="G65" s="49"/>
      <c r="H65" s="49"/>
      <c r="I65" s="139"/>
      <c r="J65" s="49"/>
      <c r="K65" s="49"/>
      <c r="L65" s="111"/>
      <c r="S65" s="35"/>
      <c r="T65" s="35"/>
      <c r="U65" s="35"/>
      <c r="V65" s="35"/>
      <c r="W65" s="35"/>
      <c r="X65" s="35"/>
      <c r="Y65" s="35"/>
      <c r="Z65" s="35"/>
      <c r="AA65" s="35"/>
      <c r="AB65" s="35"/>
      <c r="AC65" s="35"/>
      <c r="AD65" s="35"/>
      <c r="AE65" s="35"/>
    </row>
    <row r="69" spans="1:31" s="2" customFormat="1" ht="6.95" customHeight="1" x14ac:dyDescent="0.2">
      <c r="A69" s="35"/>
      <c r="B69" s="50"/>
      <c r="C69" s="51"/>
      <c r="D69" s="51"/>
      <c r="E69" s="51"/>
      <c r="F69" s="51"/>
      <c r="G69" s="51"/>
      <c r="H69" s="51"/>
      <c r="I69" s="142"/>
      <c r="J69" s="51"/>
      <c r="K69" s="51"/>
      <c r="L69" s="111"/>
      <c r="S69" s="35"/>
      <c r="T69" s="35"/>
      <c r="U69" s="35"/>
      <c r="V69" s="35"/>
      <c r="W69" s="35"/>
      <c r="X69" s="35"/>
      <c r="Y69" s="35"/>
      <c r="Z69" s="35"/>
      <c r="AA69" s="35"/>
      <c r="AB69" s="35"/>
      <c r="AC69" s="35"/>
      <c r="AD69" s="35"/>
      <c r="AE69" s="35"/>
    </row>
    <row r="70" spans="1:31" s="2" customFormat="1" ht="24.95" customHeight="1" x14ac:dyDescent="0.2">
      <c r="A70" s="35"/>
      <c r="B70" s="36"/>
      <c r="C70" s="24" t="s">
        <v>296</v>
      </c>
      <c r="D70" s="37"/>
      <c r="E70" s="37"/>
      <c r="F70" s="37"/>
      <c r="G70" s="37"/>
      <c r="H70" s="37"/>
      <c r="I70" s="110"/>
      <c r="J70" s="37"/>
      <c r="K70" s="37"/>
      <c r="L70" s="111"/>
      <c r="S70" s="35"/>
      <c r="T70" s="35"/>
      <c r="U70" s="35"/>
      <c r="V70" s="35"/>
      <c r="W70" s="35"/>
      <c r="X70" s="35"/>
      <c r="Y70" s="35"/>
      <c r="Z70" s="35"/>
      <c r="AA70" s="35"/>
      <c r="AB70" s="35"/>
      <c r="AC70" s="35"/>
      <c r="AD70" s="35"/>
      <c r="AE70" s="35"/>
    </row>
    <row r="71" spans="1:31" s="2" customFormat="1" ht="6.95" customHeight="1" x14ac:dyDescent="0.2">
      <c r="A71" s="35"/>
      <c r="B71" s="36"/>
      <c r="C71" s="37"/>
      <c r="D71" s="37"/>
      <c r="E71" s="37"/>
      <c r="F71" s="37"/>
      <c r="G71" s="37"/>
      <c r="H71" s="37"/>
      <c r="I71" s="110"/>
      <c r="J71" s="37"/>
      <c r="K71" s="37"/>
      <c r="L71" s="111"/>
      <c r="S71" s="35"/>
      <c r="T71" s="35"/>
      <c r="U71" s="35"/>
      <c r="V71" s="35"/>
      <c r="W71" s="35"/>
      <c r="X71" s="35"/>
      <c r="Y71" s="35"/>
      <c r="Z71" s="35"/>
      <c r="AA71" s="35"/>
      <c r="AB71" s="35"/>
      <c r="AC71" s="35"/>
      <c r="AD71" s="35"/>
      <c r="AE71" s="35"/>
    </row>
    <row r="72" spans="1:31" s="2" customFormat="1" ht="12" customHeight="1" x14ac:dyDescent="0.2">
      <c r="A72" s="35"/>
      <c r="B72" s="36"/>
      <c r="C72" s="30" t="s">
        <v>16</v>
      </c>
      <c r="D72" s="37"/>
      <c r="E72" s="37"/>
      <c r="F72" s="37"/>
      <c r="G72" s="37"/>
      <c r="H72" s="37"/>
      <c r="I72" s="110"/>
      <c r="J72" s="37"/>
      <c r="K72" s="37"/>
      <c r="L72" s="111"/>
      <c r="S72" s="35"/>
      <c r="T72" s="35"/>
      <c r="U72" s="35"/>
      <c r="V72" s="35"/>
      <c r="W72" s="35"/>
      <c r="X72" s="35"/>
      <c r="Y72" s="35"/>
      <c r="Z72" s="35"/>
      <c r="AA72" s="35"/>
      <c r="AB72" s="35"/>
      <c r="AC72" s="35"/>
      <c r="AD72" s="35"/>
      <c r="AE72" s="35"/>
    </row>
    <row r="73" spans="1:31" s="2" customFormat="1" ht="16.5" customHeight="1" x14ac:dyDescent="0.2">
      <c r="A73" s="35"/>
      <c r="B73" s="36"/>
      <c r="C73" s="37"/>
      <c r="D73" s="37"/>
      <c r="E73" s="434" t="str">
        <f>E7</f>
        <v>Nemocnice Pelhřimov_rozšíření urgentního příjmu - stavební úpravy</v>
      </c>
      <c r="F73" s="435"/>
      <c r="G73" s="435"/>
      <c r="H73" s="435"/>
      <c r="I73" s="110"/>
      <c r="J73" s="37"/>
      <c r="K73" s="37"/>
      <c r="L73" s="111"/>
      <c r="S73" s="35"/>
      <c r="T73" s="35"/>
      <c r="U73" s="35"/>
      <c r="V73" s="35"/>
      <c r="W73" s="35"/>
      <c r="X73" s="35"/>
      <c r="Y73" s="35"/>
      <c r="Z73" s="35"/>
      <c r="AA73" s="35"/>
      <c r="AB73" s="35"/>
      <c r="AC73" s="35"/>
      <c r="AD73" s="35"/>
      <c r="AE73" s="35"/>
    </row>
    <row r="74" spans="1:31" s="2" customFormat="1" ht="12" customHeight="1" x14ac:dyDescent="0.2">
      <c r="A74" s="35"/>
      <c r="B74" s="36"/>
      <c r="C74" s="30" t="s">
        <v>142</v>
      </c>
      <c r="D74" s="37"/>
      <c r="E74" s="37"/>
      <c r="F74" s="37"/>
      <c r="G74" s="37"/>
      <c r="H74" s="37"/>
      <c r="I74" s="110"/>
      <c r="J74" s="37"/>
      <c r="K74" s="37"/>
      <c r="L74" s="111"/>
      <c r="S74" s="35"/>
      <c r="T74" s="35"/>
      <c r="U74" s="35"/>
      <c r="V74" s="35"/>
      <c r="W74" s="35"/>
      <c r="X74" s="35"/>
      <c r="Y74" s="35"/>
      <c r="Z74" s="35"/>
      <c r="AA74" s="35"/>
      <c r="AB74" s="35"/>
      <c r="AC74" s="35"/>
      <c r="AD74" s="35"/>
      <c r="AE74" s="35"/>
    </row>
    <row r="75" spans="1:31" s="2" customFormat="1" ht="16.5" customHeight="1" x14ac:dyDescent="0.2">
      <c r="A75" s="35"/>
      <c r="B75" s="36"/>
      <c r="C75" s="37"/>
      <c r="D75" s="37"/>
      <c r="E75" s="412" t="str">
        <f>E9</f>
        <v>009 - Nouzový zvukový systém</v>
      </c>
      <c r="F75" s="433"/>
      <c r="G75" s="433"/>
      <c r="H75" s="433"/>
      <c r="I75" s="110"/>
      <c r="J75" s="37"/>
      <c r="K75" s="37"/>
      <c r="L75" s="111"/>
      <c r="S75" s="35"/>
      <c r="T75" s="35"/>
      <c r="U75" s="35"/>
      <c r="V75" s="35"/>
      <c r="W75" s="35"/>
      <c r="X75" s="35"/>
      <c r="Y75" s="35"/>
      <c r="Z75" s="35"/>
      <c r="AA75" s="35"/>
      <c r="AB75" s="35"/>
      <c r="AC75" s="35"/>
      <c r="AD75" s="35"/>
      <c r="AE75" s="35"/>
    </row>
    <row r="76" spans="1:31" s="2" customFormat="1" ht="6.95" customHeight="1" x14ac:dyDescent="0.2">
      <c r="A76" s="35"/>
      <c r="B76" s="36"/>
      <c r="C76" s="37"/>
      <c r="D76" s="37"/>
      <c r="E76" s="37"/>
      <c r="F76" s="37"/>
      <c r="G76" s="37"/>
      <c r="H76" s="37"/>
      <c r="I76" s="110"/>
      <c r="J76" s="37"/>
      <c r="K76" s="37"/>
      <c r="L76" s="111"/>
      <c r="S76" s="35"/>
      <c r="T76" s="35"/>
      <c r="U76" s="35"/>
      <c r="V76" s="35"/>
      <c r="W76" s="35"/>
      <c r="X76" s="35"/>
      <c r="Y76" s="35"/>
      <c r="Z76" s="35"/>
      <c r="AA76" s="35"/>
      <c r="AB76" s="35"/>
      <c r="AC76" s="35"/>
      <c r="AD76" s="35"/>
      <c r="AE76" s="35"/>
    </row>
    <row r="77" spans="1:31" s="2" customFormat="1" ht="12" customHeight="1" x14ac:dyDescent="0.2">
      <c r="A77" s="35"/>
      <c r="B77" s="36"/>
      <c r="C77" s="30" t="s">
        <v>22</v>
      </c>
      <c r="D77" s="37"/>
      <c r="E77" s="37"/>
      <c r="F77" s="28" t="str">
        <f>F12</f>
        <v>Pelhřimov</v>
      </c>
      <c r="G77" s="37"/>
      <c r="H77" s="37"/>
      <c r="I77" s="113" t="s">
        <v>24</v>
      </c>
      <c r="J77" s="60" t="str">
        <f>IF(J12="","",J12)</f>
        <v>Vyplň údaj</v>
      </c>
      <c r="K77" s="37"/>
      <c r="L77" s="111"/>
      <c r="S77" s="35"/>
      <c r="T77" s="35"/>
      <c r="U77" s="35"/>
      <c r="V77" s="35"/>
      <c r="W77" s="35"/>
      <c r="X77" s="35"/>
      <c r="Y77" s="35"/>
      <c r="Z77" s="35"/>
      <c r="AA77" s="35"/>
      <c r="AB77" s="35"/>
      <c r="AC77" s="35"/>
      <c r="AD77" s="35"/>
      <c r="AE77" s="35"/>
    </row>
    <row r="78" spans="1:31" s="2" customFormat="1" ht="6.95" customHeight="1" x14ac:dyDescent="0.2">
      <c r="A78" s="35"/>
      <c r="B78" s="36"/>
      <c r="C78" s="37"/>
      <c r="D78" s="37"/>
      <c r="E78" s="37"/>
      <c r="F78" s="37"/>
      <c r="G78" s="37"/>
      <c r="H78" s="37"/>
      <c r="I78" s="110"/>
      <c r="J78" s="37"/>
      <c r="K78" s="37"/>
      <c r="L78" s="111"/>
      <c r="S78" s="35"/>
      <c r="T78" s="35"/>
      <c r="U78" s="35"/>
      <c r="V78" s="35"/>
      <c r="W78" s="35"/>
      <c r="X78" s="35"/>
      <c r="Y78" s="35"/>
      <c r="Z78" s="35"/>
      <c r="AA78" s="35"/>
      <c r="AB78" s="35"/>
      <c r="AC78" s="35"/>
      <c r="AD78" s="35"/>
      <c r="AE78" s="35"/>
    </row>
    <row r="79" spans="1:31" s="2" customFormat="1" ht="15.2" customHeight="1" x14ac:dyDescent="0.2">
      <c r="A79" s="35"/>
      <c r="B79" s="36"/>
      <c r="C79" s="30" t="s">
        <v>25</v>
      </c>
      <c r="D79" s="37"/>
      <c r="E79" s="37"/>
      <c r="F79" s="28" t="str">
        <f>E15</f>
        <v>Kraj Vysočina</v>
      </c>
      <c r="G79" s="37"/>
      <c r="H79" s="37"/>
      <c r="I79" s="113" t="s">
        <v>33</v>
      </c>
      <c r="J79" s="33" t="str">
        <f>E21</f>
        <v>SVIŽN s.r.o.</v>
      </c>
      <c r="K79" s="37"/>
      <c r="L79" s="111"/>
      <c r="S79" s="35"/>
      <c r="T79" s="35"/>
      <c r="U79" s="35"/>
      <c r="V79" s="35"/>
      <c r="W79" s="35"/>
      <c r="X79" s="35"/>
      <c r="Y79" s="35"/>
      <c r="Z79" s="35"/>
      <c r="AA79" s="35"/>
      <c r="AB79" s="35"/>
      <c r="AC79" s="35"/>
      <c r="AD79" s="35"/>
      <c r="AE79" s="35"/>
    </row>
    <row r="80" spans="1:31" s="2" customFormat="1" ht="15.2" customHeight="1" x14ac:dyDescent="0.2">
      <c r="A80" s="35"/>
      <c r="B80" s="36"/>
      <c r="C80" s="30" t="s">
        <v>31</v>
      </c>
      <c r="D80" s="37"/>
      <c r="E80" s="37"/>
      <c r="F80" s="28" t="str">
        <f>IF(E18="","",E18)</f>
        <v>Vyplň údaj</v>
      </c>
      <c r="G80" s="37"/>
      <c r="H80" s="37"/>
      <c r="I80" s="113" t="s">
        <v>38</v>
      </c>
      <c r="J80" s="33" t="str">
        <f>E24</f>
        <v>Ing. Tomáš Alexi</v>
      </c>
      <c r="K80" s="37"/>
      <c r="L80" s="111"/>
      <c r="S80" s="35"/>
      <c r="T80" s="35"/>
      <c r="U80" s="35"/>
      <c r="V80" s="35"/>
      <c r="W80" s="35"/>
      <c r="X80" s="35"/>
      <c r="Y80" s="35"/>
      <c r="Z80" s="35"/>
      <c r="AA80" s="35"/>
      <c r="AB80" s="35"/>
      <c r="AC80" s="35"/>
      <c r="AD80" s="35"/>
      <c r="AE80" s="35"/>
    </row>
    <row r="81" spans="1:65" s="2" customFormat="1" ht="10.35" customHeight="1" x14ac:dyDescent="0.2">
      <c r="A81" s="35"/>
      <c r="B81" s="36"/>
      <c r="C81" s="37"/>
      <c r="D81" s="37"/>
      <c r="E81" s="37"/>
      <c r="F81" s="37"/>
      <c r="G81" s="37"/>
      <c r="H81" s="37"/>
      <c r="I81" s="110"/>
      <c r="J81" s="37"/>
      <c r="K81" s="37"/>
      <c r="L81" s="111"/>
      <c r="S81" s="35"/>
      <c r="T81" s="35"/>
      <c r="U81" s="35"/>
      <c r="V81" s="35"/>
      <c r="W81" s="35"/>
      <c r="X81" s="35"/>
      <c r="Y81" s="35"/>
      <c r="Z81" s="35"/>
      <c r="AA81" s="35"/>
      <c r="AB81" s="35"/>
      <c r="AC81" s="35"/>
      <c r="AD81" s="35"/>
      <c r="AE81" s="35"/>
    </row>
    <row r="82" spans="1:65" s="11" customFormat="1" ht="29.25" customHeight="1" x14ac:dyDescent="0.2">
      <c r="A82" s="162"/>
      <c r="B82" s="163"/>
      <c r="C82" s="164" t="s">
        <v>297</v>
      </c>
      <c r="D82" s="165" t="s">
        <v>61</v>
      </c>
      <c r="E82" s="165" t="s">
        <v>57</v>
      </c>
      <c r="F82" s="165" t="s">
        <v>58</v>
      </c>
      <c r="G82" s="165" t="s">
        <v>298</v>
      </c>
      <c r="H82" s="165" t="s">
        <v>299</v>
      </c>
      <c r="I82" s="166" t="s">
        <v>300</v>
      </c>
      <c r="J82" s="165" t="s">
        <v>225</v>
      </c>
      <c r="K82" s="167" t="s">
        <v>301</v>
      </c>
      <c r="L82" s="168"/>
      <c r="M82" s="69" t="s">
        <v>21</v>
      </c>
      <c r="N82" s="70" t="s">
        <v>46</v>
      </c>
      <c r="O82" s="70" t="s">
        <v>302</v>
      </c>
      <c r="P82" s="70" t="s">
        <v>303</v>
      </c>
      <c r="Q82" s="70" t="s">
        <v>304</v>
      </c>
      <c r="R82" s="70" t="s">
        <v>305</v>
      </c>
      <c r="S82" s="70" t="s">
        <v>306</v>
      </c>
      <c r="T82" s="71" t="s">
        <v>307</v>
      </c>
      <c r="U82" s="162"/>
      <c r="V82" s="162"/>
      <c r="W82" s="162"/>
      <c r="X82" s="162"/>
      <c r="Y82" s="162"/>
      <c r="Z82" s="162"/>
      <c r="AA82" s="162"/>
      <c r="AB82" s="162"/>
      <c r="AC82" s="162"/>
      <c r="AD82" s="162"/>
      <c r="AE82" s="162"/>
    </row>
    <row r="83" spans="1:65" s="2" customFormat="1" ht="22.9" customHeight="1" x14ac:dyDescent="0.25">
      <c r="A83" s="35"/>
      <c r="B83" s="36"/>
      <c r="C83" s="76" t="s">
        <v>308</v>
      </c>
      <c r="D83" s="37"/>
      <c r="E83" s="37"/>
      <c r="F83" s="37"/>
      <c r="G83" s="37"/>
      <c r="H83" s="37"/>
      <c r="I83" s="110"/>
      <c r="J83" s="169">
        <f>BK83</f>
        <v>0</v>
      </c>
      <c r="K83" s="37"/>
      <c r="L83" s="40"/>
      <c r="M83" s="72"/>
      <c r="N83" s="170"/>
      <c r="O83" s="73"/>
      <c r="P83" s="171">
        <f>P84</f>
        <v>0</v>
      </c>
      <c r="Q83" s="73"/>
      <c r="R83" s="171">
        <f>R84</f>
        <v>0</v>
      </c>
      <c r="S83" s="73"/>
      <c r="T83" s="172">
        <f>T84</f>
        <v>0</v>
      </c>
      <c r="U83" s="35"/>
      <c r="V83" s="35"/>
      <c r="W83" s="35"/>
      <c r="X83" s="35"/>
      <c r="Y83" s="35"/>
      <c r="Z83" s="35"/>
      <c r="AA83" s="35"/>
      <c r="AB83" s="35"/>
      <c r="AC83" s="35"/>
      <c r="AD83" s="35"/>
      <c r="AE83" s="35"/>
      <c r="AT83" s="18" t="s">
        <v>75</v>
      </c>
      <c r="AU83" s="18" t="s">
        <v>226</v>
      </c>
      <c r="BK83" s="173">
        <f>BK84</f>
        <v>0</v>
      </c>
    </row>
    <row r="84" spans="1:65" s="12" customFormat="1" ht="25.9" customHeight="1" x14ac:dyDescent="0.2">
      <c r="B84" s="174"/>
      <c r="C84" s="175"/>
      <c r="D84" s="176" t="s">
        <v>75</v>
      </c>
      <c r="E84" s="177" t="s">
        <v>4156</v>
      </c>
      <c r="F84" s="177" t="s">
        <v>110</v>
      </c>
      <c r="G84" s="175"/>
      <c r="H84" s="175"/>
      <c r="I84" s="178"/>
      <c r="J84" s="179">
        <f>BK84</f>
        <v>0</v>
      </c>
      <c r="K84" s="175"/>
      <c r="L84" s="180"/>
      <c r="M84" s="181"/>
      <c r="N84" s="182"/>
      <c r="O84" s="182"/>
      <c r="P84" s="183">
        <f>P85+P92+P98</f>
        <v>0</v>
      </c>
      <c r="Q84" s="182"/>
      <c r="R84" s="183">
        <f>R85+R92+R98</f>
        <v>0</v>
      </c>
      <c r="S84" s="182"/>
      <c r="T84" s="184">
        <f>T85+T92+T98</f>
        <v>0</v>
      </c>
      <c r="AR84" s="185" t="s">
        <v>84</v>
      </c>
      <c r="AT84" s="186" t="s">
        <v>75</v>
      </c>
      <c r="AU84" s="186" t="s">
        <v>76</v>
      </c>
      <c r="AY84" s="185" t="s">
        <v>311</v>
      </c>
      <c r="BK84" s="187">
        <f>BK85+BK92+BK98</f>
        <v>0</v>
      </c>
    </row>
    <row r="85" spans="1:65" s="12" customFormat="1" ht="22.9" customHeight="1" x14ac:dyDescent="0.2">
      <c r="B85" s="174"/>
      <c r="C85" s="175"/>
      <c r="D85" s="176" t="s">
        <v>75</v>
      </c>
      <c r="E85" s="188" t="s">
        <v>4157</v>
      </c>
      <c r="F85" s="188" t="s">
        <v>3304</v>
      </c>
      <c r="G85" s="175"/>
      <c r="H85" s="175"/>
      <c r="I85" s="178"/>
      <c r="J85" s="189">
        <f>BK85</f>
        <v>0</v>
      </c>
      <c r="K85" s="175"/>
      <c r="L85" s="180"/>
      <c r="M85" s="181"/>
      <c r="N85" s="182"/>
      <c r="O85" s="182"/>
      <c r="P85" s="183">
        <f>SUM(P86:P91)</f>
        <v>0</v>
      </c>
      <c r="Q85" s="182"/>
      <c r="R85" s="183">
        <f>SUM(R86:R91)</f>
        <v>0</v>
      </c>
      <c r="S85" s="182"/>
      <c r="T85" s="184">
        <f>SUM(T86:T91)</f>
        <v>0</v>
      </c>
      <c r="AR85" s="185" t="s">
        <v>84</v>
      </c>
      <c r="AT85" s="186" t="s">
        <v>75</v>
      </c>
      <c r="AU85" s="186" t="s">
        <v>84</v>
      </c>
      <c r="AY85" s="185" t="s">
        <v>311</v>
      </c>
      <c r="BK85" s="187">
        <f>SUM(BK86:BK91)</f>
        <v>0</v>
      </c>
    </row>
    <row r="86" spans="1:65" s="2" customFormat="1" ht="16.5" customHeight="1" x14ac:dyDescent="0.2">
      <c r="A86" s="35"/>
      <c r="B86" s="36"/>
      <c r="C86" s="190" t="s">
        <v>84</v>
      </c>
      <c r="D86" s="190" t="s">
        <v>313</v>
      </c>
      <c r="E86" s="191" t="s">
        <v>3313</v>
      </c>
      <c r="F86" s="192" t="s">
        <v>3314</v>
      </c>
      <c r="G86" s="193" t="s">
        <v>2003</v>
      </c>
      <c r="H86" s="194">
        <v>1</v>
      </c>
      <c r="I86" s="195"/>
      <c r="J86" s="196">
        <f t="shared" ref="J86:J91" si="0">ROUND(I86*H86,2)</f>
        <v>0</v>
      </c>
      <c r="K86" s="192" t="s">
        <v>21</v>
      </c>
      <c r="L86" s="40"/>
      <c r="M86" s="197" t="s">
        <v>21</v>
      </c>
      <c r="N86" s="198" t="s">
        <v>47</v>
      </c>
      <c r="O86" s="65"/>
      <c r="P86" s="199">
        <f t="shared" ref="P86:P91" si="1">O86*H86</f>
        <v>0</v>
      </c>
      <c r="Q86" s="199">
        <v>0</v>
      </c>
      <c r="R86" s="199">
        <f t="shared" ref="R86:R91" si="2">Q86*H86</f>
        <v>0</v>
      </c>
      <c r="S86" s="199">
        <v>0</v>
      </c>
      <c r="T86" s="200">
        <f t="shared" ref="T86:T91" si="3">S86*H86</f>
        <v>0</v>
      </c>
      <c r="U86" s="35"/>
      <c r="V86" s="35"/>
      <c r="W86" s="35"/>
      <c r="X86" s="35"/>
      <c r="Y86" s="35"/>
      <c r="Z86" s="35"/>
      <c r="AA86" s="35"/>
      <c r="AB86" s="35"/>
      <c r="AC86" s="35"/>
      <c r="AD86" s="35"/>
      <c r="AE86" s="35"/>
      <c r="AR86" s="201" t="s">
        <v>318</v>
      </c>
      <c r="AT86" s="201" t="s">
        <v>313</v>
      </c>
      <c r="AU86" s="201" t="s">
        <v>86</v>
      </c>
      <c r="AY86" s="18" t="s">
        <v>311</v>
      </c>
      <c r="BE86" s="202">
        <f t="shared" ref="BE86:BE91" si="4">IF(N86="základní",J86,0)</f>
        <v>0</v>
      </c>
      <c r="BF86" s="202">
        <f t="shared" ref="BF86:BF91" si="5">IF(N86="snížená",J86,0)</f>
        <v>0</v>
      </c>
      <c r="BG86" s="202">
        <f t="shared" ref="BG86:BG91" si="6">IF(N86="zákl. přenesená",J86,0)</f>
        <v>0</v>
      </c>
      <c r="BH86" s="202">
        <f t="shared" ref="BH86:BH91" si="7">IF(N86="sníž. přenesená",J86,0)</f>
        <v>0</v>
      </c>
      <c r="BI86" s="202">
        <f t="shared" ref="BI86:BI91" si="8">IF(N86="nulová",J86,0)</f>
        <v>0</v>
      </c>
      <c r="BJ86" s="18" t="s">
        <v>84</v>
      </c>
      <c r="BK86" s="202">
        <f t="shared" ref="BK86:BK91" si="9">ROUND(I86*H86,2)</f>
        <v>0</v>
      </c>
      <c r="BL86" s="18" t="s">
        <v>318</v>
      </c>
      <c r="BM86" s="201" t="s">
        <v>4158</v>
      </c>
    </row>
    <row r="87" spans="1:65" s="2" customFormat="1" ht="16.5" customHeight="1" x14ac:dyDescent="0.2">
      <c r="A87" s="35"/>
      <c r="B87" s="36"/>
      <c r="C87" s="190" t="s">
        <v>86</v>
      </c>
      <c r="D87" s="190" t="s">
        <v>313</v>
      </c>
      <c r="E87" s="191" t="s">
        <v>4159</v>
      </c>
      <c r="F87" s="192" t="s">
        <v>4160</v>
      </c>
      <c r="G87" s="193" t="s">
        <v>1692</v>
      </c>
      <c r="H87" s="194">
        <v>4</v>
      </c>
      <c r="I87" s="195"/>
      <c r="J87" s="196">
        <f t="shared" si="0"/>
        <v>0</v>
      </c>
      <c r="K87" s="192" t="s">
        <v>21</v>
      </c>
      <c r="L87" s="40"/>
      <c r="M87" s="197" t="s">
        <v>21</v>
      </c>
      <c r="N87" s="198" t="s">
        <v>47</v>
      </c>
      <c r="O87" s="65"/>
      <c r="P87" s="199">
        <f t="shared" si="1"/>
        <v>0</v>
      </c>
      <c r="Q87" s="199">
        <v>0</v>
      </c>
      <c r="R87" s="199">
        <f t="shared" si="2"/>
        <v>0</v>
      </c>
      <c r="S87" s="199">
        <v>0</v>
      </c>
      <c r="T87" s="200">
        <f t="shared" si="3"/>
        <v>0</v>
      </c>
      <c r="U87" s="35"/>
      <c r="V87" s="35"/>
      <c r="W87" s="35"/>
      <c r="X87" s="35"/>
      <c r="Y87" s="35"/>
      <c r="Z87" s="35"/>
      <c r="AA87" s="35"/>
      <c r="AB87" s="35"/>
      <c r="AC87" s="35"/>
      <c r="AD87" s="35"/>
      <c r="AE87" s="35"/>
      <c r="AR87" s="201" t="s">
        <v>318</v>
      </c>
      <c r="AT87" s="201" t="s">
        <v>313</v>
      </c>
      <c r="AU87" s="201" t="s">
        <v>86</v>
      </c>
      <c r="AY87" s="18" t="s">
        <v>311</v>
      </c>
      <c r="BE87" s="202">
        <f t="shared" si="4"/>
        <v>0</v>
      </c>
      <c r="BF87" s="202">
        <f t="shared" si="5"/>
        <v>0</v>
      </c>
      <c r="BG87" s="202">
        <f t="shared" si="6"/>
        <v>0</v>
      </c>
      <c r="BH87" s="202">
        <f t="shared" si="7"/>
        <v>0</v>
      </c>
      <c r="BI87" s="202">
        <f t="shared" si="8"/>
        <v>0</v>
      </c>
      <c r="BJ87" s="18" t="s">
        <v>84</v>
      </c>
      <c r="BK87" s="202">
        <f t="shared" si="9"/>
        <v>0</v>
      </c>
      <c r="BL87" s="18" t="s">
        <v>318</v>
      </c>
      <c r="BM87" s="201" t="s">
        <v>4161</v>
      </c>
    </row>
    <row r="88" spans="1:65" s="2" customFormat="1" ht="16.5" customHeight="1" x14ac:dyDescent="0.2">
      <c r="A88" s="35"/>
      <c r="B88" s="36"/>
      <c r="C88" s="190" t="s">
        <v>125</v>
      </c>
      <c r="D88" s="190" t="s">
        <v>313</v>
      </c>
      <c r="E88" s="191" t="s">
        <v>4162</v>
      </c>
      <c r="F88" s="192" t="s">
        <v>4163</v>
      </c>
      <c r="G88" s="193" t="s">
        <v>1692</v>
      </c>
      <c r="H88" s="194">
        <v>4</v>
      </c>
      <c r="I88" s="195"/>
      <c r="J88" s="196">
        <f t="shared" si="0"/>
        <v>0</v>
      </c>
      <c r="K88" s="192" t="s">
        <v>21</v>
      </c>
      <c r="L88" s="40"/>
      <c r="M88" s="197" t="s">
        <v>21</v>
      </c>
      <c r="N88" s="198" t="s">
        <v>47</v>
      </c>
      <c r="O88" s="65"/>
      <c r="P88" s="199">
        <f t="shared" si="1"/>
        <v>0</v>
      </c>
      <c r="Q88" s="199">
        <v>0</v>
      </c>
      <c r="R88" s="199">
        <f t="shared" si="2"/>
        <v>0</v>
      </c>
      <c r="S88" s="199">
        <v>0</v>
      </c>
      <c r="T88" s="200">
        <f t="shared" si="3"/>
        <v>0</v>
      </c>
      <c r="U88" s="35"/>
      <c r="V88" s="35"/>
      <c r="W88" s="35"/>
      <c r="X88" s="35"/>
      <c r="Y88" s="35"/>
      <c r="Z88" s="35"/>
      <c r="AA88" s="35"/>
      <c r="AB88" s="35"/>
      <c r="AC88" s="35"/>
      <c r="AD88" s="35"/>
      <c r="AE88" s="35"/>
      <c r="AR88" s="201" t="s">
        <v>318</v>
      </c>
      <c r="AT88" s="201" t="s">
        <v>313</v>
      </c>
      <c r="AU88" s="201" t="s">
        <v>86</v>
      </c>
      <c r="AY88" s="18" t="s">
        <v>311</v>
      </c>
      <c r="BE88" s="202">
        <f t="shared" si="4"/>
        <v>0</v>
      </c>
      <c r="BF88" s="202">
        <f t="shared" si="5"/>
        <v>0</v>
      </c>
      <c r="BG88" s="202">
        <f t="shared" si="6"/>
        <v>0</v>
      </c>
      <c r="BH88" s="202">
        <f t="shared" si="7"/>
        <v>0</v>
      </c>
      <c r="BI88" s="202">
        <f t="shared" si="8"/>
        <v>0</v>
      </c>
      <c r="BJ88" s="18" t="s">
        <v>84</v>
      </c>
      <c r="BK88" s="202">
        <f t="shared" si="9"/>
        <v>0</v>
      </c>
      <c r="BL88" s="18" t="s">
        <v>318</v>
      </c>
      <c r="BM88" s="201" t="s">
        <v>4164</v>
      </c>
    </row>
    <row r="89" spans="1:65" s="2" customFormat="1" ht="16.5" customHeight="1" x14ac:dyDescent="0.2">
      <c r="A89" s="35"/>
      <c r="B89" s="36"/>
      <c r="C89" s="190" t="s">
        <v>318</v>
      </c>
      <c r="D89" s="190" t="s">
        <v>313</v>
      </c>
      <c r="E89" s="191" t="s">
        <v>4165</v>
      </c>
      <c r="F89" s="192" t="s">
        <v>4166</v>
      </c>
      <c r="G89" s="193" t="s">
        <v>1692</v>
      </c>
      <c r="H89" s="194">
        <v>1</v>
      </c>
      <c r="I89" s="195"/>
      <c r="J89" s="196">
        <f t="shared" si="0"/>
        <v>0</v>
      </c>
      <c r="K89" s="192" t="s">
        <v>21</v>
      </c>
      <c r="L89" s="40"/>
      <c r="M89" s="197" t="s">
        <v>21</v>
      </c>
      <c r="N89" s="198" t="s">
        <v>47</v>
      </c>
      <c r="O89" s="65"/>
      <c r="P89" s="199">
        <f t="shared" si="1"/>
        <v>0</v>
      </c>
      <c r="Q89" s="199">
        <v>0</v>
      </c>
      <c r="R89" s="199">
        <f t="shared" si="2"/>
        <v>0</v>
      </c>
      <c r="S89" s="199">
        <v>0</v>
      </c>
      <c r="T89" s="200">
        <f t="shared" si="3"/>
        <v>0</v>
      </c>
      <c r="U89" s="35"/>
      <c r="V89" s="35"/>
      <c r="W89" s="35"/>
      <c r="X89" s="35"/>
      <c r="Y89" s="35"/>
      <c r="Z89" s="35"/>
      <c r="AA89" s="35"/>
      <c r="AB89" s="35"/>
      <c r="AC89" s="35"/>
      <c r="AD89" s="35"/>
      <c r="AE89" s="35"/>
      <c r="AR89" s="201" t="s">
        <v>318</v>
      </c>
      <c r="AT89" s="201" t="s">
        <v>313</v>
      </c>
      <c r="AU89" s="201" t="s">
        <v>86</v>
      </c>
      <c r="AY89" s="18" t="s">
        <v>311</v>
      </c>
      <c r="BE89" s="202">
        <f t="shared" si="4"/>
        <v>0</v>
      </c>
      <c r="BF89" s="202">
        <f t="shared" si="5"/>
        <v>0</v>
      </c>
      <c r="BG89" s="202">
        <f t="shared" si="6"/>
        <v>0</v>
      </c>
      <c r="BH89" s="202">
        <f t="shared" si="7"/>
        <v>0</v>
      </c>
      <c r="BI89" s="202">
        <f t="shared" si="8"/>
        <v>0</v>
      </c>
      <c r="BJ89" s="18" t="s">
        <v>84</v>
      </c>
      <c r="BK89" s="202">
        <f t="shared" si="9"/>
        <v>0</v>
      </c>
      <c r="BL89" s="18" t="s">
        <v>318</v>
      </c>
      <c r="BM89" s="201" t="s">
        <v>4167</v>
      </c>
    </row>
    <row r="90" spans="1:65" s="2" customFormat="1" ht="16.5" customHeight="1" x14ac:dyDescent="0.2">
      <c r="A90" s="35"/>
      <c r="B90" s="36"/>
      <c r="C90" s="190" t="s">
        <v>334</v>
      </c>
      <c r="D90" s="190" t="s">
        <v>313</v>
      </c>
      <c r="E90" s="191" t="s">
        <v>4168</v>
      </c>
      <c r="F90" s="192" t="s">
        <v>4169</v>
      </c>
      <c r="G90" s="193" t="s">
        <v>1692</v>
      </c>
      <c r="H90" s="194">
        <v>3</v>
      </c>
      <c r="I90" s="195"/>
      <c r="J90" s="196">
        <f t="shared" si="0"/>
        <v>0</v>
      </c>
      <c r="K90" s="192" t="s">
        <v>21</v>
      </c>
      <c r="L90" s="40"/>
      <c r="M90" s="197" t="s">
        <v>21</v>
      </c>
      <c r="N90" s="198" t="s">
        <v>47</v>
      </c>
      <c r="O90" s="65"/>
      <c r="P90" s="199">
        <f t="shared" si="1"/>
        <v>0</v>
      </c>
      <c r="Q90" s="199">
        <v>0</v>
      </c>
      <c r="R90" s="199">
        <f t="shared" si="2"/>
        <v>0</v>
      </c>
      <c r="S90" s="199">
        <v>0</v>
      </c>
      <c r="T90" s="200">
        <f t="shared" si="3"/>
        <v>0</v>
      </c>
      <c r="U90" s="35"/>
      <c r="V90" s="35"/>
      <c r="W90" s="35"/>
      <c r="X90" s="35"/>
      <c r="Y90" s="35"/>
      <c r="Z90" s="35"/>
      <c r="AA90" s="35"/>
      <c r="AB90" s="35"/>
      <c r="AC90" s="35"/>
      <c r="AD90" s="35"/>
      <c r="AE90" s="35"/>
      <c r="AR90" s="201" t="s">
        <v>318</v>
      </c>
      <c r="AT90" s="201" t="s">
        <v>313</v>
      </c>
      <c r="AU90" s="201" t="s">
        <v>86</v>
      </c>
      <c r="AY90" s="18" t="s">
        <v>311</v>
      </c>
      <c r="BE90" s="202">
        <f t="shared" si="4"/>
        <v>0</v>
      </c>
      <c r="BF90" s="202">
        <f t="shared" si="5"/>
        <v>0</v>
      </c>
      <c r="BG90" s="202">
        <f t="shared" si="6"/>
        <v>0</v>
      </c>
      <c r="BH90" s="202">
        <f t="shared" si="7"/>
        <v>0</v>
      </c>
      <c r="BI90" s="202">
        <f t="shared" si="8"/>
        <v>0</v>
      </c>
      <c r="BJ90" s="18" t="s">
        <v>84</v>
      </c>
      <c r="BK90" s="202">
        <f t="shared" si="9"/>
        <v>0</v>
      </c>
      <c r="BL90" s="18" t="s">
        <v>318</v>
      </c>
      <c r="BM90" s="201" t="s">
        <v>4170</v>
      </c>
    </row>
    <row r="91" spans="1:65" s="2" customFormat="1" ht="16.5" customHeight="1" x14ac:dyDescent="0.2">
      <c r="A91" s="35"/>
      <c r="B91" s="36"/>
      <c r="C91" s="190" t="s">
        <v>338</v>
      </c>
      <c r="D91" s="190" t="s">
        <v>313</v>
      </c>
      <c r="E91" s="191" t="s">
        <v>4171</v>
      </c>
      <c r="F91" s="192" t="s">
        <v>4172</v>
      </c>
      <c r="G91" s="193" t="s">
        <v>2003</v>
      </c>
      <c r="H91" s="194">
        <v>1</v>
      </c>
      <c r="I91" s="195"/>
      <c r="J91" s="196">
        <f t="shared" si="0"/>
        <v>0</v>
      </c>
      <c r="K91" s="192" t="s">
        <v>21</v>
      </c>
      <c r="L91" s="40"/>
      <c r="M91" s="197" t="s">
        <v>21</v>
      </c>
      <c r="N91" s="198" t="s">
        <v>47</v>
      </c>
      <c r="O91" s="65"/>
      <c r="P91" s="199">
        <f t="shared" si="1"/>
        <v>0</v>
      </c>
      <c r="Q91" s="199">
        <v>0</v>
      </c>
      <c r="R91" s="199">
        <f t="shared" si="2"/>
        <v>0</v>
      </c>
      <c r="S91" s="199">
        <v>0</v>
      </c>
      <c r="T91" s="200">
        <f t="shared" si="3"/>
        <v>0</v>
      </c>
      <c r="U91" s="35"/>
      <c r="V91" s="35"/>
      <c r="W91" s="35"/>
      <c r="X91" s="35"/>
      <c r="Y91" s="35"/>
      <c r="Z91" s="35"/>
      <c r="AA91" s="35"/>
      <c r="AB91" s="35"/>
      <c r="AC91" s="35"/>
      <c r="AD91" s="35"/>
      <c r="AE91" s="35"/>
      <c r="AR91" s="201" t="s">
        <v>318</v>
      </c>
      <c r="AT91" s="201" t="s">
        <v>313</v>
      </c>
      <c r="AU91" s="201" t="s">
        <v>86</v>
      </c>
      <c r="AY91" s="18" t="s">
        <v>311</v>
      </c>
      <c r="BE91" s="202">
        <f t="shared" si="4"/>
        <v>0</v>
      </c>
      <c r="BF91" s="202">
        <f t="shared" si="5"/>
        <v>0</v>
      </c>
      <c r="BG91" s="202">
        <f t="shared" si="6"/>
        <v>0</v>
      </c>
      <c r="BH91" s="202">
        <f t="shared" si="7"/>
        <v>0</v>
      </c>
      <c r="BI91" s="202">
        <f t="shared" si="8"/>
        <v>0</v>
      </c>
      <c r="BJ91" s="18" t="s">
        <v>84</v>
      </c>
      <c r="BK91" s="202">
        <f t="shared" si="9"/>
        <v>0</v>
      </c>
      <c r="BL91" s="18" t="s">
        <v>318</v>
      </c>
      <c r="BM91" s="201" t="s">
        <v>4173</v>
      </c>
    </row>
    <row r="92" spans="1:65" s="12" customFormat="1" ht="22.9" customHeight="1" x14ac:dyDescent="0.2">
      <c r="B92" s="174"/>
      <c r="C92" s="175"/>
      <c r="D92" s="176" t="s">
        <v>75</v>
      </c>
      <c r="E92" s="188" t="s">
        <v>4174</v>
      </c>
      <c r="F92" s="188" t="s">
        <v>3398</v>
      </c>
      <c r="G92" s="175"/>
      <c r="H92" s="175"/>
      <c r="I92" s="178"/>
      <c r="J92" s="189">
        <f>BK92</f>
        <v>0</v>
      </c>
      <c r="K92" s="175"/>
      <c r="L92" s="180"/>
      <c r="M92" s="181"/>
      <c r="N92" s="182"/>
      <c r="O92" s="182"/>
      <c r="P92" s="183">
        <f>SUM(P93:P97)</f>
        <v>0</v>
      </c>
      <c r="Q92" s="182"/>
      <c r="R92" s="183">
        <f>SUM(R93:R97)</f>
        <v>0</v>
      </c>
      <c r="S92" s="182"/>
      <c r="T92" s="184">
        <f>SUM(T93:T97)</f>
        <v>0</v>
      </c>
      <c r="AR92" s="185" t="s">
        <v>84</v>
      </c>
      <c r="AT92" s="186" t="s">
        <v>75</v>
      </c>
      <c r="AU92" s="186" t="s">
        <v>84</v>
      </c>
      <c r="AY92" s="185" t="s">
        <v>311</v>
      </c>
      <c r="BK92" s="187">
        <f>SUM(BK93:BK97)</f>
        <v>0</v>
      </c>
    </row>
    <row r="93" spans="1:65" s="2" customFormat="1" ht="16.5" customHeight="1" x14ac:dyDescent="0.2">
      <c r="A93" s="35"/>
      <c r="B93" s="36"/>
      <c r="C93" s="190" t="s">
        <v>348</v>
      </c>
      <c r="D93" s="190" t="s">
        <v>313</v>
      </c>
      <c r="E93" s="191" t="s">
        <v>3445</v>
      </c>
      <c r="F93" s="192" t="s">
        <v>3446</v>
      </c>
      <c r="G93" s="193" t="s">
        <v>1692</v>
      </c>
      <c r="H93" s="194">
        <v>6</v>
      </c>
      <c r="I93" s="195"/>
      <c r="J93" s="196">
        <f>ROUND(I93*H93,2)</f>
        <v>0</v>
      </c>
      <c r="K93" s="192" t="s">
        <v>21</v>
      </c>
      <c r="L93" s="40"/>
      <c r="M93" s="197" t="s">
        <v>21</v>
      </c>
      <c r="N93" s="198" t="s">
        <v>47</v>
      </c>
      <c r="O93" s="65"/>
      <c r="P93" s="199">
        <f>O93*H93</f>
        <v>0</v>
      </c>
      <c r="Q93" s="199">
        <v>0</v>
      </c>
      <c r="R93" s="199">
        <f>Q93*H93</f>
        <v>0</v>
      </c>
      <c r="S93" s="199">
        <v>0</v>
      </c>
      <c r="T93" s="200">
        <f>S93*H93</f>
        <v>0</v>
      </c>
      <c r="U93" s="35"/>
      <c r="V93" s="35"/>
      <c r="W93" s="35"/>
      <c r="X93" s="35"/>
      <c r="Y93" s="35"/>
      <c r="Z93" s="35"/>
      <c r="AA93" s="35"/>
      <c r="AB93" s="35"/>
      <c r="AC93" s="35"/>
      <c r="AD93" s="35"/>
      <c r="AE93" s="35"/>
      <c r="AR93" s="201" t="s">
        <v>318</v>
      </c>
      <c r="AT93" s="201" t="s">
        <v>313</v>
      </c>
      <c r="AU93" s="201" t="s">
        <v>86</v>
      </c>
      <c r="AY93" s="18" t="s">
        <v>311</v>
      </c>
      <c r="BE93" s="202">
        <f>IF(N93="základní",J93,0)</f>
        <v>0</v>
      </c>
      <c r="BF93" s="202">
        <f>IF(N93="snížená",J93,0)</f>
        <v>0</v>
      </c>
      <c r="BG93" s="202">
        <f>IF(N93="zákl. přenesená",J93,0)</f>
        <v>0</v>
      </c>
      <c r="BH93" s="202">
        <f>IF(N93="sníž. přenesená",J93,0)</f>
        <v>0</v>
      </c>
      <c r="BI93" s="202">
        <f>IF(N93="nulová",J93,0)</f>
        <v>0</v>
      </c>
      <c r="BJ93" s="18" t="s">
        <v>84</v>
      </c>
      <c r="BK93" s="202">
        <f>ROUND(I93*H93,2)</f>
        <v>0</v>
      </c>
      <c r="BL93" s="18" t="s">
        <v>318</v>
      </c>
      <c r="BM93" s="201" t="s">
        <v>4175</v>
      </c>
    </row>
    <row r="94" spans="1:65" s="2" customFormat="1" ht="16.5" customHeight="1" x14ac:dyDescent="0.2">
      <c r="A94" s="35"/>
      <c r="B94" s="36"/>
      <c r="C94" s="190" t="s">
        <v>372</v>
      </c>
      <c r="D94" s="190" t="s">
        <v>313</v>
      </c>
      <c r="E94" s="191" t="s">
        <v>3451</v>
      </c>
      <c r="F94" s="192" t="s">
        <v>3410</v>
      </c>
      <c r="G94" s="193" t="s">
        <v>2003</v>
      </c>
      <c r="H94" s="194">
        <v>1</v>
      </c>
      <c r="I94" s="195"/>
      <c r="J94" s="196">
        <f>ROUND(I94*H94,2)</f>
        <v>0</v>
      </c>
      <c r="K94" s="192" t="s">
        <v>21</v>
      </c>
      <c r="L94" s="40"/>
      <c r="M94" s="197" t="s">
        <v>21</v>
      </c>
      <c r="N94" s="198" t="s">
        <v>47</v>
      </c>
      <c r="O94" s="65"/>
      <c r="P94" s="199">
        <f>O94*H94</f>
        <v>0</v>
      </c>
      <c r="Q94" s="199">
        <v>0</v>
      </c>
      <c r="R94" s="199">
        <f>Q94*H94</f>
        <v>0</v>
      </c>
      <c r="S94" s="199">
        <v>0</v>
      </c>
      <c r="T94" s="200">
        <f>S94*H94</f>
        <v>0</v>
      </c>
      <c r="U94" s="35"/>
      <c r="V94" s="35"/>
      <c r="W94" s="35"/>
      <c r="X94" s="35"/>
      <c r="Y94" s="35"/>
      <c r="Z94" s="35"/>
      <c r="AA94" s="35"/>
      <c r="AB94" s="35"/>
      <c r="AC94" s="35"/>
      <c r="AD94" s="35"/>
      <c r="AE94" s="35"/>
      <c r="AR94" s="201" t="s">
        <v>318</v>
      </c>
      <c r="AT94" s="201" t="s">
        <v>313</v>
      </c>
      <c r="AU94" s="201" t="s">
        <v>86</v>
      </c>
      <c r="AY94" s="18" t="s">
        <v>311</v>
      </c>
      <c r="BE94" s="202">
        <f>IF(N94="základní",J94,0)</f>
        <v>0</v>
      </c>
      <c r="BF94" s="202">
        <f>IF(N94="snížená",J94,0)</f>
        <v>0</v>
      </c>
      <c r="BG94" s="202">
        <f>IF(N94="zákl. přenesená",J94,0)</f>
        <v>0</v>
      </c>
      <c r="BH94" s="202">
        <f>IF(N94="sníž. přenesená",J94,0)</f>
        <v>0</v>
      </c>
      <c r="BI94" s="202">
        <f>IF(N94="nulová",J94,0)</f>
        <v>0</v>
      </c>
      <c r="BJ94" s="18" t="s">
        <v>84</v>
      </c>
      <c r="BK94" s="202">
        <f>ROUND(I94*H94,2)</f>
        <v>0</v>
      </c>
      <c r="BL94" s="18" t="s">
        <v>318</v>
      </c>
      <c r="BM94" s="201" t="s">
        <v>4176</v>
      </c>
    </row>
    <row r="95" spans="1:65" s="2" customFormat="1" ht="16.5" customHeight="1" x14ac:dyDescent="0.2">
      <c r="A95" s="35"/>
      <c r="B95" s="36"/>
      <c r="C95" s="190" t="s">
        <v>376</v>
      </c>
      <c r="D95" s="190" t="s">
        <v>313</v>
      </c>
      <c r="E95" s="191" t="s">
        <v>4177</v>
      </c>
      <c r="F95" s="192" t="s">
        <v>4178</v>
      </c>
      <c r="G95" s="193" t="s">
        <v>329</v>
      </c>
      <c r="H95" s="194">
        <v>104</v>
      </c>
      <c r="I95" s="195"/>
      <c r="J95" s="196">
        <f>ROUND(I95*H95,2)</f>
        <v>0</v>
      </c>
      <c r="K95" s="192" t="s">
        <v>21</v>
      </c>
      <c r="L95" s="40"/>
      <c r="M95" s="197" t="s">
        <v>21</v>
      </c>
      <c r="N95" s="198" t="s">
        <v>47</v>
      </c>
      <c r="O95" s="65"/>
      <c r="P95" s="199">
        <f>O95*H95</f>
        <v>0</v>
      </c>
      <c r="Q95" s="199">
        <v>0</v>
      </c>
      <c r="R95" s="199">
        <f>Q95*H95</f>
        <v>0</v>
      </c>
      <c r="S95" s="199">
        <v>0</v>
      </c>
      <c r="T95" s="200">
        <f>S95*H95</f>
        <v>0</v>
      </c>
      <c r="U95" s="35"/>
      <c r="V95" s="35"/>
      <c r="W95" s="35"/>
      <c r="X95" s="35"/>
      <c r="Y95" s="35"/>
      <c r="Z95" s="35"/>
      <c r="AA95" s="35"/>
      <c r="AB95" s="35"/>
      <c r="AC95" s="35"/>
      <c r="AD95" s="35"/>
      <c r="AE95" s="35"/>
      <c r="AR95" s="201" t="s">
        <v>318</v>
      </c>
      <c r="AT95" s="201" t="s">
        <v>313</v>
      </c>
      <c r="AU95" s="201" t="s">
        <v>86</v>
      </c>
      <c r="AY95" s="18" t="s">
        <v>311</v>
      </c>
      <c r="BE95" s="202">
        <f>IF(N95="základní",J95,0)</f>
        <v>0</v>
      </c>
      <c r="BF95" s="202">
        <f>IF(N95="snížená",J95,0)</f>
        <v>0</v>
      </c>
      <c r="BG95" s="202">
        <f>IF(N95="zákl. přenesená",J95,0)</f>
        <v>0</v>
      </c>
      <c r="BH95" s="202">
        <f>IF(N95="sníž. přenesená",J95,0)</f>
        <v>0</v>
      </c>
      <c r="BI95" s="202">
        <f>IF(N95="nulová",J95,0)</f>
        <v>0</v>
      </c>
      <c r="BJ95" s="18" t="s">
        <v>84</v>
      </c>
      <c r="BK95" s="202">
        <f>ROUND(I95*H95,2)</f>
        <v>0</v>
      </c>
      <c r="BL95" s="18" t="s">
        <v>318</v>
      </c>
      <c r="BM95" s="201" t="s">
        <v>4179</v>
      </c>
    </row>
    <row r="96" spans="1:65" s="2" customFormat="1" ht="16.5" customHeight="1" x14ac:dyDescent="0.2">
      <c r="A96" s="35"/>
      <c r="B96" s="36"/>
      <c r="C96" s="190" t="s">
        <v>381</v>
      </c>
      <c r="D96" s="190" t="s">
        <v>313</v>
      </c>
      <c r="E96" s="191" t="s">
        <v>4180</v>
      </c>
      <c r="F96" s="192" t="s">
        <v>4181</v>
      </c>
      <c r="G96" s="193" t="s">
        <v>1692</v>
      </c>
      <c r="H96" s="194">
        <v>365</v>
      </c>
      <c r="I96" s="195"/>
      <c r="J96" s="196">
        <f>ROUND(I96*H96,2)</f>
        <v>0</v>
      </c>
      <c r="K96" s="192" t="s">
        <v>21</v>
      </c>
      <c r="L96" s="40"/>
      <c r="M96" s="197" t="s">
        <v>21</v>
      </c>
      <c r="N96" s="198" t="s">
        <v>47</v>
      </c>
      <c r="O96" s="65"/>
      <c r="P96" s="199">
        <f>O96*H96</f>
        <v>0</v>
      </c>
      <c r="Q96" s="199">
        <v>0</v>
      </c>
      <c r="R96" s="199">
        <f>Q96*H96</f>
        <v>0</v>
      </c>
      <c r="S96" s="199">
        <v>0</v>
      </c>
      <c r="T96" s="200">
        <f>S96*H96</f>
        <v>0</v>
      </c>
      <c r="U96" s="35"/>
      <c r="V96" s="35"/>
      <c r="W96" s="35"/>
      <c r="X96" s="35"/>
      <c r="Y96" s="35"/>
      <c r="Z96" s="35"/>
      <c r="AA96" s="35"/>
      <c r="AB96" s="35"/>
      <c r="AC96" s="35"/>
      <c r="AD96" s="35"/>
      <c r="AE96" s="35"/>
      <c r="AR96" s="201" t="s">
        <v>318</v>
      </c>
      <c r="AT96" s="201" t="s">
        <v>313</v>
      </c>
      <c r="AU96" s="201" t="s">
        <v>86</v>
      </c>
      <c r="AY96" s="18" t="s">
        <v>311</v>
      </c>
      <c r="BE96" s="202">
        <f>IF(N96="základní",J96,0)</f>
        <v>0</v>
      </c>
      <c r="BF96" s="202">
        <f>IF(N96="snížená",J96,0)</f>
        <v>0</v>
      </c>
      <c r="BG96" s="202">
        <f>IF(N96="zákl. přenesená",J96,0)</f>
        <v>0</v>
      </c>
      <c r="BH96" s="202">
        <f>IF(N96="sníž. přenesená",J96,0)</f>
        <v>0</v>
      </c>
      <c r="BI96" s="202">
        <f>IF(N96="nulová",J96,0)</f>
        <v>0</v>
      </c>
      <c r="BJ96" s="18" t="s">
        <v>84</v>
      </c>
      <c r="BK96" s="202">
        <f>ROUND(I96*H96,2)</f>
        <v>0</v>
      </c>
      <c r="BL96" s="18" t="s">
        <v>318</v>
      </c>
      <c r="BM96" s="201" t="s">
        <v>4182</v>
      </c>
    </row>
    <row r="97" spans="1:65" s="2" customFormat="1" ht="16.5" customHeight="1" x14ac:dyDescent="0.2">
      <c r="A97" s="35"/>
      <c r="B97" s="36"/>
      <c r="C97" s="190" t="s">
        <v>386</v>
      </c>
      <c r="D97" s="190" t="s">
        <v>313</v>
      </c>
      <c r="E97" s="191" t="s">
        <v>4183</v>
      </c>
      <c r="F97" s="192" t="s">
        <v>4184</v>
      </c>
      <c r="G97" s="193" t="s">
        <v>1692</v>
      </c>
      <c r="H97" s="194">
        <v>4</v>
      </c>
      <c r="I97" s="195"/>
      <c r="J97" s="196">
        <f>ROUND(I97*H97,2)</f>
        <v>0</v>
      </c>
      <c r="K97" s="192" t="s">
        <v>21</v>
      </c>
      <c r="L97" s="40"/>
      <c r="M97" s="197" t="s">
        <v>21</v>
      </c>
      <c r="N97" s="198" t="s">
        <v>47</v>
      </c>
      <c r="O97" s="65"/>
      <c r="P97" s="199">
        <f>O97*H97</f>
        <v>0</v>
      </c>
      <c r="Q97" s="199">
        <v>0</v>
      </c>
      <c r="R97" s="199">
        <f>Q97*H97</f>
        <v>0</v>
      </c>
      <c r="S97" s="199">
        <v>0</v>
      </c>
      <c r="T97" s="200">
        <f>S97*H97</f>
        <v>0</v>
      </c>
      <c r="U97" s="35"/>
      <c r="V97" s="35"/>
      <c r="W97" s="35"/>
      <c r="X97" s="35"/>
      <c r="Y97" s="35"/>
      <c r="Z97" s="35"/>
      <c r="AA97" s="35"/>
      <c r="AB97" s="35"/>
      <c r="AC97" s="35"/>
      <c r="AD97" s="35"/>
      <c r="AE97" s="35"/>
      <c r="AR97" s="201" t="s">
        <v>318</v>
      </c>
      <c r="AT97" s="201" t="s">
        <v>313</v>
      </c>
      <c r="AU97" s="201" t="s">
        <v>86</v>
      </c>
      <c r="AY97" s="18" t="s">
        <v>311</v>
      </c>
      <c r="BE97" s="202">
        <f>IF(N97="základní",J97,0)</f>
        <v>0</v>
      </c>
      <c r="BF97" s="202">
        <f>IF(N97="snížená",J97,0)</f>
        <v>0</v>
      </c>
      <c r="BG97" s="202">
        <f>IF(N97="zákl. přenesená",J97,0)</f>
        <v>0</v>
      </c>
      <c r="BH97" s="202">
        <f>IF(N97="sníž. přenesená",J97,0)</f>
        <v>0</v>
      </c>
      <c r="BI97" s="202">
        <f>IF(N97="nulová",J97,0)</f>
        <v>0</v>
      </c>
      <c r="BJ97" s="18" t="s">
        <v>84</v>
      </c>
      <c r="BK97" s="202">
        <f>ROUND(I97*H97,2)</f>
        <v>0</v>
      </c>
      <c r="BL97" s="18" t="s">
        <v>318</v>
      </c>
      <c r="BM97" s="201" t="s">
        <v>4185</v>
      </c>
    </row>
    <row r="98" spans="1:65" s="12" customFormat="1" ht="22.9" customHeight="1" x14ac:dyDescent="0.2">
      <c r="B98" s="174"/>
      <c r="C98" s="175"/>
      <c r="D98" s="176" t="s">
        <v>75</v>
      </c>
      <c r="E98" s="188" t="s">
        <v>4186</v>
      </c>
      <c r="F98" s="188" t="s">
        <v>3474</v>
      </c>
      <c r="G98" s="175"/>
      <c r="H98" s="175"/>
      <c r="I98" s="178"/>
      <c r="J98" s="189">
        <f>BK98</f>
        <v>0</v>
      </c>
      <c r="K98" s="175"/>
      <c r="L98" s="180"/>
      <c r="M98" s="181"/>
      <c r="N98" s="182"/>
      <c r="O98" s="182"/>
      <c r="P98" s="183">
        <f>SUM(P99:P104)</f>
        <v>0</v>
      </c>
      <c r="Q98" s="182"/>
      <c r="R98" s="183">
        <f>SUM(R99:R104)</f>
        <v>0</v>
      </c>
      <c r="S98" s="182"/>
      <c r="T98" s="184">
        <f>SUM(T99:T104)</f>
        <v>0</v>
      </c>
      <c r="AR98" s="185" t="s">
        <v>84</v>
      </c>
      <c r="AT98" s="186" t="s">
        <v>75</v>
      </c>
      <c r="AU98" s="186" t="s">
        <v>84</v>
      </c>
      <c r="AY98" s="185" t="s">
        <v>311</v>
      </c>
      <c r="BK98" s="187">
        <f>SUM(BK99:BK104)</f>
        <v>0</v>
      </c>
    </row>
    <row r="99" spans="1:65" s="2" customFormat="1" ht="16.5" customHeight="1" x14ac:dyDescent="0.2">
      <c r="A99" s="35"/>
      <c r="B99" s="36"/>
      <c r="C99" s="190" t="s">
        <v>399</v>
      </c>
      <c r="D99" s="190" t="s">
        <v>313</v>
      </c>
      <c r="E99" s="191" t="s">
        <v>3492</v>
      </c>
      <c r="F99" s="192" t="s">
        <v>3493</v>
      </c>
      <c r="G99" s="193" t="s">
        <v>2003</v>
      </c>
      <c r="H99" s="194">
        <v>1</v>
      </c>
      <c r="I99" s="195"/>
      <c r="J99" s="196">
        <f t="shared" ref="J99:J104" si="10">ROUND(I99*H99,2)</f>
        <v>0</v>
      </c>
      <c r="K99" s="192" t="s">
        <v>21</v>
      </c>
      <c r="L99" s="40"/>
      <c r="M99" s="197" t="s">
        <v>21</v>
      </c>
      <c r="N99" s="198" t="s">
        <v>47</v>
      </c>
      <c r="O99" s="65"/>
      <c r="P99" s="199">
        <f t="shared" ref="P99:P104" si="11">O99*H99</f>
        <v>0</v>
      </c>
      <c r="Q99" s="199">
        <v>0</v>
      </c>
      <c r="R99" s="199">
        <f t="shared" ref="R99:R104" si="12">Q99*H99</f>
        <v>0</v>
      </c>
      <c r="S99" s="199">
        <v>0</v>
      </c>
      <c r="T99" s="200">
        <f t="shared" ref="T99:T104" si="13">S99*H99</f>
        <v>0</v>
      </c>
      <c r="U99" s="35"/>
      <c r="V99" s="35"/>
      <c r="W99" s="35"/>
      <c r="X99" s="35"/>
      <c r="Y99" s="35"/>
      <c r="Z99" s="35"/>
      <c r="AA99" s="35"/>
      <c r="AB99" s="35"/>
      <c r="AC99" s="35"/>
      <c r="AD99" s="35"/>
      <c r="AE99" s="35"/>
      <c r="AR99" s="201" t="s">
        <v>318</v>
      </c>
      <c r="AT99" s="201" t="s">
        <v>313</v>
      </c>
      <c r="AU99" s="201" t="s">
        <v>86</v>
      </c>
      <c r="AY99" s="18" t="s">
        <v>311</v>
      </c>
      <c r="BE99" s="202">
        <f t="shared" ref="BE99:BE104" si="14">IF(N99="základní",J99,0)</f>
        <v>0</v>
      </c>
      <c r="BF99" s="202">
        <f t="shared" ref="BF99:BF104" si="15">IF(N99="snížená",J99,0)</f>
        <v>0</v>
      </c>
      <c r="BG99" s="202">
        <f t="shared" ref="BG99:BG104" si="16">IF(N99="zákl. přenesená",J99,0)</f>
        <v>0</v>
      </c>
      <c r="BH99" s="202">
        <f t="shared" ref="BH99:BH104" si="17">IF(N99="sníž. přenesená",J99,0)</f>
        <v>0</v>
      </c>
      <c r="BI99" s="202">
        <f t="shared" ref="BI99:BI104" si="18">IF(N99="nulová",J99,0)</f>
        <v>0</v>
      </c>
      <c r="BJ99" s="18" t="s">
        <v>84</v>
      </c>
      <c r="BK99" s="202">
        <f t="shared" ref="BK99:BK104" si="19">ROUND(I99*H99,2)</f>
        <v>0</v>
      </c>
      <c r="BL99" s="18" t="s">
        <v>318</v>
      </c>
      <c r="BM99" s="201" t="s">
        <v>4187</v>
      </c>
    </row>
    <row r="100" spans="1:65" s="2" customFormat="1" ht="16.5" customHeight="1" x14ac:dyDescent="0.2">
      <c r="A100" s="35"/>
      <c r="B100" s="36"/>
      <c r="C100" s="190" t="s">
        <v>404</v>
      </c>
      <c r="D100" s="190" t="s">
        <v>313</v>
      </c>
      <c r="E100" s="191" t="s">
        <v>3866</v>
      </c>
      <c r="F100" s="192" t="s">
        <v>3476</v>
      </c>
      <c r="G100" s="193" t="s">
        <v>2003</v>
      </c>
      <c r="H100" s="194">
        <v>1</v>
      </c>
      <c r="I100" s="195"/>
      <c r="J100" s="196">
        <f t="shared" si="10"/>
        <v>0</v>
      </c>
      <c r="K100" s="192" t="s">
        <v>21</v>
      </c>
      <c r="L100" s="40"/>
      <c r="M100" s="197" t="s">
        <v>21</v>
      </c>
      <c r="N100" s="198" t="s">
        <v>47</v>
      </c>
      <c r="O100" s="65"/>
      <c r="P100" s="199">
        <f t="shared" si="11"/>
        <v>0</v>
      </c>
      <c r="Q100" s="199">
        <v>0</v>
      </c>
      <c r="R100" s="199">
        <f t="shared" si="12"/>
        <v>0</v>
      </c>
      <c r="S100" s="199">
        <v>0</v>
      </c>
      <c r="T100" s="200">
        <f t="shared" si="13"/>
        <v>0</v>
      </c>
      <c r="U100" s="35"/>
      <c r="V100" s="35"/>
      <c r="W100" s="35"/>
      <c r="X100" s="35"/>
      <c r="Y100" s="35"/>
      <c r="Z100" s="35"/>
      <c r="AA100" s="35"/>
      <c r="AB100" s="35"/>
      <c r="AC100" s="35"/>
      <c r="AD100" s="35"/>
      <c r="AE100" s="35"/>
      <c r="AR100" s="201" t="s">
        <v>318</v>
      </c>
      <c r="AT100" s="201" t="s">
        <v>313</v>
      </c>
      <c r="AU100" s="201" t="s">
        <v>86</v>
      </c>
      <c r="AY100" s="18" t="s">
        <v>311</v>
      </c>
      <c r="BE100" s="202">
        <f t="shared" si="14"/>
        <v>0</v>
      </c>
      <c r="BF100" s="202">
        <f t="shared" si="15"/>
        <v>0</v>
      </c>
      <c r="BG100" s="202">
        <f t="shared" si="16"/>
        <v>0</v>
      </c>
      <c r="BH100" s="202">
        <f t="shared" si="17"/>
        <v>0</v>
      </c>
      <c r="BI100" s="202">
        <f t="shared" si="18"/>
        <v>0</v>
      </c>
      <c r="BJ100" s="18" t="s">
        <v>84</v>
      </c>
      <c r="BK100" s="202">
        <f t="shared" si="19"/>
        <v>0</v>
      </c>
      <c r="BL100" s="18" t="s">
        <v>318</v>
      </c>
      <c r="BM100" s="201" t="s">
        <v>4188</v>
      </c>
    </row>
    <row r="101" spans="1:65" s="2" customFormat="1" ht="16.5" customHeight="1" x14ac:dyDescent="0.2">
      <c r="A101" s="35"/>
      <c r="B101" s="36"/>
      <c r="C101" s="190" t="s">
        <v>409</v>
      </c>
      <c r="D101" s="190" t="s">
        <v>313</v>
      </c>
      <c r="E101" s="191" t="s">
        <v>4189</v>
      </c>
      <c r="F101" s="192" t="s">
        <v>2834</v>
      </c>
      <c r="G101" s="193" t="s">
        <v>2003</v>
      </c>
      <c r="H101" s="194">
        <v>1</v>
      </c>
      <c r="I101" s="195"/>
      <c r="J101" s="196">
        <f t="shared" si="10"/>
        <v>0</v>
      </c>
      <c r="K101" s="192" t="s">
        <v>21</v>
      </c>
      <c r="L101" s="40"/>
      <c r="M101" s="197" t="s">
        <v>21</v>
      </c>
      <c r="N101" s="198" t="s">
        <v>47</v>
      </c>
      <c r="O101" s="65"/>
      <c r="P101" s="199">
        <f t="shared" si="11"/>
        <v>0</v>
      </c>
      <c r="Q101" s="199">
        <v>0</v>
      </c>
      <c r="R101" s="199">
        <f t="shared" si="12"/>
        <v>0</v>
      </c>
      <c r="S101" s="199">
        <v>0</v>
      </c>
      <c r="T101" s="200">
        <f t="shared" si="13"/>
        <v>0</v>
      </c>
      <c r="U101" s="35"/>
      <c r="V101" s="35"/>
      <c r="W101" s="35"/>
      <c r="X101" s="35"/>
      <c r="Y101" s="35"/>
      <c r="Z101" s="35"/>
      <c r="AA101" s="35"/>
      <c r="AB101" s="35"/>
      <c r="AC101" s="35"/>
      <c r="AD101" s="35"/>
      <c r="AE101" s="35"/>
      <c r="AR101" s="201" t="s">
        <v>318</v>
      </c>
      <c r="AT101" s="201" t="s">
        <v>313</v>
      </c>
      <c r="AU101" s="201" t="s">
        <v>86</v>
      </c>
      <c r="AY101" s="18" t="s">
        <v>311</v>
      </c>
      <c r="BE101" s="202">
        <f t="shared" si="14"/>
        <v>0</v>
      </c>
      <c r="BF101" s="202">
        <f t="shared" si="15"/>
        <v>0</v>
      </c>
      <c r="BG101" s="202">
        <f t="shared" si="16"/>
        <v>0</v>
      </c>
      <c r="BH101" s="202">
        <f t="shared" si="17"/>
        <v>0</v>
      </c>
      <c r="BI101" s="202">
        <f t="shared" si="18"/>
        <v>0</v>
      </c>
      <c r="BJ101" s="18" t="s">
        <v>84</v>
      </c>
      <c r="BK101" s="202">
        <f t="shared" si="19"/>
        <v>0</v>
      </c>
      <c r="BL101" s="18" t="s">
        <v>318</v>
      </c>
      <c r="BM101" s="201" t="s">
        <v>4190</v>
      </c>
    </row>
    <row r="102" spans="1:65" s="2" customFormat="1" ht="16.5" customHeight="1" x14ac:dyDescent="0.2">
      <c r="A102" s="35"/>
      <c r="B102" s="36"/>
      <c r="C102" s="190" t="s">
        <v>8</v>
      </c>
      <c r="D102" s="190" t="s">
        <v>313</v>
      </c>
      <c r="E102" s="191" t="s">
        <v>4191</v>
      </c>
      <c r="F102" s="192" t="s">
        <v>4192</v>
      </c>
      <c r="G102" s="193" t="s">
        <v>2003</v>
      </c>
      <c r="H102" s="194">
        <v>1</v>
      </c>
      <c r="I102" s="195"/>
      <c r="J102" s="196">
        <f t="shared" si="10"/>
        <v>0</v>
      </c>
      <c r="K102" s="192" t="s">
        <v>21</v>
      </c>
      <c r="L102" s="40"/>
      <c r="M102" s="197" t="s">
        <v>21</v>
      </c>
      <c r="N102" s="198" t="s">
        <v>47</v>
      </c>
      <c r="O102" s="65"/>
      <c r="P102" s="199">
        <f t="shared" si="11"/>
        <v>0</v>
      </c>
      <c r="Q102" s="199">
        <v>0</v>
      </c>
      <c r="R102" s="199">
        <f t="shared" si="12"/>
        <v>0</v>
      </c>
      <c r="S102" s="199">
        <v>0</v>
      </c>
      <c r="T102" s="200">
        <f t="shared" si="13"/>
        <v>0</v>
      </c>
      <c r="U102" s="35"/>
      <c r="V102" s="35"/>
      <c r="W102" s="35"/>
      <c r="X102" s="35"/>
      <c r="Y102" s="35"/>
      <c r="Z102" s="35"/>
      <c r="AA102" s="35"/>
      <c r="AB102" s="35"/>
      <c r="AC102" s="35"/>
      <c r="AD102" s="35"/>
      <c r="AE102" s="35"/>
      <c r="AR102" s="201" t="s">
        <v>318</v>
      </c>
      <c r="AT102" s="201" t="s">
        <v>313</v>
      </c>
      <c r="AU102" s="201" t="s">
        <v>86</v>
      </c>
      <c r="AY102" s="18" t="s">
        <v>311</v>
      </c>
      <c r="BE102" s="202">
        <f t="shared" si="14"/>
        <v>0</v>
      </c>
      <c r="BF102" s="202">
        <f t="shared" si="15"/>
        <v>0</v>
      </c>
      <c r="BG102" s="202">
        <f t="shared" si="16"/>
        <v>0</v>
      </c>
      <c r="BH102" s="202">
        <f t="shared" si="17"/>
        <v>0</v>
      </c>
      <c r="BI102" s="202">
        <f t="shared" si="18"/>
        <v>0</v>
      </c>
      <c r="BJ102" s="18" t="s">
        <v>84</v>
      </c>
      <c r="BK102" s="202">
        <f t="shared" si="19"/>
        <v>0</v>
      </c>
      <c r="BL102" s="18" t="s">
        <v>318</v>
      </c>
      <c r="BM102" s="201" t="s">
        <v>4193</v>
      </c>
    </row>
    <row r="103" spans="1:65" s="2" customFormat="1" ht="16.5" customHeight="1" x14ac:dyDescent="0.2">
      <c r="A103" s="35"/>
      <c r="B103" s="36"/>
      <c r="C103" s="190" t="s">
        <v>420</v>
      </c>
      <c r="D103" s="190" t="s">
        <v>313</v>
      </c>
      <c r="E103" s="191" t="s">
        <v>4194</v>
      </c>
      <c r="F103" s="192" t="s">
        <v>4195</v>
      </c>
      <c r="G103" s="193" t="s">
        <v>2003</v>
      </c>
      <c r="H103" s="194">
        <v>1</v>
      </c>
      <c r="I103" s="195"/>
      <c r="J103" s="196">
        <f t="shared" si="10"/>
        <v>0</v>
      </c>
      <c r="K103" s="192" t="s">
        <v>21</v>
      </c>
      <c r="L103" s="40"/>
      <c r="M103" s="197" t="s">
        <v>21</v>
      </c>
      <c r="N103" s="198" t="s">
        <v>47</v>
      </c>
      <c r="O103" s="65"/>
      <c r="P103" s="199">
        <f t="shared" si="11"/>
        <v>0</v>
      </c>
      <c r="Q103" s="199">
        <v>0</v>
      </c>
      <c r="R103" s="199">
        <f t="shared" si="12"/>
        <v>0</v>
      </c>
      <c r="S103" s="199">
        <v>0</v>
      </c>
      <c r="T103" s="200">
        <f t="shared" si="13"/>
        <v>0</v>
      </c>
      <c r="U103" s="35"/>
      <c r="V103" s="35"/>
      <c r="W103" s="35"/>
      <c r="X103" s="35"/>
      <c r="Y103" s="35"/>
      <c r="Z103" s="35"/>
      <c r="AA103" s="35"/>
      <c r="AB103" s="35"/>
      <c r="AC103" s="35"/>
      <c r="AD103" s="35"/>
      <c r="AE103" s="35"/>
      <c r="AR103" s="201" t="s">
        <v>318</v>
      </c>
      <c r="AT103" s="201" t="s">
        <v>313</v>
      </c>
      <c r="AU103" s="201" t="s">
        <v>86</v>
      </c>
      <c r="AY103" s="18" t="s">
        <v>311</v>
      </c>
      <c r="BE103" s="202">
        <f t="shared" si="14"/>
        <v>0</v>
      </c>
      <c r="BF103" s="202">
        <f t="shared" si="15"/>
        <v>0</v>
      </c>
      <c r="BG103" s="202">
        <f t="shared" si="16"/>
        <v>0</v>
      </c>
      <c r="BH103" s="202">
        <f t="shared" si="17"/>
        <v>0</v>
      </c>
      <c r="BI103" s="202">
        <f t="shared" si="18"/>
        <v>0</v>
      </c>
      <c r="BJ103" s="18" t="s">
        <v>84</v>
      </c>
      <c r="BK103" s="202">
        <f t="shared" si="19"/>
        <v>0</v>
      </c>
      <c r="BL103" s="18" t="s">
        <v>318</v>
      </c>
      <c r="BM103" s="201" t="s">
        <v>4196</v>
      </c>
    </row>
    <row r="104" spans="1:65" s="2" customFormat="1" ht="16.5" customHeight="1" x14ac:dyDescent="0.2">
      <c r="A104" s="35"/>
      <c r="B104" s="36"/>
      <c r="C104" s="190" t="s">
        <v>431</v>
      </c>
      <c r="D104" s="190" t="s">
        <v>313</v>
      </c>
      <c r="E104" s="191" t="s">
        <v>4197</v>
      </c>
      <c r="F104" s="192" t="s">
        <v>3496</v>
      </c>
      <c r="G104" s="193" t="s">
        <v>2003</v>
      </c>
      <c r="H104" s="194">
        <v>1</v>
      </c>
      <c r="I104" s="195"/>
      <c r="J104" s="196">
        <f t="shared" si="10"/>
        <v>0</v>
      </c>
      <c r="K104" s="192" t="s">
        <v>21</v>
      </c>
      <c r="L104" s="40"/>
      <c r="M104" s="249" t="s">
        <v>21</v>
      </c>
      <c r="N104" s="250" t="s">
        <v>47</v>
      </c>
      <c r="O104" s="251"/>
      <c r="P104" s="252">
        <f t="shared" si="11"/>
        <v>0</v>
      </c>
      <c r="Q104" s="252">
        <v>0</v>
      </c>
      <c r="R104" s="252">
        <f t="shared" si="12"/>
        <v>0</v>
      </c>
      <c r="S104" s="252">
        <v>0</v>
      </c>
      <c r="T104" s="253">
        <f t="shared" si="13"/>
        <v>0</v>
      </c>
      <c r="U104" s="35"/>
      <c r="V104" s="35"/>
      <c r="W104" s="35"/>
      <c r="X104" s="35"/>
      <c r="Y104" s="35"/>
      <c r="Z104" s="35"/>
      <c r="AA104" s="35"/>
      <c r="AB104" s="35"/>
      <c r="AC104" s="35"/>
      <c r="AD104" s="35"/>
      <c r="AE104" s="35"/>
      <c r="AR104" s="201" t="s">
        <v>318</v>
      </c>
      <c r="AT104" s="201" t="s">
        <v>313</v>
      </c>
      <c r="AU104" s="201" t="s">
        <v>86</v>
      </c>
      <c r="AY104" s="18" t="s">
        <v>311</v>
      </c>
      <c r="BE104" s="202">
        <f t="shared" si="14"/>
        <v>0</v>
      </c>
      <c r="BF104" s="202">
        <f t="shared" si="15"/>
        <v>0</v>
      </c>
      <c r="BG104" s="202">
        <f t="shared" si="16"/>
        <v>0</v>
      </c>
      <c r="BH104" s="202">
        <f t="shared" si="17"/>
        <v>0</v>
      </c>
      <c r="BI104" s="202">
        <f t="shared" si="18"/>
        <v>0</v>
      </c>
      <c r="BJ104" s="18" t="s">
        <v>84</v>
      </c>
      <c r="BK104" s="202">
        <f t="shared" si="19"/>
        <v>0</v>
      </c>
      <c r="BL104" s="18" t="s">
        <v>318</v>
      </c>
      <c r="BM104" s="201" t="s">
        <v>4198</v>
      </c>
    </row>
    <row r="105" spans="1:65" s="2" customFormat="1" ht="6.95" customHeight="1" x14ac:dyDescent="0.2">
      <c r="A105" s="35"/>
      <c r="B105" s="48"/>
      <c r="C105" s="49"/>
      <c r="D105" s="49"/>
      <c r="E105" s="49"/>
      <c r="F105" s="49"/>
      <c r="G105" s="49"/>
      <c r="H105" s="49"/>
      <c r="I105" s="139"/>
      <c r="J105" s="49"/>
      <c r="K105" s="49"/>
      <c r="L105" s="40"/>
      <c r="M105" s="35"/>
      <c r="O105" s="35"/>
      <c r="P105" s="35"/>
      <c r="Q105" s="35"/>
      <c r="R105" s="35"/>
      <c r="S105" s="35"/>
      <c r="T105" s="35"/>
      <c r="U105" s="35"/>
      <c r="V105" s="35"/>
      <c r="W105" s="35"/>
      <c r="X105" s="35"/>
      <c r="Y105" s="35"/>
      <c r="Z105" s="35"/>
      <c r="AA105" s="35"/>
      <c r="AB105" s="35"/>
      <c r="AC105" s="35"/>
      <c r="AD105" s="35"/>
      <c r="AE105" s="35"/>
    </row>
  </sheetData>
  <sheetProtection algorithmName="SHA-512" hashValue="lwqMgWyCHlH+oPaO+hUX/X1rAYKzcPmAs2Z24w2K1SZ0BcSofkPDV8Y5stTvCzW12PfH2MtmpL7+SmE0XFR3bg==" saltValue="w/lIjp+mHpYxEQcTrqCf7Fme8g8piNoUUVPxldCYob2y9ZYJYMS5UYMf+HCE7VPeB7w/S4972QxDEBg+fwi2bg==" spinCount="100000" sheet="1" objects="1" scenarios="1" formatColumns="0" formatRows="0" autoFilter="0"/>
  <autoFilter ref="C82:K104" xr:uid="{00000000-0009-0000-0000-000009000000}"/>
  <mergeCells count="9">
    <mergeCell ref="E50:H50"/>
    <mergeCell ref="E73:H73"/>
    <mergeCell ref="E75:H75"/>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5"/>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114</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4199</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ROUND(J86,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ROUND((SUM(BE86:BE114)),  2)</f>
        <v>0</v>
      </c>
      <c r="G33" s="35"/>
      <c r="H33" s="35"/>
      <c r="I33" s="128">
        <v>0.21</v>
      </c>
      <c r="J33" s="127">
        <f>ROUND(((SUM(BE86:BE114))*I33),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ROUND((SUM(BF86:BF114)),  2)</f>
        <v>0</v>
      </c>
      <c r="G34" s="35"/>
      <c r="H34" s="35"/>
      <c r="I34" s="128">
        <v>0.15</v>
      </c>
      <c r="J34" s="127">
        <f>ROUND(((SUM(BF86:BF114))*I34),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ROUND((SUM(BG86:BG114)),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ROUND((SUM(BH86:BH114)),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ROUND((SUM(BI86:BI114)),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010 - Vestavba čistých prostor</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J86</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4200</v>
      </c>
      <c r="E60" s="151"/>
      <c r="F60" s="151"/>
      <c r="G60" s="151"/>
      <c r="H60" s="151"/>
      <c r="I60" s="152"/>
      <c r="J60" s="153">
        <f>J87</f>
        <v>0</v>
      </c>
      <c r="K60" s="149"/>
      <c r="L60" s="154"/>
    </row>
    <row r="61" spans="1:47" s="10" customFormat="1" ht="19.899999999999999" customHeight="1" x14ac:dyDescent="0.2">
      <c r="B61" s="155"/>
      <c r="C61" s="156"/>
      <c r="D61" s="157" t="s">
        <v>4201</v>
      </c>
      <c r="E61" s="158"/>
      <c r="F61" s="158"/>
      <c r="G61" s="158"/>
      <c r="H61" s="158"/>
      <c r="I61" s="159"/>
      <c r="J61" s="160">
        <f>J88</f>
        <v>0</v>
      </c>
      <c r="K61" s="156"/>
      <c r="L61" s="161"/>
    </row>
    <row r="62" spans="1:47" s="10" customFormat="1" ht="19.899999999999999" customHeight="1" x14ac:dyDescent="0.2">
      <c r="B62" s="155"/>
      <c r="C62" s="156"/>
      <c r="D62" s="157" t="s">
        <v>4202</v>
      </c>
      <c r="E62" s="158"/>
      <c r="F62" s="158"/>
      <c r="G62" s="158"/>
      <c r="H62" s="158"/>
      <c r="I62" s="159"/>
      <c r="J62" s="160">
        <f>J98</f>
        <v>0</v>
      </c>
      <c r="K62" s="156"/>
      <c r="L62" s="161"/>
    </row>
    <row r="63" spans="1:47" s="10" customFormat="1" ht="19.899999999999999" customHeight="1" x14ac:dyDescent="0.2">
      <c r="B63" s="155"/>
      <c r="C63" s="156"/>
      <c r="D63" s="157" t="s">
        <v>4203</v>
      </c>
      <c r="E63" s="158"/>
      <c r="F63" s="158"/>
      <c r="G63" s="158"/>
      <c r="H63" s="158"/>
      <c r="I63" s="159"/>
      <c r="J63" s="160">
        <f>J105</f>
        <v>0</v>
      </c>
      <c r="K63" s="156"/>
      <c r="L63" s="161"/>
    </row>
    <row r="64" spans="1:47" s="10" customFormat="1" ht="19.899999999999999" customHeight="1" x14ac:dyDescent="0.2">
      <c r="B64" s="155"/>
      <c r="C64" s="156"/>
      <c r="D64" s="157" t="s">
        <v>4204</v>
      </c>
      <c r="E64" s="158"/>
      <c r="F64" s="158"/>
      <c r="G64" s="158"/>
      <c r="H64" s="158"/>
      <c r="I64" s="159"/>
      <c r="J64" s="160">
        <f>J107</f>
        <v>0</v>
      </c>
      <c r="K64" s="156"/>
      <c r="L64" s="161"/>
    </row>
    <row r="65" spans="1:31" s="10" customFormat="1" ht="19.899999999999999" customHeight="1" x14ac:dyDescent="0.2">
      <c r="B65" s="155"/>
      <c r="C65" s="156"/>
      <c r="D65" s="157" t="s">
        <v>4205</v>
      </c>
      <c r="E65" s="158"/>
      <c r="F65" s="158"/>
      <c r="G65" s="158"/>
      <c r="H65" s="158"/>
      <c r="I65" s="159"/>
      <c r="J65" s="160">
        <f>J110</f>
        <v>0</v>
      </c>
      <c r="K65" s="156"/>
      <c r="L65" s="161"/>
    </row>
    <row r="66" spans="1:31" s="10" customFormat="1" ht="19.899999999999999" customHeight="1" x14ac:dyDescent="0.2">
      <c r="B66" s="155"/>
      <c r="C66" s="156"/>
      <c r="D66" s="157" t="s">
        <v>4206</v>
      </c>
      <c r="E66" s="158"/>
      <c r="F66" s="158"/>
      <c r="G66" s="158"/>
      <c r="H66" s="158"/>
      <c r="I66" s="159"/>
      <c r="J66" s="160">
        <f>J113</f>
        <v>0</v>
      </c>
      <c r="K66" s="156"/>
      <c r="L66" s="161"/>
    </row>
    <row r="67" spans="1:31" s="2" customFormat="1" ht="21.75" customHeight="1" x14ac:dyDescent="0.2">
      <c r="A67" s="35"/>
      <c r="B67" s="36"/>
      <c r="C67" s="37"/>
      <c r="D67" s="37"/>
      <c r="E67" s="37"/>
      <c r="F67" s="37"/>
      <c r="G67" s="37"/>
      <c r="H67" s="37"/>
      <c r="I67" s="110"/>
      <c r="J67" s="37"/>
      <c r="K67" s="37"/>
      <c r="L67" s="111"/>
      <c r="S67" s="35"/>
      <c r="T67" s="35"/>
      <c r="U67" s="35"/>
      <c r="V67" s="35"/>
      <c r="W67" s="35"/>
      <c r="X67" s="35"/>
      <c r="Y67" s="35"/>
      <c r="Z67" s="35"/>
      <c r="AA67" s="35"/>
      <c r="AB67" s="35"/>
      <c r="AC67" s="35"/>
      <c r="AD67" s="35"/>
      <c r="AE67" s="35"/>
    </row>
    <row r="68" spans="1:31" s="2" customFormat="1" ht="6.95" customHeight="1" x14ac:dyDescent="0.2">
      <c r="A68" s="35"/>
      <c r="B68" s="48"/>
      <c r="C68" s="49"/>
      <c r="D68" s="49"/>
      <c r="E68" s="49"/>
      <c r="F68" s="49"/>
      <c r="G68" s="49"/>
      <c r="H68" s="49"/>
      <c r="I68" s="139"/>
      <c r="J68" s="49"/>
      <c r="K68" s="49"/>
      <c r="L68" s="111"/>
      <c r="S68" s="35"/>
      <c r="T68" s="35"/>
      <c r="U68" s="35"/>
      <c r="V68" s="35"/>
      <c r="W68" s="35"/>
      <c r="X68" s="35"/>
      <c r="Y68" s="35"/>
      <c r="Z68" s="35"/>
      <c r="AA68" s="35"/>
      <c r="AB68" s="35"/>
      <c r="AC68" s="35"/>
      <c r="AD68" s="35"/>
      <c r="AE68" s="35"/>
    </row>
    <row r="72" spans="1:31" s="2" customFormat="1" ht="6.95" customHeight="1" x14ac:dyDescent="0.2">
      <c r="A72" s="35"/>
      <c r="B72" s="50"/>
      <c r="C72" s="51"/>
      <c r="D72" s="51"/>
      <c r="E72" s="51"/>
      <c r="F72" s="51"/>
      <c r="G72" s="51"/>
      <c r="H72" s="51"/>
      <c r="I72" s="142"/>
      <c r="J72" s="51"/>
      <c r="K72" s="51"/>
      <c r="L72" s="111"/>
      <c r="S72" s="35"/>
      <c r="T72" s="35"/>
      <c r="U72" s="35"/>
      <c r="V72" s="35"/>
      <c r="W72" s="35"/>
      <c r="X72" s="35"/>
      <c r="Y72" s="35"/>
      <c r="Z72" s="35"/>
      <c r="AA72" s="35"/>
      <c r="AB72" s="35"/>
      <c r="AC72" s="35"/>
      <c r="AD72" s="35"/>
      <c r="AE72" s="35"/>
    </row>
    <row r="73" spans="1:31" s="2" customFormat="1" ht="24.95" customHeight="1" x14ac:dyDescent="0.2">
      <c r="A73" s="35"/>
      <c r="B73" s="36"/>
      <c r="C73" s="24" t="s">
        <v>296</v>
      </c>
      <c r="D73" s="37"/>
      <c r="E73" s="37"/>
      <c r="F73" s="37"/>
      <c r="G73" s="37"/>
      <c r="H73" s="37"/>
      <c r="I73" s="110"/>
      <c r="J73" s="37"/>
      <c r="K73" s="37"/>
      <c r="L73" s="111"/>
      <c r="S73" s="35"/>
      <c r="T73" s="35"/>
      <c r="U73" s="35"/>
      <c r="V73" s="35"/>
      <c r="W73" s="35"/>
      <c r="X73" s="35"/>
      <c r="Y73" s="35"/>
      <c r="Z73" s="35"/>
      <c r="AA73" s="35"/>
      <c r="AB73" s="35"/>
      <c r="AC73" s="35"/>
      <c r="AD73" s="35"/>
      <c r="AE73" s="35"/>
    </row>
    <row r="74" spans="1:31" s="2" customFormat="1" ht="6.95" customHeight="1" x14ac:dyDescent="0.2">
      <c r="A74" s="35"/>
      <c r="B74" s="36"/>
      <c r="C74" s="37"/>
      <c r="D74" s="37"/>
      <c r="E74" s="37"/>
      <c r="F74" s="37"/>
      <c r="G74" s="37"/>
      <c r="H74" s="37"/>
      <c r="I74" s="110"/>
      <c r="J74" s="37"/>
      <c r="K74" s="37"/>
      <c r="L74" s="111"/>
      <c r="S74" s="35"/>
      <c r="T74" s="35"/>
      <c r="U74" s="35"/>
      <c r="V74" s="35"/>
      <c r="W74" s="35"/>
      <c r="X74" s="35"/>
      <c r="Y74" s="35"/>
      <c r="Z74" s="35"/>
      <c r="AA74" s="35"/>
      <c r="AB74" s="35"/>
      <c r="AC74" s="35"/>
      <c r="AD74" s="35"/>
      <c r="AE74" s="35"/>
    </row>
    <row r="75" spans="1:31" s="2" customFormat="1" ht="12" customHeight="1" x14ac:dyDescent="0.2">
      <c r="A75" s="35"/>
      <c r="B75" s="36"/>
      <c r="C75" s="30" t="s">
        <v>16</v>
      </c>
      <c r="D75" s="37"/>
      <c r="E75" s="37"/>
      <c r="F75" s="37"/>
      <c r="G75" s="37"/>
      <c r="H75" s="37"/>
      <c r="I75" s="110"/>
      <c r="J75" s="37"/>
      <c r="K75" s="37"/>
      <c r="L75" s="111"/>
      <c r="S75" s="35"/>
      <c r="T75" s="35"/>
      <c r="U75" s="35"/>
      <c r="V75" s="35"/>
      <c r="W75" s="35"/>
      <c r="X75" s="35"/>
      <c r="Y75" s="35"/>
      <c r="Z75" s="35"/>
      <c r="AA75" s="35"/>
      <c r="AB75" s="35"/>
      <c r="AC75" s="35"/>
      <c r="AD75" s="35"/>
      <c r="AE75" s="35"/>
    </row>
    <row r="76" spans="1:31" s="2" customFormat="1" ht="16.5" customHeight="1" x14ac:dyDescent="0.2">
      <c r="A76" s="35"/>
      <c r="B76" s="36"/>
      <c r="C76" s="37"/>
      <c r="D76" s="37"/>
      <c r="E76" s="434" t="str">
        <f>E7</f>
        <v>Nemocnice Pelhřimov_rozšíření urgentního příjmu - stavební úpravy</v>
      </c>
      <c r="F76" s="435"/>
      <c r="G76" s="435"/>
      <c r="H76" s="435"/>
      <c r="I76" s="110"/>
      <c r="J76" s="37"/>
      <c r="K76" s="37"/>
      <c r="L76" s="111"/>
      <c r="S76" s="35"/>
      <c r="T76" s="35"/>
      <c r="U76" s="35"/>
      <c r="V76" s="35"/>
      <c r="W76" s="35"/>
      <c r="X76" s="35"/>
      <c r="Y76" s="35"/>
      <c r="Z76" s="35"/>
      <c r="AA76" s="35"/>
      <c r="AB76" s="35"/>
      <c r="AC76" s="35"/>
      <c r="AD76" s="35"/>
      <c r="AE76" s="35"/>
    </row>
    <row r="77" spans="1:31" s="2" customFormat="1" ht="12" customHeight="1" x14ac:dyDescent="0.2">
      <c r="A77" s="35"/>
      <c r="B77" s="36"/>
      <c r="C77" s="30" t="s">
        <v>142</v>
      </c>
      <c r="D77" s="37"/>
      <c r="E77" s="37"/>
      <c r="F77" s="37"/>
      <c r="G77" s="37"/>
      <c r="H77" s="37"/>
      <c r="I77" s="110"/>
      <c r="J77" s="37"/>
      <c r="K77" s="37"/>
      <c r="L77" s="111"/>
      <c r="S77" s="35"/>
      <c r="T77" s="35"/>
      <c r="U77" s="35"/>
      <c r="V77" s="35"/>
      <c r="W77" s="35"/>
      <c r="X77" s="35"/>
      <c r="Y77" s="35"/>
      <c r="Z77" s="35"/>
      <c r="AA77" s="35"/>
      <c r="AB77" s="35"/>
      <c r="AC77" s="35"/>
      <c r="AD77" s="35"/>
      <c r="AE77" s="35"/>
    </row>
    <row r="78" spans="1:31" s="2" customFormat="1" ht="16.5" customHeight="1" x14ac:dyDescent="0.2">
      <c r="A78" s="35"/>
      <c r="B78" s="36"/>
      <c r="C78" s="37"/>
      <c r="D78" s="37"/>
      <c r="E78" s="412" t="str">
        <f>E9</f>
        <v>010 - Vestavba čistých prostor</v>
      </c>
      <c r="F78" s="433"/>
      <c r="G78" s="433"/>
      <c r="H78" s="433"/>
      <c r="I78" s="110"/>
      <c r="J78" s="37"/>
      <c r="K78" s="37"/>
      <c r="L78" s="111"/>
      <c r="S78" s="35"/>
      <c r="T78" s="35"/>
      <c r="U78" s="35"/>
      <c r="V78" s="35"/>
      <c r="W78" s="35"/>
      <c r="X78" s="35"/>
      <c r="Y78" s="35"/>
      <c r="Z78" s="35"/>
      <c r="AA78" s="35"/>
      <c r="AB78" s="35"/>
      <c r="AC78" s="35"/>
      <c r="AD78" s="35"/>
      <c r="AE78" s="35"/>
    </row>
    <row r="79" spans="1:31" s="2" customFormat="1" ht="6.95" customHeight="1" x14ac:dyDescent="0.2">
      <c r="A79" s="35"/>
      <c r="B79" s="36"/>
      <c r="C79" s="37"/>
      <c r="D79" s="37"/>
      <c r="E79" s="37"/>
      <c r="F79" s="37"/>
      <c r="G79" s="37"/>
      <c r="H79" s="37"/>
      <c r="I79" s="110"/>
      <c r="J79" s="37"/>
      <c r="K79" s="37"/>
      <c r="L79" s="111"/>
      <c r="S79" s="35"/>
      <c r="T79" s="35"/>
      <c r="U79" s="35"/>
      <c r="V79" s="35"/>
      <c r="W79" s="35"/>
      <c r="X79" s="35"/>
      <c r="Y79" s="35"/>
      <c r="Z79" s="35"/>
      <c r="AA79" s="35"/>
      <c r="AB79" s="35"/>
      <c r="AC79" s="35"/>
      <c r="AD79" s="35"/>
      <c r="AE79" s="35"/>
    </row>
    <row r="80" spans="1:31" s="2" customFormat="1" ht="12" customHeight="1" x14ac:dyDescent="0.2">
      <c r="A80" s="35"/>
      <c r="B80" s="36"/>
      <c r="C80" s="30" t="s">
        <v>22</v>
      </c>
      <c r="D80" s="37"/>
      <c r="E80" s="37"/>
      <c r="F80" s="28" t="str">
        <f>F12</f>
        <v>Pelhřimov</v>
      </c>
      <c r="G80" s="37"/>
      <c r="H80" s="37"/>
      <c r="I80" s="113" t="s">
        <v>24</v>
      </c>
      <c r="J80" s="60" t="str">
        <f>IF(J12="","",J12)</f>
        <v>Vyplň údaj</v>
      </c>
      <c r="K80" s="37"/>
      <c r="L80" s="111"/>
      <c r="S80" s="35"/>
      <c r="T80" s="35"/>
      <c r="U80" s="35"/>
      <c r="V80" s="35"/>
      <c r="W80" s="35"/>
      <c r="X80" s="35"/>
      <c r="Y80" s="35"/>
      <c r="Z80" s="35"/>
      <c r="AA80" s="35"/>
      <c r="AB80" s="35"/>
      <c r="AC80" s="35"/>
      <c r="AD80" s="35"/>
      <c r="AE80" s="35"/>
    </row>
    <row r="81" spans="1:65" s="2" customFormat="1" ht="6.95" customHeight="1" x14ac:dyDescent="0.2">
      <c r="A81" s="35"/>
      <c r="B81" s="36"/>
      <c r="C81" s="37"/>
      <c r="D81" s="37"/>
      <c r="E81" s="37"/>
      <c r="F81" s="37"/>
      <c r="G81" s="37"/>
      <c r="H81" s="37"/>
      <c r="I81" s="110"/>
      <c r="J81" s="37"/>
      <c r="K81" s="37"/>
      <c r="L81" s="111"/>
      <c r="S81" s="35"/>
      <c r="T81" s="35"/>
      <c r="U81" s="35"/>
      <c r="V81" s="35"/>
      <c r="W81" s="35"/>
      <c r="X81" s="35"/>
      <c r="Y81" s="35"/>
      <c r="Z81" s="35"/>
      <c r="AA81" s="35"/>
      <c r="AB81" s="35"/>
      <c r="AC81" s="35"/>
      <c r="AD81" s="35"/>
      <c r="AE81" s="35"/>
    </row>
    <row r="82" spans="1:65" s="2" customFormat="1" ht="15.2" customHeight="1" x14ac:dyDescent="0.2">
      <c r="A82" s="35"/>
      <c r="B82" s="36"/>
      <c r="C82" s="30" t="s">
        <v>25</v>
      </c>
      <c r="D82" s="37"/>
      <c r="E82" s="37"/>
      <c r="F82" s="28" t="str">
        <f>E15</f>
        <v>Kraj Vysočina</v>
      </c>
      <c r="G82" s="37"/>
      <c r="H82" s="37"/>
      <c r="I82" s="113" t="s">
        <v>33</v>
      </c>
      <c r="J82" s="33" t="str">
        <f>E21</f>
        <v>SVIŽN s.r.o.</v>
      </c>
      <c r="K82" s="37"/>
      <c r="L82" s="111"/>
      <c r="S82" s="35"/>
      <c r="T82" s="35"/>
      <c r="U82" s="35"/>
      <c r="V82" s="35"/>
      <c r="W82" s="35"/>
      <c r="X82" s="35"/>
      <c r="Y82" s="35"/>
      <c r="Z82" s="35"/>
      <c r="AA82" s="35"/>
      <c r="AB82" s="35"/>
      <c r="AC82" s="35"/>
      <c r="AD82" s="35"/>
      <c r="AE82" s="35"/>
    </row>
    <row r="83" spans="1:65" s="2" customFormat="1" ht="15.2" customHeight="1" x14ac:dyDescent="0.2">
      <c r="A83" s="35"/>
      <c r="B83" s="36"/>
      <c r="C83" s="30" t="s">
        <v>31</v>
      </c>
      <c r="D83" s="37"/>
      <c r="E83" s="37"/>
      <c r="F83" s="28" t="str">
        <f>IF(E18="","",E18)</f>
        <v>Vyplň údaj</v>
      </c>
      <c r="G83" s="37"/>
      <c r="H83" s="37"/>
      <c r="I83" s="113" t="s">
        <v>38</v>
      </c>
      <c r="J83" s="33" t="str">
        <f>E24</f>
        <v>Ing. Tomáš Alexi</v>
      </c>
      <c r="K83" s="37"/>
      <c r="L83" s="111"/>
      <c r="S83" s="35"/>
      <c r="T83" s="35"/>
      <c r="U83" s="35"/>
      <c r="V83" s="35"/>
      <c r="W83" s="35"/>
      <c r="X83" s="35"/>
      <c r="Y83" s="35"/>
      <c r="Z83" s="35"/>
      <c r="AA83" s="35"/>
      <c r="AB83" s="35"/>
      <c r="AC83" s="35"/>
      <c r="AD83" s="35"/>
      <c r="AE83" s="35"/>
    </row>
    <row r="84" spans="1:65" s="2" customFormat="1" ht="10.35" customHeight="1" x14ac:dyDescent="0.2">
      <c r="A84" s="35"/>
      <c r="B84" s="36"/>
      <c r="C84" s="37"/>
      <c r="D84" s="37"/>
      <c r="E84" s="37"/>
      <c r="F84" s="37"/>
      <c r="G84" s="37"/>
      <c r="H84" s="37"/>
      <c r="I84" s="110"/>
      <c r="J84" s="37"/>
      <c r="K84" s="37"/>
      <c r="L84" s="111"/>
      <c r="S84" s="35"/>
      <c r="T84" s="35"/>
      <c r="U84" s="35"/>
      <c r="V84" s="35"/>
      <c r="W84" s="35"/>
      <c r="X84" s="35"/>
      <c r="Y84" s="35"/>
      <c r="Z84" s="35"/>
      <c r="AA84" s="35"/>
      <c r="AB84" s="35"/>
      <c r="AC84" s="35"/>
      <c r="AD84" s="35"/>
      <c r="AE84" s="35"/>
    </row>
    <row r="85" spans="1:65" s="11" customFormat="1" ht="29.25" customHeight="1" x14ac:dyDescent="0.2">
      <c r="A85" s="162"/>
      <c r="B85" s="163"/>
      <c r="C85" s="164" t="s">
        <v>297</v>
      </c>
      <c r="D85" s="165" t="s">
        <v>61</v>
      </c>
      <c r="E85" s="165" t="s">
        <v>57</v>
      </c>
      <c r="F85" s="165" t="s">
        <v>58</v>
      </c>
      <c r="G85" s="165" t="s">
        <v>298</v>
      </c>
      <c r="H85" s="165" t="s">
        <v>299</v>
      </c>
      <c r="I85" s="166" t="s">
        <v>300</v>
      </c>
      <c r="J85" s="165" t="s">
        <v>225</v>
      </c>
      <c r="K85" s="167" t="s">
        <v>301</v>
      </c>
      <c r="L85" s="168"/>
      <c r="M85" s="69" t="s">
        <v>21</v>
      </c>
      <c r="N85" s="70" t="s">
        <v>46</v>
      </c>
      <c r="O85" s="70" t="s">
        <v>302</v>
      </c>
      <c r="P85" s="70" t="s">
        <v>303</v>
      </c>
      <c r="Q85" s="70" t="s">
        <v>304</v>
      </c>
      <c r="R85" s="70" t="s">
        <v>305</v>
      </c>
      <c r="S85" s="70" t="s">
        <v>306</v>
      </c>
      <c r="T85" s="71" t="s">
        <v>307</v>
      </c>
      <c r="U85" s="162"/>
      <c r="V85" s="162"/>
      <c r="W85" s="162"/>
      <c r="X85" s="162"/>
      <c r="Y85" s="162"/>
      <c r="Z85" s="162"/>
      <c r="AA85" s="162"/>
      <c r="AB85" s="162"/>
      <c r="AC85" s="162"/>
      <c r="AD85" s="162"/>
      <c r="AE85" s="162"/>
    </row>
    <row r="86" spans="1:65" s="2" customFormat="1" ht="22.9" customHeight="1" x14ac:dyDescent="0.25">
      <c r="A86" s="35"/>
      <c r="B86" s="36"/>
      <c r="C86" s="76" t="s">
        <v>308</v>
      </c>
      <c r="D86" s="37"/>
      <c r="E86" s="37"/>
      <c r="F86" s="37"/>
      <c r="G86" s="37"/>
      <c r="H86" s="37"/>
      <c r="I86" s="110"/>
      <c r="J86" s="169">
        <f>BK86</f>
        <v>0</v>
      </c>
      <c r="K86" s="37"/>
      <c r="L86" s="40"/>
      <c r="M86" s="72"/>
      <c r="N86" s="170"/>
      <c r="O86" s="73"/>
      <c r="P86" s="171">
        <f>P87</f>
        <v>0</v>
      </c>
      <c r="Q86" s="73"/>
      <c r="R86" s="171">
        <f>R87</f>
        <v>0</v>
      </c>
      <c r="S86" s="73"/>
      <c r="T86" s="172">
        <f>T87</f>
        <v>0</v>
      </c>
      <c r="U86" s="35"/>
      <c r="V86" s="35"/>
      <c r="W86" s="35"/>
      <c r="X86" s="35"/>
      <c r="Y86" s="35"/>
      <c r="Z86" s="35"/>
      <c r="AA86" s="35"/>
      <c r="AB86" s="35"/>
      <c r="AC86" s="35"/>
      <c r="AD86" s="35"/>
      <c r="AE86" s="35"/>
      <c r="AT86" s="18" t="s">
        <v>75</v>
      </c>
      <c r="AU86" s="18" t="s">
        <v>226</v>
      </c>
      <c r="BK86" s="173">
        <f>BK87</f>
        <v>0</v>
      </c>
    </row>
    <row r="87" spans="1:65" s="12" customFormat="1" ht="25.9" customHeight="1" x14ac:dyDescent="0.2">
      <c r="B87" s="174"/>
      <c r="C87" s="175"/>
      <c r="D87" s="176" t="s">
        <v>75</v>
      </c>
      <c r="E87" s="177" t="s">
        <v>4207</v>
      </c>
      <c r="F87" s="177" t="s">
        <v>113</v>
      </c>
      <c r="G87" s="175"/>
      <c r="H87" s="175"/>
      <c r="I87" s="178"/>
      <c r="J87" s="179">
        <f>BK87</f>
        <v>0</v>
      </c>
      <c r="K87" s="175"/>
      <c r="L87" s="180"/>
      <c r="M87" s="181"/>
      <c r="N87" s="182"/>
      <c r="O87" s="182"/>
      <c r="P87" s="183">
        <f>P88+P98+P105+P107+P110+P113</f>
        <v>0</v>
      </c>
      <c r="Q87" s="182"/>
      <c r="R87" s="183">
        <f>R88+R98+R105+R107+R110+R113</f>
        <v>0</v>
      </c>
      <c r="S87" s="182"/>
      <c r="T87" s="184">
        <f>T88+T98+T105+T107+T110+T113</f>
        <v>0</v>
      </c>
      <c r="AR87" s="185" t="s">
        <v>84</v>
      </c>
      <c r="AT87" s="186" t="s">
        <v>75</v>
      </c>
      <c r="AU87" s="186" t="s">
        <v>76</v>
      </c>
      <c r="AY87" s="185" t="s">
        <v>311</v>
      </c>
      <c r="BK87" s="187">
        <f>BK88+BK98+BK105+BK107+BK110+BK113</f>
        <v>0</v>
      </c>
    </row>
    <row r="88" spans="1:65" s="12" customFormat="1" ht="22.9" customHeight="1" x14ac:dyDescent="0.2">
      <c r="B88" s="174"/>
      <c r="C88" s="175"/>
      <c r="D88" s="176" t="s">
        <v>75</v>
      </c>
      <c r="E88" s="188" t="s">
        <v>4208</v>
      </c>
      <c r="F88" s="188" t="s">
        <v>4209</v>
      </c>
      <c r="G88" s="175"/>
      <c r="H88" s="175"/>
      <c r="I88" s="178"/>
      <c r="J88" s="189">
        <f>BK88</f>
        <v>0</v>
      </c>
      <c r="K88" s="175"/>
      <c r="L88" s="180"/>
      <c r="M88" s="181"/>
      <c r="N88" s="182"/>
      <c r="O88" s="182"/>
      <c r="P88" s="183">
        <f>SUM(P89:P97)</f>
        <v>0</v>
      </c>
      <c r="Q88" s="182"/>
      <c r="R88" s="183">
        <f>SUM(R89:R97)</f>
        <v>0</v>
      </c>
      <c r="S88" s="182"/>
      <c r="T88" s="184">
        <f>SUM(T89:T97)</f>
        <v>0</v>
      </c>
      <c r="AR88" s="185" t="s">
        <v>84</v>
      </c>
      <c r="AT88" s="186" t="s">
        <v>75</v>
      </c>
      <c r="AU88" s="186" t="s">
        <v>84</v>
      </c>
      <c r="AY88" s="185" t="s">
        <v>311</v>
      </c>
      <c r="BK88" s="187">
        <f>SUM(BK89:BK97)</f>
        <v>0</v>
      </c>
    </row>
    <row r="89" spans="1:65" s="2" customFormat="1" ht="16.5" customHeight="1" x14ac:dyDescent="0.2">
      <c r="A89" s="35"/>
      <c r="B89" s="36"/>
      <c r="C89" s="190" t="s">
        <v>84</v>
      </c>
      <c r="D89" s="190" t="s">
        <v>313</v>
      </c>
      <c r="E89" s="191" t="s">
        <v>4210</v>
      </c>
      <c r="F89" s="192" t="s">
        <v>4211</v>
      </c>
      <c r="G89" s="193" t="s">
        <v>123</v>
      </c>
      <c r="H89" s="194">
        <v>9.7200000000000006</v>
      </c>
      <c r="I89" s="195"/>
      <c r="J89" s="196">
        <f>ROUND(I89*H89,2)</f>
        <v>0</v>
      </c>
      <c r="K89" s="192" t="s">
        <v>21</v>
      </c>
      <c r="L89" s="40"/>
      <c r="M89" s="197" t="s">
        <v>21</v>
      </c>
      <c r="N89" s="198" t="s">
        <v>47</v>
      </c>
      <c r="O89" s="65"/>
      <c r="P89" s="199">
        <f>O89*H89</f>
        <v>0</v>
      </c>
      <c r="Q89" s="199">
        <v>0</v>
      </c>
      <c r="R89" s="199">
        <f>Q89*H89</f>
        <v>0</v>
      </c>
      <c r="S89" s="199">
        <v>0</v>
      </c>
      <c r="T89" s="200">
        <f>S89*H89</f>
        <v>0</v>
      </c>
      <c r="U89" s="35"/>
      <c r="V89" s="35"/>
      <c r="W89" s="35"/>
      <c r="X89" s="35"/>
      <c r="Y89" s="35"/>
      <c r="Z89" s="35"/>
      <c r="AA89" s="35"/>
      <c r="AB89" s="35"/>
      <c r="AC89" s="35"/>
      <c r="AD89" s="35"/>
      <c r="AE89" s="35"/>
      <c r="AR89" s="201" t="s">
        <v>318</v>
      </c>
      <c r="AT89" s="201" t="s">
        <v>313</v>
      </c>
      <c r="AU89" s="201" t="s">
        <v>86</v>
      </c>
      <c r="AY89" s="18" t="s">
        <v>311</v>
      </c>
      <c r="BE89" s="202">
        <f>IF(N89="základní",J89,0)</f>
        <v>0</v>
      </c>
      <c r="BF89" s="202">
        <f>IF(N89="snížená",J89,0)</f>
        <v>0</v>
      </c>
      <c r="BG89" s="202">
        <f>IF(N89="zákl. přenesená",J89,0)</f>
        <v>0</v>
      </c>
      <c r="BH89" s="202">
        <f>IF(N89="sníž. přenesená",J89,0)</f>
        <v>0</v>
      </c>
      <c r="BI89" s="202">
        <f>IF(N89="nulová",J89,0)</f>
        <v>0</v>
      </c>
      <c r="BJ89" s="18" t="s">
        <v>84</v>
      </c>
      <c r="BK89" s="202">
        <f>ROUND(I89*H89,2)</f>
        <v>0</v>
      </c>
      <c r="BL89" s="18" t="s">
        <v>318</v>
      </c>
      <c r="BM89" s="201" t="s">
        <v>4212</v>
      </c>
    </row>
    <row r="90" spans="1:65" s="14" customFormat="1" x14ac:dyDescent="0.2">
      <c r="B90" s="218"/>
      <c r="C90" s="219"/>
      <c r="D90" s="203" t="s">
        <v>332</v>
      </c>
      <c r="E90" s="220" t="s">
        <v>21</v>
      </c>
      <c r="F90" s="221" t="s">
        <v>4213</v>
      </c>
      <c r="G90" s="219"/>
      <c r="H90" s="220" t="s">
        <v>21</v>
      </c>
      <c r="I90" s="222"/>
      <c r="J90" s="219"/>
      <c r="K90" s="219"/>
      <c r="L90" s="223"/>
      <c r="M90" s="224"/>
      <c r="N90" s="225"/>
      <c r="O90" s="225"/>
      <c r="P90" s="225"/>
      <c r="Q90" s="225"/>
      <c r="R90" s="225"/>
      <c r="S90" s="225"/>
      <c r="T90" s="226"/>
      <c r="AT90" s="227" t="s">
        <v>332</v>
      </c>
      <c r="AU90" s="227" t="s">
        <v>86</v>
      </c>
      <c r="AV90" s="14" t="s">
        <v>84</v>
      </c>
      <c r="AW90" s="14" t="s">
        <v>37</v>
      </c>
      <c r="AX90" s="14" t="s">
        <v>76</v>
      </c>
      <c r="AY90" s="227" t="s">
        <v>311</v>
      </c>
    </row>
    <row r="91" spans="1:65" s="13" customFormat="1" x14ac:dyDescent="0.2">
      <c r="B91" s="207"/>
      <c r="C91" s="208"/>
      <c r="D91" s="203" t="s">
        <v>332</v>
      </c>
      <c r="E91" s="209" t="s">
        <v>21</v>
      </c>
      <c r="F91" s="210" t="s">
        <v>4214</v>
      </c>
      <c r="G91" s="208"/>
      <c r="H91" s="211">
        <v>9.7200000000000006</v>
      </c>
      <c r="I91" s="212"/>
      <c r="J91" s="208"/>
      <c r="K91" s="208"/>
      <c r="L91" s="213"/>
      <c r="M91" s="214"/>
      <c r="N91" s="215"/>
      <c r="O91" s="215"/>
      <c r="P91" s="215"/>
      <c r="Q91" s="215"/>
      <c r="R91" s="215"/>
      <c r="S91" s="215"/>
      <c r="T91" s="216"/>
      <c r="AT91" s="217" t="s">
        <v>332</v>
      </c>
      <c r="AU91" s="217" t="s">
        <v>86</v>
      </c>
      <c r="AV91" s="13" t="s">
        <v>86</v>
      </c>
      <c r="AW91" s="13" t="s">
        <v>37</v>
      </c>
      <c r="AX91" s="13" t="s">
        <v>84</v>
      </c>
      <c r="AY91" s="217" t="s">
        <v>311</v>
      </c>
    </row>
    <row r="92" spans="1:65" s="2" customFormat="1" ht="16.5" customHeight="1" x14ac:dyDescent="0.2">
      <c r="A92" s="35"/>
      <c r="B92" s="36"/>
      <c r="C92" s="190" t="s">
        <v>86</v>
      </c>
      <c r="D92" s="190" t="s">
        <v>313</v>
      </c>
      <c r="E92" s="191" t="s">
        <v>4215</v>
      </c>
      <c r="F92" s="192" t="s">
        <v>4216</v>
      </c>
      <c r="G92" s="193" t="s">
        <v>123</v>
      </c>
      <c r="H92" s="194">
        <v>9</v>
      </c>
      <c r="I92" s="195"/>
      <c r="J92" s="196">
        <f>ROUND(I92*H92,2)</f>
        <v>0</v>
      </c>
      <c r="K92" s="192" t="s">
        <v>21</v>
      </c>
      <c r="L92" s="40"/>
      <c r="M92" s="197" t="s">
        <v>21</v>
      </c>
      <c r="N92" s="198" t="s">
        <v>47</v>
      </c>
      <c r="O92" s="65"/>
      <c r="P92" s="199">
        <f>O92*H92</f>
        <v>0</v>
      </c>
      <c r="Q92" s="199">
        <v>0</v>
      </c>
      <c r="R92" s="199">
        <f>Q92*H92</f>
        <v>0</v>
      </c>
      <c r="S92" s="199">
        <v>0</v>
      </c>
      <c r="T92" s="200">
        <f>S92*H92</f>
        <v>0</v>
      </c>
      <c r="U92" s="35"/>
      <c r="V92" s="35"/>
      <c r="W92" s="35"/>
      <c r="X92" s="35"/>
      <c r="Y92" s="35"/>
      <c r="Z92" s="35"/>
      <c r="AA92" s="35"/>
      <c r="AB92" s="35"/>
      <c r="AC92" s="35"/>
      <c r="AD92" s="35"/>
      <c r="AE92" s="35"/>
      <c r="AR92" s="201" t="s">
        <v>318</v>
      </c>
      <c r="AT92" s="201" t="s">
        <v>313</v>
      </c>
      <c r="AU92" s="201" t="s">
        <v>86</v>
      </c>
      <c r="AY92" s="18" t="s">
        <v>311</v>
      </c>
      <c r="BE92" s="202">
        <f>IF(N92="základní",J92,0)</f>
        <v>0</v>
      </c>
      <c r="BF92" s="202">
        <f>IF(N92="snížená",J92,0)</f>
        <v>0</v>
      </c>
      <c r="BG92" s="202">
        <f>IF(N92="zákl. přenesená",J92,0)</f>
        <v>0</v>
      </c>
      <c r="BH92" s="202">
        <f>IF(N92="sníž. přenesená",J92,0)</f>
        <v>0</v>
      </c>
      <c r="BI92" s="202">
        <f>IF(N92="nulová",J92,0)</f>
        <v>0</v>
      </c>
      <c r="BJ92" s="18" t="s">
        <v>84</v>
      </c>
      <c r="BK92" s="202">
        <f>ROUND(I92*H92,2)</f>
        <v>0</v>
      </c>
      <c r="BL92" s="18" t="s">
        <v>318</v>
      </c>
      <c r="BM92" s="201" t="s">
        <v>4217</v>
      </c>
    </row>
    <row r="93" spans="1:65" s="14" customFormat="1" x14ac:dyDescent="0.2">
      <c r="B93" s="218"/>
      <c r="C93" s="219"/>
      <c r="D93" s="203" t="s">
        <v>332</v>
      </c>
      <c r="E93" s="220" t="s">
        <v>21</v>
      </c>
      <c r="F93" s="221" t="s">
        <v>4213</v>
      </c>
      <c r="G93" s="219"/>
      <c r="H93" s="220" t="s">
        <v>21</v>
      </c>
      <c r="I93" s="222"/>
      <c r="J93" s="219"/>
      <c r="K93" s="219"/>
      <c r="L93" s="223"/>
      <c r="M93" s="224"/>
      <c r="N93" s="225"/>
      <c r="O93" s="225"/>
      <c r="P93" s="225"/>
      <c r="Q93" s="225"/>
      <c r="R93" s="225"/>
      <c r="S93" s="225"/>
      <c r="T93" s="226"/>
      <c r="AT93" s="227" t="s">
        <v>332</v>
      </c>
      <c r="AU93" s="227" t="s">
        <v>86</v>
      </c>
      <c r="AV93" s="14" t="s">
        <v>84</v>
      </c>
      <c r="AW93" s="14" t="s">
        <v>37</v>
      </c>
      <c r="AX93" s="14" t="s">
        <v>76</v>
      </c>
      <c r="AY93" s="227" t="s">
        <v>311</v>
      </c>
    </row>
    <row r="94" spans="1:65" s="13" customFormat="1" x14ac:dyDescent="0.2">
      <c r="B94" s="207"/>
      <c r="C94" s="208"/>
      <c r="D94" s="203" t="s">
        <v>332</v>
      </c>
      <c r="E94" s="209" t="s">
        <v>21</v>
      </c>
      <c r="F94" s="210" t="s">
        <v>4218</v>
      </c>
      <c r="G94" s="208"/>
      <c r="H94" s="211">
        <v>9</v>
      </c>
      <c r="I94" s="212"/>
      <c r="J94" s="208"/>
      <c r="K94" s="208"/>
      <c r="L94" s="213"/>
      <c r="M94" s="214"/>
      <c r="N94" s="215"/>
      <c r="O94" s="215"/>
      <c r="P94" s="215"/>
      <c r="Q94" s="215"/>
      <c r="R94" s="215"/>
      <c r="S94" s="215"/>
      <c r="T94" s="216"/>
      <c r="AT94" s="217" t="s">
        <v>332</v>
      </c>
      <c r="AU94" s="217" t="s">
        <v>86</v>
      </c>
      <c r="AV94" s="13" t="s">
        <v>86</v>
      </c>
      <c r="AW94" s="13" t="s">
        <v>37</v>
      </c>
      <c r="AX94" s="13" t="s">
        <v>84</v>
      </c>
      <c r="AY94" s="217" t="s">
        <v>311</v>
      </c>
    </row>
    <row r="95" spans="1:65" s="2" customFormat="1" ht="16.5" customHeight="1" x14ac:dyDescent="0.2">
      <c r="A95" s="35"/>
      <c r="B95" s="36"/>
      <c r="C95" s="190" t="s">
        <v>125</v>
      </c>
      <c r="D95" s="190" t="s">
        <v>313</v>
      </c>
      <c r="E95" s="191" t="s">
        <v>4219</v>
      </c>
      <c r="F95" s="192" t="s">
        <v>4220</v>
      </c>
      <c r="G95" s="193" t="s">
        <v>316</v>
      </c>
      <c r="H95" s="194">
        <v>2</v>
      </c>
      <c r="I95" s="195"/>
      <c r="J95" s="196">
        <f>ROUND(I95*H95,2)</f>
        <v>0</v>
      </c>
      <c r="K95" s="192" t="s">
        <v>21</v>
      </c>
      <c r="L95" s="40"/>
      <c r="M95" s="197" t="s">
        <v>21</v>
      </c>
      <c r="N95" s="198" t="s">
        <v>47</v>
      </c>
      <c r="O95" s="65"/>
      <c r="P95" s="199">
        <f>O95*H95</f>
        <v>0</v>
      </c>
      <c r="Q95" s="199">
        <v>0</v>
      </c>
      <c r="R95" s="199">
        <f>Q95*H95</f>
        <v>0</v>
      </c>
      <c r="S95" s="199">
        <v>0</v>
      </c>
      <c r="T95" s="200">
        <f>S95*H95</f>
        <v>0</v>
      </c>
      <c r="U95" s="35"/>
      <c r="V95" s="35"/>
      <c r="W95" s="35"/>
      <c r="X95" s="35"/>
      <c r="Y95" s="35"/>
      <c r="Z95" s="35"/>
      <c r="AA95" s="35"/>
      <c r="AB95" s="35"/>
      <c r="AC95" s="35"/>
      <c r="AD95" s="35"/>
      <c r="AE95" s="35"/>
      <c r="AR95" s="201" t="s">
        <v>318</v>
      </c>
      <c r="AT95" s="201" t="s">
        <v>313</v>
      </c>
      <c r="AU95" s="201" t="s">
        <v>86</v>
      </c>
      <c r="AY95" s="18" t="s">
        <v>311</v>
      </c>
      <c r="BE95" s="202">
        <f>IF(N95="základní",J95,0)</f>
        <v>0</v>
      </c>
      <c r="BF95" s="202">
        <f>IF(N95="snížená",J95,0)</f>
        <v>0</v>
      </c>
      <c r="BG95" s="202">
        <f>IF(N95="zákl. přenesená",J95,0)</f>
        <v>0</v>
      </c>
      <c r="BH95" s="202">
        <f>IF(N95="sníž. přenesená",J95,0)</f>
        <v>0</v>
      </c>
      <c r="BI95" s="202">
        <f>IF(N95="nulová",J95,0)</f>
        <v>0</v>
      </c>
      <c r="BJ95" s="18" t="s">
        <v>84</v>
      </c>
      <c r="BK95" s="202">
        <f>ROUND(I95*H95,2)</f>
        <v>0</v>
      </c>
      <c r="BL95" s="18" t="s">
        <v>318</v>
      </c>
      <c r="BM95" s="201" t="s">
        <v>4221</v>
      </c>
    </row>
    <row r="96" spans="1:65" s="2" customFormat="1" ht="16.5" customHeight="1" x14ac:dyDescent="0.2">
      <c r="A96" s="35"/>
      <c r="B96" s="36"/>
      <c r="C96" s="190" t="s">
        <v>318</v>
      </c>
      <c r="D96" s="190" t="s">
        <v>313</v>
      </c>
      <c r="E96" s="191" t="s">
        <v>4222</v>
      </c>
      <c r="F96" s="192" t="s">
        <v>4223</v>
      </c>
      <c r="G96" s="193" t="s">
        <v>329</v>
      </c>
      <c r="H96" s="194">
        <v>29.4</v>
      </c>
      <c r="I96" s="195"/>
      <c r="J96" s="196">
        <f>ROUND(I96*H96,2)</f>
        <v>0</v>
      </c>
      <c r="K96" s="192" t="s">
        <v>21</v>
      </c>
      <c r="L96" s="40"/>
      <c r="M96" s="197" t="s">
        <v>21</v>
      </c>
      <c r="N96" s="198" t="s">
        <v>47</v>
      </c>
      <c r="O96" s="65"/>
      <c r="P96" s="199">
        <f>O96*H96</f>
        <v>0</v>
      </c>
      <c r="Q96" s="199">
        <v>0</v>
      </c>
      <c r="R96" s="199">
        <f>Q96*H96</f>
        <v>0</v>
      </c>
      <c r="S96" s="199">
        <v>0</v>
      </c>
      <c r="T96" s="200">
        <f>S96*H96</f>
        <v>0</v>
      </c>
      <c r="U96" s="35"/>
      <c r="V96" s="35"/>
      <c r="W96" s="35"/>
      <c r="X96" s="35"/>
      <c r="Y96" s="35"/>
      <c r="Z96" s="35"/>
      <c r="AA96" s="35"/>
      <c r="AB96" s="35"/>
      <c r="AC96" s="35"/>
      <c r="AD96" s="35"/>
      <c r="AE96" s="35"/>
      <c r="AR96" s="201" t="s">
        <v>318</v>
      </c>
      <c r="AT96" s="201" t="s">
        <v>313</v>
      </c>
      <c r="AU96" s="201" t="s">
        <v>86</v>
      </c>
      <c r="AY96" s="18" t="s">
        <v>311</v>
      </c>
      <c r="BE96" s="202">
        <f>IF(N96="základní",J96,0)</f>
        <v>0</v>
      </c>
      <c r="BF96" s="202">
        <f>IF(N96="snížená",J96,0)</f>
        <v>0</v>
      </c>
      <c r="BG96" s="202">
        <f>IF(N96="zákl. přenesená",J96,0)</f>
        <v>0</v>
      </c>
      <c r="BH96" s="202">
        <f>IF(N96="sníž. přenesená",J96,0)</f>
        <v>0</v>
      </c>
      <c r="BI96" s="202">
        <f>IF(N96="nulová",J96,0)</f>
        <v>0</v>
      </c>
      <c r="BJ96" s="18" t="s">
        <v>84</v>
      </c>
      <c r="BK96" s="202">
        <f>ROUND(I96*H96,2)</f>
        <v>0</v>
      </c>
      <c r="BL96" s="18" t="s">
        <v>318</v>
      </c>
      <c r="BM96" s="201" t="s">
        <v>4224</v>
      </c>
    </row>
    <row r="97" spans="1:65" s="2" customFormat="1" ht="16.5" customHeight="1" x14ac:dyDescent="0.2">
      <c r="A97" s="35"/>
      <c r="B97" s="36"/>
      <c r="C97" s="190" t="s">
        <v>334</v>
      </c>
      <c r="D97" s="190" t="s">
        <v>313</v>
      </c>
      <c r="E97" s="191" t="s">
        <v>4225</v>
      </c>
      <c r="F97" s="192" t="s">
        <v>4226</v>
      </c>
      <c r="G97" s="193" t="s">
        <v>123</v>
      </c>
      <c r="H97" s="194">
        <v>6</v>
      </c>
      <c r="I97" s="195"/>
      <c r="J97" s="196">
        <f>ROUND(I97*H97,2)</f>
        <v>0</v>
      </c>
      <c r="K97" s="192" t="s">
        <v>21</v>
      </c>
      <c r="L97" s="40"/>
      <c r="M97" s="197" t="s">
        <v>21</v>
      </c>
      <c r="N97" s="198" t="s">
        <v>47</v>
      </c>
      <c r="O97" s="65"/>
      <c r="P97" s="199">
        <f>O97*H97</f>
        <v>0</v>
      </c>
      <c r="Q97" s="199">
        <v>0</v>
      </c>
      <c r="R97" s="199">
        <f>Q97*H97</f>
        <v>0</v>
      </c>
      <c r="S97" s="199">
        <v>0</v>
      </c>
      <c r="T97" s="200">
        <f>S97*H97</f>
        <v>0</v>
      </c>
      <c r="U97" s="35"/>
      <c r="V97" s="35"/>
      <c r="W97" s="35"/>
      <c r="X97" s="35"/>
      <c r="Y97" s="35"/>
      <c r="Z97" s="35"/>
      <c r="AA97" s="35"/>
      <c r="AB97" s="35"/>
      <c r="AC97" s="35"/>
      <c r="AD97" s="35"/>
      <c r="AE97" s="35"/>
      <c r="AR97" s="201" t="s">
        <v>318</v>
      </c>
      <c r="AT97" s="201" t="s">
        <v>313</v>
      </c>
      <c r="AU97" s="201" t="s">
        <v>86</v>
      </c>
      <c r="AY97" s="18" t="s">
        <v>311</v>
      </c>
      <c r="BE97" s="202">
        <f>IF(N97="základní",J97,0)</f>
        <v>0</v>
      </c>
      <c r="BF97" s="202">
        <f>IF(N97="snížená",J97,0)</f>
        <v>0</v>
      </c>
      <c r="BG97" s="202">
        <f>IF(N97="zákl. přenesená",J97,0)</f>
        <v>0</v>
      </c>
      <c r="BH97" s="202">
        <f>IF(N97="sníž. přenesená",J97,0)</f>
        <v>0</v>
      </c>
      <c r="BI97" s="202">
        <f>IF(N97="nulová",J97,0)</f>
        <v>0</v>
      </c>
      <c r="BJ97" s="18" t="s">
        <v>84</v>
      </c>
      <c r="BK97" s="202">
        <f>ROUND(I97*H97,2)</f>
        <v>0</v>
      </c>
      <c r="BL97" s="18" t="s">
        <v>318</v>
      </c>
      <c r="BM97" s="201" t="s">
        <v>4227</v>
      </c>
    </row>
    <row r="98" spans="1:65" s="12" customFormat="1" ht="22.9" customHeight="1" x14ac:dyDescent="0.2">
      <c r="B98" s="174"/>
      <c r="C98" s="175"/>
      <c r="D98" s="176" t="s">
        <v>75</v>
      </c>
      <c r="E98" s="188" t="s">
        <v>4228</v>
      </c>
      <c r="F98" s="188" t="s">
        <v>4229</v>
      </c>
      <c r="G98" s="175"/>
      <c r="H98" s="175"/>
      <c r="I98" s="178"/>
      <c r="J98" s="189">
        <f>BK98</f>
        <v>0</v>
      </c>
      <c r="K98" s="175"/>
      <c r="L98" s="180"/>
      <c r="M98" s="181"/>
      <c r="N98" s="182"/>
      <c r="O98" s="182"/>
      <c r="P98" s="183">
        <f>SUM(P99:P104)</f>
        <v>0</v>
      </c>
      <c r="Q98" s="182"/>
      <c r="R98" s="183">
        <f>SUM(R99:R104)</f>
        <v>0</v>
      </c>
      <c r="S98" s="182"/>
      <c r="T98" s="184">
        <f>SUM(T99:T104)</f>
        <v>0</v>
      </c>
      <c r="AR98" s="185" t="s">
        <v>84</v>
      </c>
      <c r="AT98" s="186" t="s">
        <v>75</v>
      </c>
      <c r="AU98" s="186" t="s">
        <v>84</v>
      </c>
      <c r="AY98" s="185" t="s">
        <v>311</v>
      </c>
      <c r="BK98" s="187">
        <f>SUM(BK99:BK104)</f>
        <v>0</v>
      </c>
    </row>
    <row r="99" spans="1:65" s="2" customFormat="1" ht="72" customHeight="1" x14ac:dyDescent="0.2">
      <c r="A99" s="35"/>
      <c r="B99" s="36"/>
      <c r="C99" s="190" t="s">
        <v>338</v>
      </c>
      <c r="D99" s="190" t="s">
        <v>313</v>
      </c>
      <c r="E99" s="191" t="s">
        <v>4230</v>
      </c>
      <c r="F99" s="192" t="s">
        <v>4231</v>
      </c>
      <c r="G99" s="193" t="s">
        <v>123</v>
      </c>
      <c r="H99" s="194">
        <v>10.3</v>
      </c>
      <c r="I99" s="195"/>
      <c r="J99" s="196">
        <f t="shared" ref="J99:J104" si="0">ROUND(I99*H99,2)</f>
        <v>0</v>
      </c>
      <c r="K99" s="192" t="s">
        <v>21</v>
      </c>
      <c r="L99" s="40"/>
      <c r="M99" s="197" t="s">
        <v>21</v>
      </c>
      <c r="N99" s="198" t="s">
        <v>47</v>
      </c>
      <c r="O99" s="65"/>
      <c r="P99" s="199">
        <f t="shared" ref="P99:P104" si="1">O99*H99</f>
        <v>0</v>
      </c>
      <c r="Q99" s="199">
        <v>0</v>
      </c>
      <c r="R99" s="199">
        <f t="shared" ref="R99:R104" si="2">Q99*H99</f>
        <v>0</v>
      </c>
      <c r="S99" s="199">
        <v>0</v>
      </c>
      <c r="T99" s="200">
        <f t="shared" ref="T99:T104" si="3">S99*H99</f>
        <v>0</v>
      </c>
      <c r="U99" s="35"/>
      <c r="V99" s="35"/>
      <c r="W99" s="35"/>
      <c r="X99" s="35"/>
      <c r="Y99" s="35"/>
      <c r="Z99" s="35"/>
      <c r="AA99" s="35"/>
      <c r="AB99" s="35"/>
      <c r="AC99" s="35"/>
      <c r="AD99" s="35"/>
      <c r="AE99" s="35"/>
      <c r="AR99" s="201" t="s">
        <v>318</v>
      </c>
      <c r="AT99" s="201" t="s">
        <v>313</v>
      </c>
      <c r="AU99" s="201" t="s">
        <v>86</v>
      </c>
      <c r="AY99" s="18" t="s">
        <v>311</v>
      </c>
      <c r="BE99" s="202">
        <f t="shared" ref="BE99:BE104" si="4">IF(N99="základní",J99,0)</f>
        <v>0</v>
      </c>
      <c r="BF99" s="202">
        <f t="shared" ref="BF99:BF104" si="5">IF(N99="snížená",J99,0)</f>
        <v>0</v>
      </c>
      <c r="BG99" s="202">
        <f t="shared" ref="BG99:BG104" si="6">IF(N99="zákl. přenesená",J99,0)</f>
        <v>0</v>
      </c>
      <c r="BH99" s="202">
        <f t="shared" ref="BH99:BH104" si="7">IF(N99="sníž. přenesená",J99,0)</f>
        <v>0</v>
      </c>
      <c r="BI99" s="202">
        <f t="shared" ref="BI99:BI104" si="8">IF(N99="nulová",J99,0)</f>
        <v>0</v>
      </c>
      <c r="BJ99" s="18" t="s">
        <v>84</v>
      </c>
      <c r="BK99" s="202">
        <f t="shared" ref="BK99:BK104" si="9">ROUND(I99*H99,2)</f>
        <v>0</v>
      </c>
      <c r="BL99" s="18" t="s">
        <v>318</v>
      </c>
      <c r="BM99" s="201" t="s">
        <v>4232</v>
      </c>
    </row>
    <row r="100" spans="1:65" s="2" customFormat="1" ht="36" customHeight="1" x14ac:dyDescent="0.2">
      <c r="A100" s="35"/>
      <c r="B100" s="36"/>
      <c r="C100" s="190" t="s">
        <v>348</v>
      </c>
      <c r="D100" s="190" t="s">
        <v>313</v>
      </c>
      <c r="E100" s="191" t="s">
        <v>4233</v>
      </c>
      <c r="F100" s="192" t="s">
        <v>4234</v>
      </c>
      <c r="G100" s="193" t="s">
        <v>329</v>
      </c>
      <c r="H100" s="194">
        <v>3.9</v>
      </c>
      <c r="I100" s="195"/>
      <c r="J100" s="196">
        <f t="shared" si="0"/>
        <v>0</v>
      </c>
      <c r="K100" s="192" t="s">
        <v>21</v>
      </c>
      <c r="L100" s="40"/>
      <c r="M100" s="197" t="s">
        <v>21</v>
      </c>
      <c r="N100" s="198" t="s">
        <v>47</v>
      </c>
      <c r="O100" s="65"/>
      <c r="P100" s="199">
        <f t="shared" si="1"/>
        <v>0</v>
      </c>
      <c r="Q100" s="199">
        <v>0</v>
      </c>
      <c r="R100" s="199">
        <f t="shared" si="2"/>
        <v>0</v>
      </c>
      <c r="S100" s="199">
        <v>0</v>
      </c>
      <c r="T100" s="200">
        <f t="shared" si="3"/>
        <v>0</v>
      </c>
      <c r="U100" s="35"/>
      <c r="V100" s="35"/>
      <c r="W100" s="35"/>
      <c r="X100" s="35"/>
      <c r="Y100" s="35"/>
      <c r="Z100" s="35"/>
      <c r="AA100" s="35"/>
      <c r="AB100" s="35"/>
      <c r="AC100" s="35"/>
      <c r="AD100" s="35"/>
      <c r="AE100" s="35"/>
      <c r="AR100" s="201" t="s">
        <v>318</v>
      </c>
      <c r="AT100" s="201" t="s">
        <v>313</v>
      </c>
      <c r="AU100" s="201" t="s">
        <v>86</v>
      </c>
      <c r="AY100" s="18" t="s">
        <v>311</v>
      </c>
      <c r="BE100" s="202">
        <f t="shared" si="4"/>
        <v>0</v>
      </c>
      <c r="BF100" s="202">
        <f t="shared" si="5"/>
        <v>0</v>
      </c>
      <c r="BG100" s="202">
        <f t="shared" si="6"/>
        <v>0</v>
      </c>
      <c r="BH100" s="202">
        <f t="shared" si="7"/>
        <v>0</v>
      </c>
      <c r="BI100" s="202">
        <f t="shared" si="8"/>
        <v>0</v>
      </c>
      <c r="BJ100" s="18" t="s">
        <v>84</v>
      </c>
      <c r="BK100" s="202">
        <f t="shared" si="9"/>
        <v>0</v>
      </c>
      <c r="BL100" s="18" t="s">
        <v>318</v>
      </c>
      <c r="BM100" s="201" t="s">
        <v>4235</v>
      </c>
    </row>
    <row r="101" spans="1:65" s="2" customFormat="1" ht="36" customHeight="1" x14ac:dyDescent="0.2">
      <c r="A101" s="35"/>
      <c r="B101" s="36"/>
      <c r="C101" s="190" t="s">
        <v>372</v>
      </c>
      <c r="D101" s="190" t="s">
        <v>313</v>
      </c>
      <c r="E101" s="191" t="s">
        <v>4236</v>
      </c>
      <c r="F101" s="192" t="s">
        <v>4237</v>
      </c>
      <c r="G101" s="193" t="s">
        <v>123</v>
      </c>
      <c r="H101" s="194">
        <v>11.7</v>
      </c>
      <c r="I101" s="195"/>
      <c r="J101" s="196">
        <f t="shared" si="0"/>
        <v>0</v>
      </c>
      <c r="K101" s="192" t="s">
        <v>21</v>
      </c>
      <c r="L101" s="40"/>
      <c r="M101" s="197" t="s">
        <v>21</v>
      </c>
      <c r="N101" s="198" t="s">
        <v>47</v>
      </c>
      <c r="O101" s="65"/>
      <c r="P101" s="199">
        <f t="shared" si="1"/>
        <v>0</v>
      </c>
      <c r="Q101" s="199">
        <v>0</v>
      </c>
      <c r="R101" s="199">
        <f t="shared" si="2"/>
        <v>0</v>
      </c>
      <c r="S101" s="199">
        <v>0</v>
      </c>
      <c r="T101" s="200">
        <f t="shared" si="3"/>
        <v>0</v>
      </c>
      <c r="U101" s="35"/>
      <c r="V101" s="35"/>
      <c r="W101" s="35"/>
      <c r="X101" s="35"/>
      <c r="Y101" s="35"/>
      <c r="Z101" s="35"/>
      <c r="AA101" s="35"/>
      <c r="AB101" s="35"/>
      <c r="AC101" s="35"/>
      <c r="AD101" s="35"/>
      <c r="AE101" s="35"/>
      <c r="AR101" s="201" t="s">
        <v>318</v>
      </c>
      <c r="AT101" s="201" t="s">
        <v>313</v>
      </c>
      <c r="AU101" s="201" t="s">
        <v>86</v>
      </c>
      <c r="AY101" s="18" t="s">
        <v>311</v>
      </c>
      <c r="BE101" s="202">
        <f t="shared" si="4"/>
        <v>0</v>
      </c>
      <c r="BF101" s="202">
        <f t="shared" si="5"/>
        <v>0</v>
      </c>
      <c r="BG101" s="202">
        <f t="shared" si="6"/>
        <v>0</v>
      </c>
      <c r="BH101" s="202">
        <f t="shared" si="7"/>
        <v>0</v>
      </c>
      <c r="BI101" s="202">
        <f t="shared" si="8"/>
        <v>0</v>
      </c>
      <c r="BJ101" s="18" t="s">
        <v>84</v>
      </c>
      <c r="BK101" s="202">
        <f t="shared" si="9"/>
        <v>0</v>
      </c>
      <c r="BL101" s="18" t="s">
        <v>318</v>
      </c>
      <c r="BM101" s="201" t="s">
        <v>4238</v>
      </c>
    </row>
    <row r="102" spans="1:65" s="2" customFormat="1" ht="16.5" customHeight="1" x14ac:dyDescent="0.2">
      <c r="A102" s="35"/>
      <c r="B102" s="36"/>
      <c r="C102" s="190" t="s">
        <v>376</v>
      </c>
      <c r="D102" s="190" t="s">
        <v>313</v>
      </c>
      <c r="E102" s="191" t="s">
        <v>4239</v>
      </c>
      <c r="F102" s="192" t="s">
        <v>4240</v>
      </c>
      <c r="G102" s="193" t="s">
        <v>1692</v>
      </c>
      <c r="H102" s="194">
        <v>4</v>
      </c>
      <c r="I102" s="195"/>
      <c r="J102" s="196">
        <f t="shared" si="0"/>
        <v>0</v>
      </c>
      <c r="K102" s="192" t="s">
        <v>21</v>
      </c>
      <c r="L102" s="40"/>
      <c r="M102" s="197" t="s">
        <v>21</v>
      </c>
      <c r="N102" s="198" t="s">
        <v>47</v>
      </c>
      <c r="O102" s="65"/>
      <c r="P102" s="199">
        <f t="shared" si="1"/>
        <v>0</v>
      </c>
      <c r="Q102" s="199">
        <v>0</v>
      </c>
      <c r="R102" s="199">
        <f t="shared" si="2"/>
        <v>0</v>
      </c>
      <c r="S102" s="199">
        <v>0</v>
      </c>
      <c r="T102" s="200">
        <f t="shared" si="3"/>
        <v>0</v>
      </c>
      <c r="U102" s="35"/>
      <c r="V102" s="35"/>
      <c r="W102" s="35"/>
      <c r="X102" s="35"/>
      <c r="Y102" s="35"/>
      <c r="Z102" s="35"/>
      <c r="AA102" s="35"/>
      <c r="AB102" s="35"/>
      <c r="AC102" s="35"/>
      <c r="AD102" s="35"/>
      <c r="AE102" s="35"/>
      <c r="AR102" s="201" t="s">
        <v>318</v>
      </c>
      <c r="AT102" s="201" t="s">
        <v>313</v>
      </c>
      <c r="AU102" s="201" t="s">
        <v>86</v>
      </c>
      <c r="AY102" s="18" t="s">
        <v>311</v>
      </c>
      <c r="BE102" s="202">
        <f t="shared" si="4"/>
        <v>0</v>
      </c>
      <c r="BF102" s="202">
        <f t="shared" si="5"/>
        <v>0</v>
      </c>
      <c r="BG102" s="202">
        <f t="shared" si="6"/>
        <v>0</v>
      </c>
      <c r="BH102" s="202">
        <f t="shared" si="7"/>
        <v>0</v>
      </c>
      <c r="BI102" s="202">
        <f t="shared" si="8"/>
        <v>0</v>
      </c>
      <c r="BJ102" s="18" t="s">
        <v>84</v>
      </c>
      <c r="BK102" s="202">
        <f t="shared" si="9"/>
        <v>0</v>
      </c>
      <c r="BL102" s="18" t="s">
        <v>318</v>
      </c>
      <c r="BM102" s="201" t="s">
        <v>4241</v>
      </c>
    </row>
    <row r="103" spans="1:65" s="2" customFormat="1" ht="36" customHeight="1" x14ac:dyDescent="0.2">
      <c r="A103" s="35"/>
      <c r="B103" s="36"/>
      <c r="C103" s="190" t="s">
        <v>381</v>
      </c>
      <c r="D103" s="190" t="s">
        <v>313</v>
      </c>
      <c r="E103" s="191" t="s">
        <v>4242</v>
      </c>
      <c r="F103" s="192" t="s">
        <v>4243</v>
      </c>
      <c r="G103" s="193" t="s">
        <v>1692</v>
      </c>
      <c r="H103" s="194">
        <v>2</v>
      </c>
      <c r="I103" s="195"/>
      <c r="J103" s="196">
        <f t="shared" si="0"/>
        <v>0</v>
      </c>
      <c r="K103" s="192" t="s">
        <v>21</v>
      </c>
      <c r="L103" s="40"/>
      <c r="M103" s="197" t="s">
        <v>21</v>
      </c>
      <c r="N103" s="198" t="s">
        <v>47</v>
      </c>
      <c r="O103" s="65"/>
      <c r="P103" s="199">
        <f t="shared" si="1"/>
        <v>0</v>
      </c>
      <c r="Q103" s="199">
        <v>0</v>
      </c>
      <c r="R103" s="199">
        <f t="shared" si="2"/>
        <v>0</v>
      </c>
      <c r="S103" s="199">
        <v>0</v>
      </c>
      <c r="T103" s="200">
        <f t="shared" si="3"/>
        <v>0</v>
      </c>
      <c r="U103" s="35"/>
      <c r="V103" s="35"/>
      <c r="W103" s="35"/>
      <c r="X103" s="35"/>
      <c r="Y103" s="35"/>
      <c r="Z103" s="35"/>
      <c r="AA103" s="35"/>
      <c r="AB103" s="35"/>
      <c r="AC103" s="35"/>
      <c r="AD103" s="35"/>
      <c r="AE103" s="35"/>
      <c r="AR103" s="201" t="s">
        <v>318</v>
      </c>
      <c r="AT103" s="201" t="s">
        <v>313</v>
      </c>
      <c r="AU103" s="201" t="s">
        <v>86</v>
      </c>
      <c r="AY103" s="18" t="s">
        <v>311</v>
      </c>
      <c r="BE103" s="202">
        <f t="shared" si="4"/>
        <v>0</v>
      </c>
      <c r="BF103" s="202">
        <f t="shared" si="5"/>
        <v>0</v>
      </c>
      <c r="BG103" s="202">
        <f t="shared" si="6"/>
        <v>0</v>
      </c>
      <c r="BH103" s="202">
        <f t="shared" si="7"/>
        <v>0</v>
      </c>
      <c r="BI103" s="202">
        <f t="shared" si="8"/>
        <v>0</v>
      </c>
      <c r="BJ103" s="18" t="s">
        <v>84</v>
      </c>
      <c r="BK103" s="202">
        <f t="shared" si="9"/>
        <v>0</v>
      </c>
      <c r="BL103" s="18" t="s">
        <v>318</v>
      </c>
      <c r="BM103" s="201" t="s">
        <v>4244</v>
      </c>
    </row>
    <row r="104" spans="1:65" s="2" customFormat="1" ht="16.5" customHeight="1" x14ac:dyDescent="0.2">
      <c r="A104" s="35"/>
      <c r="B104" s="36"/>
      <c r="C104" s="190" t="s">
        <v>386</v>
      </c>
      <c r="D104" s="190" t="s">
        <v>313</v>
      </c>
      <c r="E104" s="191" t="s">
        <v>4245</v>
      </c>
      <c r="F104" s="192" t="s">
        <v>4246</v>
      </c>
      <c r="G104" s="193" t="s">
        <v>2003</v>
      </c>
      <c r="H104" s="194">
        <v>1</v>
      </c>
      <c r="I104" s="195"/>
      <c r="J104" s="196">
        <f t="shared" si="0"/>
        <v>0</v>
      </c>
      <c r="K104" s="192" t="s">
        <v>21</v>
      </c>
      <c r="L104" s="40"/>
      <c r="M104" s="197" t="s">
        <v>21</v>
      </c>
      <c r="N104" s="198" t="s">
        <v>47</v>
      </c>
      <c r="O104" s="65"/>
      <c r="P104" s="199">
        <f t="shared" si="1"/>
        <v>0</v>
      </c>
      <c r="Q104" s="199">
        <v>0</v>
      </c>
      <c r="R104" s="199">
        <f t="shared" si="2"/>
        <v>0</v>
      </c>
      <c r="S104" s="199">
        <v>0</v>
      </c>
      <c r="T104" s="200">
        <f t="shared" si="3"/>
        <v>0</v>
      </c>
      <c r="U104" s="35"/>
      <c r="V104" s="35"/>
      <c r="W104" s="35"/>
      <c r="X104" s="35"/>
      <c r="Y104" s="35"/>
      <c r="Z104" s="35"/>
      <c r="AA104" s="35"/>
      <c r="AB104" s="35"/>
      <c r="AC104" s="35"/>
      <c r="AD104" s="35"/>
      <c r="AE104" s="35"/>
      <c r="AR104" s="201" t="s">
        <v>318</v>
      </c>
      <c r="AT104" s="201" t="s">
        <v>313</v>
      </c>
      <c r="AU104" s="201" t="s">
        <v>86</v>
      </c>
      <c r="AY104" s="18" t="s">
        <v>311</v>
      </c>
      <c r="BE104" s="202">
        <f t="shared" si="4"/>
        <v>0</v>
      </c>
      <c r="BF104" s="202">
        <f t="shared" si="5"/>
        <v>0</v>
      </c>
      <c r="BG104" s="202">
        <f t="shared" si="6"/>
        <v>0</v>
      </c>
      <c r="BH104" s="202">
        <f t="shared" si="7"/>
        <v>0</v>
      </c>
      <c r="BI104" s="202">
        <f t="shared" si="8"/>
        <v>0</v>
      </c>
      <c r="BJ104" s="18" t="s">
        <v>84</v>
      </c>
      <c r="BK104" s="202">
        <f t="shared" si="9"/>
        <v>0</v>
      </c>
      <c r="BL104" s="18" t="s">
        <v>318</v>
      </c>
      <c r="BM104" s="201" t="s">
        <v>4247</v>
      </c>
    </row>
    <row r="105" spans="1:65" s="12" customFormat="1" ht="22.9" customHeight="1" x14ac:dyDescent="0.2">
      <c r="B105" s="174"/>
      <c r="C105" s="175"/>
      <c r="D105" s="176" t="s">
        <v>75</v>
      </c>
      <c r="E105" s="188" t="s">
        <v>4248</v>
      </c>
      <c r="F105" s="188" t="s">
        <v>4249</v>
      </c>
      <c r="G105" s="175"/>
      <c r="H105" s="175"/>
      <c r="I105" s="178"/>
      <c r="J105" s="189">
        <f>BK105</f>
        <v>0</v>
      </c>
      <c r="K105" s="175"/>
      <c r="L105" s="180"/>
      <c r="M105" s="181"/>
      <c r="N105" s="182"/>
      <c r="O105" s="182"/>
      <c r="P105" s="183">
        <f>P106</f>
        <v>0</v>
      </c>
      <c r="Q105" s="182"/>
      <c r="R105" s="183">
        <f>R106</f>
        <v>0</v>
      </c>
      <c r="S105" s="182"/>
      <c r="T105" s="184">
        <f>T106</f>
        <v>0</v>
      </c>
      <c r="AR105" s="185" t="s">
        <v>84</v>
      </c>
      <c r="AT105" s="186" t="s">
        <v>75</v>
      </c>
      <c r="AU105" s="186" t="s">
        <v>84</v>
      </c>
      <c r="AY105" s="185" t="s">
        <v>311</v>
      </c>
      <c r="BK105" s="187">
        <f>BK106</f>
        <v>0</v>
      </c>
    </row>
    <row r="106" spans="1:65" s="2" customFormat="1" ht="96" customHeight="1" x14ac:dyDescent="0.2">
      <c r="A106" s="35"/>
      <c r="B106" s="36"/>
      <c r="C106" s="190" t="s">
        <v>399</v>
      </c>
      <c r="D106" s="190" t="s">
        <v>313</v>
      </c>
      <c r="E106" s="191" t="s">
        <v>4250</v>
      </c>
      <c r="F106" s="192" t="s">
        <v>4251</v>
      </c>
      <c r="G106" s="193" t="s">
        <v>1692</v>
      </c>
      <c r="H106" s="194">
        <v>1</v>
      </c>
      <c r="I106" s="195"/>
      <c r="J106" s="196">
        <f>ROUND(I106*H106,2)</f>
        <v>0</v>
      </c>
      <c r="K106" s="192" t="s">
        <v>21</v>
      </c>
      <c r="L106" s="40"/>
      <c r="M106" s="197" t="s">
        <v>21</v>
      </c>
      <c r="N106" s="198" t="s">
        <v>47</v>
      </c>
      <c r="O106" s="65"/>
      <c r="P106" s="199">
        <f>O106*H106</f>
        <v>0</v>
      </c>
      <c r="Q106" s="199">
        <v>0</v>
      </c>
      <c r="R106" s="199">
        <f>Q106*H106</f>
        <v>0</v>
      </c>
      <c r="S106" s="199">
        <v>0</v>
      </c>
      <c r="T106" s="200">
        <f>S106*H106</f>
        <v>0</v>
      </c>
      <c r="U106" s="35"/>
      <c r="V106" s="35"/>
      <c r="W106" s="35"/>
      <c r="X106" s="35"/>
      <c r="Y106" s="35"/>
      <c r="Z106" s="35"/>
      <c r="AA106" s="35"/>
      <c r="AB106" s="35"/>
      <c r="AC106" s="35"/>
      <c r="AD106" s="35"/>
      <c r="AE106" s="35"/>
      <c r="AR106" s="201" t="s">
        <v>318</v>
      </c>
      <c r="AT106" s="201" t="s">
        <v>313</v>
      </c>
      <c r="AU106" s="201" t="s">
        <v>86</v>
      </c>
      <c r="AY106" s="18" t="s">
        <v>311</v>
      </c>
      <c r="BE106" s="202">
        <f>IF(N106="základní",J106,0)</f>
        <v>0</v>
      </c>
      <c r="BF106" s="202">
        <f>IF(N106="snížená",J106,0)</f>
        <v>0</v>
      </c>
      <c r="BG106" s="202">
        <f>IF(N106="zákl. přenesená",J106,0)</f>
        <v>0</v>
      </c>
      <c r="BH106" s="202">
        <f>IF(N106="sníž. přenesená",J106,0)</f>
        <v>0</v>
      </c>
      <c r="BI106" s="202">
        <f>IF(N106="nulová",J106,0)</f>
        <v>0</v>
      </c>
      <c r="BJ106" s="18" t="s">
        <v>84</v>
      </c>
      <c r="BK106" s="202">
        <f>ROUND(I106*H106,2)</f>
        <v>0</v>
      </c>
      <c r="BL106" s="18" t="s">
        <v>318</v>
      </c>
      <c r="BM106" s="201" t="s">
        <v>4252</v>
      </c>
    </row>
    <row r="107" spans="1:65" s="12" customFormat="1" ht="22.9" customHeight="1" x14ac:dyDescent="0.2">
      <c r="B107" s="174"/>
      <c r="C107" s="175"/>
      <c r="D107" s="176" t="s">
        <v>75</v>
      </c>
      <c r="E107" s="188" t="s">
        <v>4253</v>
      </c>
      <c r="F107" s="188" t="s">
        <v>4254</v>
      </c>
      <c r="G107" s="175"/>
      <c r="H107" s="175"/>
      <c r="I107" s="178"/>
      <c r="J107" s="189">
        <f>BK107</f>
        <v>0</v>
      </c>
      <c r="K107" s="175"/>
      <c r="L107" s="180"/>
      <c r="M107" s="181"/>
      <c r="N107" s="182"/>
      <c r="O107" s="182"/>
      <c r="P107" s="183">
        <f>SUM(P108:P109)</f>
        <v>0</v>
      </c>
      <c r="Q107" s="182"/>
      <c r="R107" s="183">
        <f>SUM(R108:R109)</f>
        <v>0</v>
      </c>
      <c r="S107" s="182"/>
      <c r="T107" s="184">
        <f>SUM(T108:T109)</f>
        <v>0</v>
      </c>
      <c r="AR107" s="185" t="s">
        <v>84</v>
      </c>
      <c r="AT107" s="186" t="s">
        <v>75</v>
      </c>
      <c r="AU107" s="186" t="s">
        <v>84</v>
      </c>
      <c r="AY107" s="185" t="s">
        <v>311</v>
      </c>
      <c r="BK107" s="187">
        <f>SUM(BK108:BK109)</f>
        <v>0</v>
      </c>
    </row>
    <row r="108" spans="1:65" s="2" customFormat="1" ht="16.5" customHeight="1" x14ac:dyDescent="0.2">
      <c r="A108" s="35"/>
      <c r="B108" s="36"/>
      <c r="C108" s="190" t="s">
        <v>404</v>
      </c>
      <c r="D108" s="190" t="s">
        <v>313</v>
      </c>
      <c r="E108" s="191" t="s">
        <v>4255</v>
      </c>
      <c r="F108" s="192" t="s">
        <v>4256</v>
      </c>
      <c r="G108" s="193" t="s">
        <v>1692</v>
      </c>
      <c r="H108" s="194">
        <v>1</v>
      </c>
      <c r="I108" s="195"/>
      <c r="J108" s="196">
        <f>ROUND(I108*H108,2)</f>
        <v>0</v>
      </c>
      <c r="K108" s="192" t="s">
        <v>21</v>
      </c>
      <c r="L108" s="40"/>
      <c r="M108" s="197" t="s">
        <v>21</v>
      </c>
      <c r="N108" s="198" t="s">
        <v>47</v>
      </c>
      <c r="O108" s="65"/>
      <c r="P108" s="199">
        <f>O108*H108</f>
        <v>0</v>
      </c>
      <c r="Q108" s="199">
        <v>0</v>
      </c>
      <c r="R108" s="199">
        <f>Q108*H108</f>
        <v>0</v>
      </c>
      <c r="S108" s="199">
        <v>0</v>
      </c>
      <c r="T108" s="200">
        <f>S108*H108</f>
        <v>0</v>
      </c>
      <c r="U108" s="35"/>
      <c r="V108" s="35"/>
      <c r="W108" s="35"/>
      <c r="X108" s="35"/>
      <c r="Y108" s="35"/>
      <c r="Z108" s="35"/>
      <c r="AA108" s="35"/>
      <c r="AB108" s="35"/>
      <c r="AC108" s="35"/>
      <c r="AD108" s="35"/>
      <c r="AE108" s="35"/>
      <c r="AR108" s="201" t="s">
        <v>318</v>
      </c>
      <c r="AT108" s="201" t="s">
        <v>313</v>
      </c>
      <c r="AU108" s="201" t="s">
        <v>86</v>
      </c>
      <c r="AY108" s="18" t="s">
        <v>311</v>
      </c>
      <c r="BE108" s="202">
        <f>IF(N108="základní",J108,0)</f>
        <v>0</v>
      </c>
      <c r="BF108" s="202">
        <f>IF(N108="snížená",J108,0)</f>
        <v>0</v>
      </c>
      <c r="BG108" s="202">
        <f>IF(N108="zákl. přenesená",J108,0)</f>
        <v>0</v>
      </c>
      <c r="BH108" s="202">
        <f>IF(N108="sníž. přenesená",J108,0)</f>
        <v>0</v>
      </c>
      <c r="BI108" s="202">
        <f>IF(N108="nulová",J108,0)</f>
        <v>0</v>
      </c>
      <c r="BJ108" s="18" t="s">
        <v>84</v>
      </c>
      <c r="BK108" s="202">
        <f>ROUND(I108*H108,2)</f>
        <v>0</v>
      </c>
      <c r="BL108" s="18" t="s">
        <v>318</v>
      </c>
      <c r="BM108" s="201" t="s">
        <v>4257</v>
      </c>
    </row>
    <row r="109" spans="1:65" s="2" customFormat="1" ht="144" customHeight="1" x14ac:dyDescent="0.2">
      <c r="A109" s="35"/>
      <c r="B109" s="36"/>
      <c r="C109" s="190" t="s">
        <v>409</v>
      </c>
      <c r="D109" s="190" t="s">
        <v>313</v>
      </c>
      <c r="E109" s="191" t="s">
        <v>4258</v>
      </c>
      <c r="F109" s="192" t="s">
        <v>4259</v>
      </c>
      <c r="G109" s="193" t="s">
        <v>1692</v>
      </c>
      <c r="H109" s="194">
        <v>1</v>
      </c>
      <c r="I109" s="195"/>
      <c r="J109" s="196">
        <f>ROUND(I109*H109,2)</f>
        <v>0</v>
      </c>
      <c r="K109" s="192" t="s">
        <v>21</v>
      </c>
      <c r="L109" s="40"/>
      <c r="M109" s="197" t="s">
        <v>21</v>
      </c>
      <c r="N109" s="198" t="s">
        <v>47</v>
      </c>
      <c r="O109" s="65"/>
      <c r="P109" s="199">
        <f>O109*H109</f>
        <v>0</v>
      </c>
      <c r="Q109" s="199">
        <v>0</v>
      </c>
      <c r="R109" s="199">
        <f>Q109*H109</f>
        <v>0</v>
      </c>
      <c r="S109" s="199">
        <v>0</v>
      </c>
      <c r="T109" s="200">
        <f>S109*H109</f>
        <v>0</v>
      </c>
      <c r="U109" s="35"/>
      <c r="V109" s="35"/>
      <c r="W109" s="35"/>
      <c r="X109" s="35"/>
      <c r="Y109" s="35"/>
      <c r="Z109" s="35"/>
      <c r="AA109" s="35"/>
      <c r="AB109" s="35"/>
      <c r="AC109" s="35"/>
      <c r="AD109" s="35"/>
      <c r="AE109" s="35"/>
      <c r="AR109" s="201" t="s">
        <v>318</v>
      </c>
      <c r="AT109" s="201" t="s">
        <v>313</v>
      </c>
      <c r="AU109" s="201" t="s">
        <v>86</v>
      </c>
      <c r="AY109" s="18" t="s">
        <v>311</v>
      </c>
      <c r="BE109" s="202">
        <f>IF(N109="základní",J109,0)</f>
        <v>0</v>
      </c>
      <c r="BF109" s="202">
        <f>IF(N109="snížená",J109,0)</f>
        <v>0</v>
      </c>
      <c r="BG109" s="202">
        <f>IF(N109="zákl. přenesená",J109,0)</f>
        <v>0</v>
      </c>
      <c r="BH109" s="202">
        <f>IF(N109="sníž. přenesená",J109,0)</f>
        <v>0</v>
      </c>
      <c r="BI109" s="202">
        <f>IF(N109="nulová",J109,0)</f>
        <v>0</v>
      </c>
      <c r="BJ109" s="18" t="s">
        <v>84</v>
      </c>
      <c r="BK109" s="202">
        <f>ROUND(I109*H109,2)</f>
        <v>0</v>
      </c>
      <c r="BL109" s="18" t="s">
        <v>318</v>
      </c>
      <c r="BM109" s="201" t="s">
        <v>4260</v>
      </c>
    </row>
    <row r="110" spans="1:65" s="12" customFormat="1" ht="22.9" customHeight="1" x14ac:dyDescent="0.2">
      <c r="B110" s="174"/>
      <c r="C110" s="175"/>
      <c r="D110" s="176" t="s">
        <v>75</v>
      </c>
      <c r="E110" s="188" t="s">
        <v>4261</v>
      </c>
      <c r="F110" s="188" t="s">
        <v>4262</v>
      </c>
      <c r="G110" s="175"/>
      <c r="H110" s="175"/>
      <c r="I110" s="178"/>
      <c r="J110" s="189">
        <f>BK110</f>
        <v>0</v>
      </c>
      <c r="K110" s="175"/>
      <c r="L110" s="180"/>
      <c r="M110" s="181"/>
      <c r="N110" s="182"/>
      <c r="O110" s="182"/>
      <c r="P110" s="183">
        <f>SUM(P111:P112)</f>
        <v>0</v>
      </c>
      <c r="Q110" s="182"/>
      <c r="R110" s="183">
        <f>SUM(R111:R112)</f>
        <v>0</v>
      </c>
      <c r="S110" s="182"/>
      <c r="T110" s="184">
        <f>SUM(T111:T112)</f>
        <v>0</v>
      </c>
      <c r="AR110" s="185" t="s">
        <v>84</v>
      </c>
      <c r="AT110" s="186" t="s">
        <v>75</v>
      </c>
      <c r="AU110" s="186" t="s">
        <v>84</v>
      </c>
      <c r="AY110" s="185" t="s">
        <v>311</v>
      </c>
      <c r="BK110" s="187">
        <f>SUM(BK111:BK112)</f>
        <v>0</v>
      </c>
    </row>
    <row r="111" spans="1:65" s="2" customFormat="1" ht="16.5" customHeight="1" x14ac:dyDescent="0.2">
      <c r="A111" s="35"/>
      <c r="B111" s="36"/>
      <c r="C111" s="190" t="s">
        <v>8</v>
      </c>
      <c r="D111" s="190" t="s">
        <v>313</v>
      </c>
      <c r="E111" s="191" t="s">
        <v>4263</v>
      </c>
      <c r="F111" s="192" t="s">
        <v>4264</v>
      </c>
      <c r="G111" s="193" t="s">
        <v>1692</v>
      </c>
      <c r="H111" s="194">
        <v>1</v>
      </c>
      <c r="I111" s="195"/>
      <c r="J111" s="196">
        <f>ROUND(I111*H111,2)</f>
        <v>0</v>
      </c>
      <c r="K111" s="192" t="s">
        <v>21</v>
      </c>
      <c r="L111" s="40"/>
      <c r="M111" s="197" t="s">
        <v>21</v>
      </c>
      <c r="N111" s="198" t="s">
        <v>47</v>
      </c>
      <c r="O111" s="65"/>
      <c r="P111" s="199">
        <f>O111*H111</f>
        <v>0</v>
      </c>
      <c r="Q111" s="199">
        <v>0</v>
      </c>
      <c r="R111" s="199">
        <f>Q111*H111</f>
        <v>0</v>
      </c>
      <c r="S111" s="199">
        <v>0</v>
      </c>
      <c r="T111" s="200">
        <f>S111*H111</f>
        <v>0</v>
      </c>
      <c r="U111" s="35"/>
      <c r="V111" s="35"/>
      <c r="W111" s="35"/>
      <c r="X111" s="35"/>
      <c r="Y111" s="35"/>
      <c r="Z111" s="35"/>
      <c r="AA111" s="35"/>
      <c r="AB111" s="35"/>
      <c r="AC111" s="35"/>
      <c r="AD111" s="35"/>
      <c r="AE111" s="35"/>
      <c r="AR111" s="201" t="s">
        <v>318</v>
      </c>
      <c r="AT111" s="201" t="s">
        <v>313</v>
      </c>
      <c r="AU111" s="201" t="s">
        <v>86</v>
      </c>
      <c r="AY111" s="18" t="s">
        <v>311</v>
      </c>
      <c r="BE111" s="202">
        <f>IF(N111="základní",J111,0)</f>
        <v>0</v>
      </c>
      <c r="BF111" s="202">
        <f>IF(N111="snížená",J111,0)</f>
        <v>0</v>
      </c>
      <c r="BG111" s="202">
        <f>IF(N111="zákl. přenesená",J111,0)</f>
        <v>0</v>
      </c>
      <c r="BH111" s="202">
        <f>IF(N111="sníž. přenesená",J111,0)</f>
        <v>0</v>
      </c>
      <c r="BI111" s="202">
        <f>IF(N111="nulová",J111,0)</f>
        <v>0</v>
      </c>
      <c r="BJ111" s="18" t="s">
        <v>84</v>
      </c>
      <c r="BK111" s="202">
        <f>ROUND(I111*H111,2)</f>
        <v>0</v>
      </c>
      <c r="BL111" s="18" t="s">
        <v>318</v>
      </c>
      <c r="BM111" s="201" t="s">
        <v>4265</v>
      </c>
    </row>
    <row r="112" spans="1:65" s="2" customFormat="1" ht="16.5" customHeight="1" x14ac:dyDescent="0.2">
      <c r="A112" s="35"/>
      <c r="B112" s="36"/>
      <c r="C112" s="190" t="s">
        <v>420</v>
      </c>
      <c r="D112" s="190" t="s">
        <v>313</v>
      </c>
      <c r="E112" s="191" t="s">
        <v>4266</v>
      </c>
      <c r="F112" s="192" t="s">
        <v>4267</v>
      </c>
      <c r="G112" s="193" t="s">
        <v>1692</v>
      </c>
      <c r="H112" s="194">
        <v>1</v>
      </c>
      <c r="I112" s="195"/>
      <c r="J112" s="196">
        <f>ROUND(I112*H112,2)</f>
        <v>0</v>
      </c>
      <c r="K112" s="192" t="s">
        <v>21</v>
      </c>
      <c r="L112" s="40"/>
      <c r="M112" s="197" t="s">
        <v>21</v>
      </c>
      <c r="N112" s="198" t="s">
        <v>47</v>
      </c>
      <c r="O112" s="65"/>
      <c r="P112" s="199">
        <f>O112*H112</f>
        <v>0</v>
      </c>
      <c r="Q112" s="199">
        <v>0</v>
      </c>
      <c r="R112" s="199">
        <f>Q112*H112</f>
        <v>0</v>
      </c>
      <c r="S112" s="199">
        <v>0</v>
      </c>
      <c r="T112" s="200">
        <f>S112*H112</f>
        <v>0</v>
      </c>
      <c r="U112" s="35"/>
      <c r="V112" s="35"/>
      <c r="W112" s="35"/>
      <c r="X112" s="35"/>
      <c r="Y112" s="35"/>
      <c r="Z112" s="35"/>
      <c r="AA112" s="35"/>
      <c r="AB112" s="35"/>
      <c r="AC112" s="35"/>
      <c r="AD112" s="35"/>
      <c r="AE112" s="35"/>
      <c r="AR112" s="201" t="s">
        <v>318</v>
      </c>
      <c r="AT112" s="201" t="s">
        <v>313</v>
      </c>
      <c r="AU112" s="201" t="s">
        <v>86</v>
      </c>
      <c r="AY112" s="18" t="s">
        <v>311</v>
      </c>
      <c r="BE112" s="202">
        <f>IF(N112="základní",J112,0)</f>
        <v>0</v>
      </c>
      <c r="BF112" s="202">
        <f>IF(N112="snížená",J112,0)</f>
        <v>0</v>
      </c>
      <c r="BG112" s="202">
        <f>IF(N112="zákl. přenesená",J112,0)</f>
        <v>0</v>
      </c>
      <c r="BH112" s="202">
        <f>IF(N112="sníž. přenesená",J112,0)</f>
        <v>0</v>
      </c>
      <c r="BI112" s="202">
        <f>IF(N112="nulová",J112,0)</f>
        <v>0</v>
      </c>
      <c r="BJ112" s="18" t="s">
        <v>84</v>
      </c>
      <c r="BK112" s="202">
        <f>ROUND(I112*H112,2)</f>
        <v>0</v>
      </c>
      <c r="BL112" s="18" t="s">
        <v>318</v>
      </c>
      <c r="BM112" s="201" t="s">
        <v>4268</v>
      </c>
    </row>
    <row r="113" spans="1:65" s="12" customFormat="1" ht="22.9" customHeight="1" x14ac:dyDescent="0.2">
      <c r="B113" s="174"/>
      <c r="C113" s="175"/>
      <c r="D113" s="176" t="s">
        <v>75</v>
      </c>
      <c r="E113" s="188" t="s">
        <v>4269</v>
      </c>
      <c r="F113" s="188" t="s">
        <v>4270</v>
      </c>
      <c r="G113" s="175"/>
      <c r="H113" s="175"/>
      <c r="I113" s="178"/>
      <c r="J113" s="189">
        <f>BK113</f>
        <v>0</v>
      </c>
      <c r="K113" s="175"/>
      <c r="L113" s="180"/>
      <c r="M113" s="181"/>
      <c r="N113" s="182"/>
      <c r="O113" s="182"/>
      <c r="P113" s="183">
        <f>P114</f>
        <v>0</v>
      </c>
      <c r="Q113" s="182"/>
      <c r="R113" s="183">
        <f>R114</f>
        <v>0</v>
      </c>
      <c r="S113" s="182"/>
      <c r="T113" s="184">
        <f>T114</f>
        <v>0</v>
      </c>
      <c r="AR113" s="185" t="s">
        <v>84</v>
      </c>
      <c r="AT113" s="186" t="s">
        <v>75</v>
      </c>
      <c r="AU113" s="186" t="s">
        <v>84</v>
      </c>
      <c r="AY113" s="185" t="s">
        <v>311</v>
      </c>
      <c r="BK113" s="187">
        <f>BK114</f>
        <v>0</v>
      </c>
    </row>
    <row r="114" spans="1:65" s="2" customFormat="1" ht="16.5" customHeight="1" x14ac:dyDescent="0.2">
      <c r="A114" s="35"/>
      <c r="B114" s="36"/>
      <c r="C114" s="190" t="s">
        <v>431</v>
      </c>
      <c r="D114" s="190" t="s">
        <v>313</v>
      </c>
      <c r="E114" s="191" t="s">
        <v>4271</v>
      </c>
      <c r="F114" s="192" t="s">
        <v>4272</v>
      </c>
      <c r="G114" s="193" t="s">
        <v>2003</v>
      </c>
      <c r="H114" s="194">
        <v>1</v>
      </c>
      <c r="I114" s="195"/>
      <c r="J114" s="196">
        <f>ROUND(I114*H114,2)</f>
        <v>0</v>
      </c>
      <c r="K114" s="192" t="s">
        <v>21</v>
      </c>
      <c r="L114" s="40"/>
      <c r="M114" s="249" t="s">
        <v>21</v>
      </c>
      <c r="N114" s="250" t="s">
        <v>47</v>
      </c>
      <c r="O114" s="251"/>
      <c r="P114" s="252">
        <f>O114*H114</f>
        <v>0</v>
      </c>
      <c r="Q114" s="252">
        <v>0</v>
      </c>
      <c r="R114" s="252">
        <f>Q114*H114</f>
        <v>0</v>
      </c>
      <c r="S114" s="252">
        <v>0</v>
      </c>
      <c r="T114" s="253">
        <f>S114*H114</f>
        <v>0</v>
      </c>
      <c r="U114" s="35"/>
      <c r="V114" s="35"/>
      <c r="W114" s="35"/>
      <c r="X114" s="35"/>
      <c r="Y114" s="35"/>
      <c r="Z114" s="35"/>
      <c r="AA114" s="35"/>
      <c r="AB114" s="35"/>
      <c r="AC114" s="35"/>
      <c r="AD114" s="35"/>
      <c r="AE114" s="35"/>
      <c r="AR114" s="201" t="s">
        <v>318</v>
      </c>
      <c r="AT114" s="201" t="s">
        <v>313</v>
      </c>
      <c r="AU114" s="201" t="s">
        <v>86</v>
      </c>
      <c r="AY114" s="18" t="s">
        <v>311</v>
      </c>
      <c r="BE114" s="202">
        <f>IF(N114="základní",J114,0)</f>
        <v>0</v>
      </c>
      <c r="BF114" s="202">
        <f>IF(N114="snížená",J114,0)</f>
        <v>0</v>
      </c>
      <c r="BG114" s="202">
        <f>IF(N114="zákl. přenesená",J114,0)</f>
        <v>0</v>
      </c>
      <c r="BH114" s="202">
        <f>IF(N114="sníž. přenesená",J114,0)</f>
        <v>0</v>
      </c>
      <c r="BI114" s="202">
        <f>IF(N114="nulová",J114,0)</f>
        <v>0</v>
      </c>
      <c r="BJ114" s="18" t="s">
        <v>84</v>
      </c>
      <c r="BK114" s="202">
        <f>ROUND(I114*H114,2)</f>
        <v>0</v>
      </c>
      <c r="BL114" s="18" t="s">
        <v>318</v>
      </c>
      <c r="BM114" s="201" t="s">
        <v>4273</v>
      </c>
    </row>
    <row r="115" spans="1:65" s="2" customFormat="1" ht="6.95" customHeight="1" x14ac:dyDescent="0.2">
      <c r="A115" s="35"/>
      <c r="B115" s="48"/>
      <c r="C115" s="49"/>
      <c r="D115" s="49"/>
      <c r="E115" s="49"/>
      <c r="F115" s="49"/>
      <c r="G115" s="49"/>
      <c r="H115" s="49"/>
      <c r="I115" s="139"/>
      <c r="J115" s="49"/>
      <c r="K115" s="49"/>
      <c r="L115" s="40"/>
      <c r="M115" s="35"/>
      <c r="O115" s="35"/>
      <c r="P115" s="35"/>
      <c r="Q115" s="35"/>
      <c r="R115" s="35"/>
      <c r="S115" s="35"/>
      <c r="T115" s="35"/>
      <c r="U115" s="35"/>
      <c r="V115" s="35"/>
      <c r="W115" s="35"/>
      <c r="X115" s="35"/>
      <c r="Y115" s="35"/>
      <c r="Z115" s="35"/>
      <c r="AA115" s="35"/>
      <c r="AB115" s="35"/>
      <c r="AC115" s="35"/>
      <c r="AD115" s="35"/>
      <c r="AE115" s="35"/>
    </row>
  </sheetData>
  <sheetProtection algorithmName="SHA-512" hashValue="9ixnCVYKP/e9Id07wdoMoO7sHqjlyCE9koPi0igCkNNmgu4lcuV8f33PLIySIUG68wvt6GGaWaAi/NrjrXihWA==" saltValue="ZlGsQ6fvf9ucTUT4fh4oQHnetGbI2GZcTFWDl/LSpqiFRdCR3TK2QlhnT/YPuzW07h0tlSFRJV/DbbrEZr+fmQ==" spinCount="100000" sheet="1" objects="1" scenarios="1" formatColumns="0" formatRows="0" autoFilter="0"/>
  <autoFilter ref="C85:K114" xr:uid="{00000000-0009-0000-0000-00000A000000}"/>
  <mergeCells count="9">
    <mergeCell ref="E50:H50"/>
    <mergeCell ref="E76:H76"/>
    <mergeCell ref="E78:H78"/>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80"/>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117</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4274</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ROUND(J104,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ROUND((SUM(BE104:BE279)),  2)</f>
        <v>0</v>
      </c>
      <c r="G33" s="35"/>
      <c r="H33" s="35"/>
      <c r="I33" s="128">
        <v>0.21</v>
      </c>
      <c r="J33" s="127">
        <f>ROUND(((SUM(BE104:BE279))*I33),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ROUND((SUM(BF104:BF279)),  2)</f>
        <v>0</v>
      </c>
      <c r="G34" s="35"/>
      <c r="H34" s="35"/>
      <c r="I34" s="128">
        <v>0.15</v>
      </c>
      <c r="J34" s="127">
        <f>ROUND(((SUM(BF104:BF279))*I34),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ROUND((SUM(BG104:BG279)),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ROUND((SUM(BH104:BH279)),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ROUND((SUM(BI104:BI279)),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011 - Měření a regulace</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J104</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4275</v>
      </c>
      <c r="E60" s="151"/>
      <c r="F60" s="151"/>
      <c r="G60" s="151"/>
      <c r="H60" s="151"/>
      <c r="I60" s="152"/>
      <c r="J60" s="153">
        <f>J105</f>
        <v>0</v>
      </c>
      <c r="K60" s="149"/>
      <c r="L60" s="154"/>
    </row>
    <row r="61" spans="1:47" s="10" customFormat="1" ht="19.899999999999999" customHeight="1" x14ac:dyDescent="0.2">
      <c r="B61" s="155"/>
      <c r="C61" s="156"/>
      <c r="D61" s="157" t="s">
        <v>4276</v>
      </c>
      <c r="E61" s="158"/>
      <c r="F61" s="158"/>
      <c r="G61" s="158"/>
      <c r="H61" s="158"/>
      <c r="I61" s="159"/>
      <c r="J61" s="160">
        <f>J106</f>
        <v>0</v>
      </c>
      <c r="K61" s="156"/>
      <c r="L61" s="161"/>
    </row>
    <row r="62" spans="1:47" s="10" customFormat="1" ht="14.85" customHeight="1" x14ac:dyDescent="0.2">
      <c r="B62" s="155"/>
      <c r="C62" s="156"/>
      <c r="D62" s="157" t="s">
        <v>4277</v>
      </c>
      <c r="E62" s="158"/>
      <c r="F62" s="158"/>
      <c r="G62" s="158"/>
      <c r="H62" s="158"/>
      <c r="I62" s="159"/>
      <c r="J62" s="160">
        <f>J107</f>
        <v>0</v>
      </c>
      <c r="K62" s="156"/>
      <c r="L62" s="161"/>
    </row>
    <row r="63" spans="1:47" s="10" customFormat="1" ht="14.85" customHeight="1" x14ac:dyDescent="0.2">
      <c r="B63" s="155"/>
      <c r="C63" s="156"/>
      <c r="D63" s="157" t="s">
        <v>4278</v>
      </c>
      <c r="E63" s="158"/>
      <c r="F63" s="158"/>
      <c r="G63" s="158"/>
      <c r="H63" s="158"/>
      <c r="I63" s="159"/>
      <c r="J63" s="160">
        <f>J115</f>
        <v>0</v>
      </c>
      <c r="K63" s="156"/>
      <c r="L63" s="161"/>
    </row>
    <row r="64" spans="1:47" s="10" customFormat="1" ht="14.85" customHeight="1" x14ac:dyDescent="0.2">
      <c r="B64" s="155"/>
      <c r="C64" s="156"/>
      <c r="D64" s="157" t="s">
        <v>4279</v>
      </c>
      <c r="E64" s="158"/>
      <c r="F64" s="158"/>
      <c r="G64" s="158"/>
      <c r="H64" s="158"/>
      <c r="I64" s="159"/>
      <c r="J64" s="160">
        <f>J119</f>
        <v>0</v>
      </c>
      <c r="K64" s="156"/>
      <c r="L64" s="161"/>
    </row>
    <row r="65" spans="2:12" s="10" customFormat="1" ht="14.85" customHeight="1" x14ac:dyDescent="0.2">
      <c r="B65" s="155"/>
      <c r="C65" s="156"/>
      <c r="D65" s="157" t="s">
        <v>4280</v>
      </c>
      <c r="E65" s="158"/>
      <c r="F65" s="158"/>
      <c r="G65" s="158"/>
      <c r="H65" s="158"/>
      <c r="I65" s="159"/>
      <c r="J65" s="160">
        <f>J128</f>
        <v>0</v>
      </c>
      <c r="K65" s="156"/>
      <c r="L65" s="161"/>
    </row>
    <row r="66" spans="2:12" s="10" customFormat="1" ht="14.85" customHeight="1" x14ac:dyDescent="0.2">
      <c r="B66" s="155"/>
      <c r="C66" s="156"/>
      <c r="D66" s="157" t="s">
        <v>4281</v>
      </c>
      <c r="E66" s="158"/>
      <c r="F66" s="158"/>
      <c r="G66" s="158"/>
      <c r="H66" s="158"/>
      <c r="I66" s="159"/>
      <c r="J66" s="160">
        <f>J158</f>
        <v>0</v>
      </c>
      <c r="K66" s="156"/>
      <c r="L66" s="161"/>
    </row>
    <row r="67" spans="2:12" s="10" customFormat="1" ht="14.85" customHeight="1" x14ac:dyDescent="0.2">
      <c r="B67" s="155"/>
      <c r="C67" s="156"/>
      <c r="D67" s="157" t="s">
        <v>4282</v>
      </c>
      <c r="E67" s="158"/>
      <c r="F67" s="158"/>
      <c r="G67" s="158"/>
      <c r="H67" s="158"/>
      <c r="I67" s="159"/>
      <c r="J67" s="160">
        <f>J164</f>
        <v>0</v>
      </c>
      <c r="K67" s="156"/>
      <c r="L67" s="161"/>
    </row>
    <row r="68" spans="2:12" s="10" customFormat="1" ht="19.899999999999999" customHeight="1" x14ac:dyDescent="0.2">
      <c r="B68" s="155"/>
      <c r="C68" s="156"/>
      <c r="D68" s="157" t="s">
        <v>4283</v>
      </c>
      <c r="E68" s="158"/>
      <c r="F68" s="158"/>
      <c r="G68" s="158"/>
      <c r="H68" s="158"/>
      <c r="I68" s="159"/>
      <c r="J68" s="160">
        <f>J182</f>
        <v>0</v>
      </c>
      <c r="K68" s="156"/>
      <c r="L68" s="161"/>
    </row>
    <row r="69" spans="2:12" s="10" customFormat="1" ht="14.85" customHeight="1" x14ac:dyDescent="0.2">
      <c r="B69" s="155"/>
      <c r="C69" s="156"/>
      <c r="D69" s="157" t="s">
        <v>4284</v>
      </c>
      <c r="E69" s="158"/>
      <c r="F69" s="158"/>
      <c r="G69" s="158"/>
      <c r="H69" s="158"/>
      <c r="I69" s="159"/>
      <c r="J69" s="160">
        <f>J183</f>
        <v>0</v>
      </c>
      <c r="K69" s="156"/>
      <c r="L69" s="161"/>
    </row>
    <row r="70" spans="2:12" s="10" customFormat="1" ht="14.85" customHeight="1" x14ac:dyDescent="0.2">
      <c r="B70" s="155"/>
      <c r="C70" s="156"/>
      <c r="D70" s="157" t="s">
        <v>4285</v>
      </c>
      <c r="E70" s="158"/>
      <c r="F70" s="158"/>
      <c r="G70" s="158"/>
      <c r="H70" s="158"/>
      <c r="I70" s="159"/>
      <c r="J70" s="160">
        <f>J191</f>
        <v>0</v>
      </c>
      <c r="K70" s="156"/>
      <c r="L70" s="161"/>
    </row>
    <row r="71" spans="2:12" s="10" customFormat="1" ht="14.85" customHeight="1" x14ac:dyDescent="0.2">
      <c r="B71" s="155"/>
      <c r="C71" s="156"/>
      <c r="D71" s="157" t="s">
        <v>4286</v>
      </c>
      <c r="E71" s="158"/>
      <c r="F71" s="158"/>
      <c r="G71" s="158"/>
      <c r="H71" s="158"/>
      <c r="I71" s="159"/>
      <c r="J71" s="160">
        <f>J198</f>
        <v>0</v>
      </c>
      <c r="K71" s="156"/>
      <c r="L71" s="161"/>
    </row>
    <row r="72" spans="2:12" s="10" customFormat="1" ht="19.899999999999999" customHeight="1" x14ac:dyDescent="0.2">
      <c r="B72" s="155"/>
      <c r="C72" s="156"/>
      <c r="D72" s="157" t="s">
        <v>4287</v>
      </c>
      <c r="E72" s="158"/>
      <c r="F72" s="158"/>
      <c r="G72" s="158"/>
      <c r="H72" s="158"/>
      <c r="I72" s="159"/>
      <c r="J72" s="160">
        <f>J210</f>
        <v>0</v>
      </c>
      <c r="K72" s="156"/>
      <c r="L72" s="161"/>
    </row>
    <row r="73" spans="2:12" s="10" customFormat="1" ht="14.85" customHeight="1" x14ac:dyDescent="0.2">
      <c r="B73" s="155"/>
      <c r="C73" s="156"/>
      <c r="D73" s="157" t="s">
        <v>4288</v>
      </c>
      <c r="E73" s="158"/>
      <c r="F73" s="158"/>
      <c r="G73" s="158"/>
      <c r="H73" s="158"/>
      <c r="I73" s="159"/>
      <c r="J73" s="160">
        <f>J211</f>
        <v>0</v>
      </c>
      <c r="K73" s="156"/>
      <c r="L73" s="161"/>
    </row>
    <row r="74" spans="2:12" s="10" customFormat="1" ht="14.85" customHeight="1" x14ac:dyDescent="0.2">
      <c r="B74" s="155"/>
      <c r="C74" s="156"/>
      <c r="D74" s="157" t="s">
        <v>4289</v>
      </c>
      <c r="E74" s="158"/>
      <c r="F74" s="158"/>
      <c r="G74" s="158"/>
      <c r="H74" s="158"/>
      <c r="I74" s="159"/>
      <c r="J74" s="160">
        <f>J226</f>
        <v>0</v>
      </c>
      <c r="K74" s="156"/>
      <c r="L74" s="161"/>
    </row>
    <row r="75" spans="2:12" s="10" customFormat="1" ht="14.85" customHeight="1" x14ac:dyDescent="0.2">
      <c r="B75" s="155"/>
      <c r="C75" s="156"/>
      <c r="D75" s="157" t="s">
        <v>4290</v>
      </c>
      <c r="E75" s="158"/>
      <c r="F75" s="158"/>
      <c r="G75" s="158"/>
      <c r="H75" s="158"/>
      <c r="I75" s="159"/>
      <c r="J75" s="160">
        <f>J236</f>
        <v>0</v>
      </c>
      <c r="K75" s="156"/>
      <c r="L75" s="161"/>
    </row>
    <row r="76" spans="2:12" s="10" customFormat="1" ht="14.85" customHeight="1" x14ac:dyDescent="0.2">
      <c r="B76" s="155"/>
      <c r="C76" s="156"/>
      <c r="D76" s="157" t="s">
        <v>4291</v>
      </c>
      <c r="E76" s="158"/>
      <c r="F76" s="158"/>
      <c r="G76" s="158"/>
      <c r="H76" s="158"/>
      <c r="I76" s="159"/>
      <c r="J76" s="160">
        <f>J241</f>
        <v>0</v>
      </c>
      <c r="K76" s="156"/>
      <c r="L76" s="161"/>
    </row>
    <row r="77" spans="2:12" s="10" customFormat="1" ht="14.85" customHeight="1" x14ac:dyDescent="0.2">
      <c r="B77" s="155"/>
      <c r="C77" s="156"/>
      <c r="D77" s="157" t="s">
        <v>4292</v>
      </c>
      <c r="E77" s="158"/>
      <c r="F77" s="158"/>
      <c r="G77" s="158"/>
      <c r="H77" s="158"/>
      <c r="I77" s="159"/>
      <c r="J77" s="160">
        <f>J247</f>
        <v>0</v>
      </c>
      <c r="K77" s="156"/>
      <c r="L77" s="161"/>
    </row>
    <row r="78" spans="2:12" s="10" customFormat="1" ht="19.899999999999999" customHeight="1" x14ac:dyDescent="0.2">
      <c r="B78" s="155"/>
      <c r="C78" s="156"/>
      <c r="D78" s="157" t="s">
        <v>4293</v>
      </c>
      <c r="E78" s="158"/>
      <c r="F78" s="158"/>
      <c r="G78" s="158"/>
      <c r="H78" s="158"/>
      <c r="I78" s="159"/>
      <c r="J78" s="160">
        <f>J252</f>
        <v>0</v>
      </c>
      <c r="K78" s="156"/>
      <c r="L78" s="161"/>
    </row>
    <row r="79" spans="2:12" s="10" customFormat="1" ht="14.85" customHeight="1" x14ac:dyDescent="0.2">
      <c r="B79" s="155"/>
      <c r="C79" s="156"/>
      <c r="D79" s="157" t="s">
        <v>4294</v>
      </c>
      <c r="E79" s="158"/>
      <c r="F79" s="158"/>
      <c r="G79" s="158"/>
      <c r="H79" s="158"/>
      <c r="I79" s="159"/>
      <c r="J79" s="160">
        <f>J253</f>
        <v>0</v>
      </c>
      <c r="K79" s="156"/>
      <c r="L79" s="161"/>
    </row>
    <row r="80" spans="2:12" s="10" customFormat="1" ht="19.899999999999999" customHeight="1" x14ac:dyDescent="0.2">
      <c r="B80" s="155"/>
      <c r="C80" s="156"/>
      <c r="D80" s="157" t="s">
        <v>4295</v>
      </c>
      <c r="E80" s="158"/>
      <c r="F80" s="158"/>
      <c r="G80" s="158"/>
      <c r="H80" s="158"/>
      <c r="I80" s="159"/>
      <c r="J80" s="160">
        <f>J256</f>
        <v>0</v>
      </c>
      <c r="K80" s="156"/>
      <c r="L80" s="161"/>
    </row>
    <row r="81" spans="1:31" s="10" customFormat="1" ht="14.85" customHeight="1" x14ac:dyDescent="0.2">
      <c r="B81" s="155"/>
      <c r="C81" s="156"/>
      <c r="D81" s="157" t="s">
        <v>4296</v>
      </c>
      <c r="E81" s="158"/>
      <c r="F81" s="158"/>
      <c r="G81" s="158"/>
      <c r="H81" s="158"/>
      <c r="I81" s="159"/>
      <c r="J81" s="160">
        <f>J257</f>
        <v>0</v>
      </c>
      <c r="K81" s="156"/>
      <c r="L81" s="161"/>
    </row>
    <row r="82" spans="1:31" s="10" customFormat="1" ht="14.85" customHeight="1" x14ac:dyDescent="0.2">
      <c r="B82" s="155"/>
      <c r="C82" s="156"/>
      <c r="D82" s="157" t="s">
        <v>4297</v>
      </c>
      <c r="E82" s="158"/>
      <c r="F82" s="158"/>
      <c r="G82" s="158"/>
      <c r="H82" s="158"/>
      <c r="I82" s="159"/>
      <c r="J82" s="160">
        <f>J262</f>
        <v>0</v>
      </c>
      <c r="K82" s="156"/>
      <c r="L82" s="161"/>
    </row>
    <row r="83" spans="1:31" s="10" customFormat="1" ht="19.899999999999999" customHeight="1" x14ac:dyDescent="0.2">
      <c r="B83" s="155"/>
      <c r="C83" s="156"/>
      <c r="D83" s="157" t="s">
        <v>4298</v>
      </c>
      <c r="E83" s="158"/>
      <c r="F83" s="158"/>
      <c r="G83" s="158"/>
      <c r="H83" s="158"/>
      <c r="I83" s="159"/>
      <c r="J83" s="160">
        <f>J272</f>
        <v>0</v>
      </c>
      <c r="K83" s="156"/>
      <c r="L83" s="161"/>
    </row>
    <row r="84" spans="1:31" s="10" customFormat="1" ht="19.899999999999999" customHeight="1" x14ac:dyDescent="0.2">
      <c r="B84" s="155"/>
      <c r="C84" s="156"/>
      <c r="D84" s="157" t="s">
        <v>4299</v>
      </c>
      <c r="E84" s="158"/>
      <c r="F84" s="158"/>
      <c r="G84" s="158"/>
      <c r="H84" s="158"/>
      <c r="I84" s="159"/>
      <c r="J84" s="160">
        <f>J275</f>
        <v>0</v>
      </c>
      <c r="K84" s="156"/>
      <c r="L84" s="161"/>
    </row>
    <row r="85" spans="1:31" s="2" customFormat="1" ht="21.75" customHeight="1" x14ac:dyDescent="0.2">
      <c r="A85" s="35"/>
      <c r="B85" s="36"/>
      <c r="C85" s="37"/>
      <c r="D85" s="37"/>
      <c r="E85" s="37"/>
      <c r="F85" s="37"/>
      <c r="G85" s="37"/>
      <c r="H85" s="37"/>
      <c r="I85" s="110"/>
      <c r="J85" s="37"/>
      <c r="K85" s="37"/>
      <c r="L85" s="111"/>
      <c r="S85" s="35"/>
      <c r="T85" s="35"/>
      <c r="U85" s="35"/>
      <c r="V85" s="35"/>
      <c r="W85" s="35"/>
      <c r="X85" s="35"/>
      <c r="Y85" s="35"/>
      <c r="Z85" s="35"/>
      <c r="AA85" s="35"/>
      <c r="AB85" s="35"/>
      <c r="AC85" s="35"/>
      <c r="AD85" s="35"/>
      <c r="AE85" s="35"/>
    </row>
    <row r="86" spans="1:31" s="2" customFormat="1" ht="6.95" customHeight="1" x14ac:dyDescent="0.2">
      <c r="A86" s="35"/>
      <c r="B86" s="48"/>
      <c r="C86" s="49"/>
      <c r="D86" s="49"/>
      <c r="E86" s="49"/>
      <c r="F86" s="49"/>
      <c r="G86" s="49"/>
      <c r="H86" s="49"/>
      <c r="I86" s="139"/>
      <c r="J86" s="49"/>
      <c r="K86" s="49"/>
      <c r="L86" s="111"/>
      <c r="S86" s="35"/>
      <c r="T86" s="35"/>
      <c r="U86" s="35"/>
      <c r="V86" s="35"/>
      <c r="W86" s="35"/>
      <c r="X86" s="35"/>
      <c r="Y86" s="35"/>
      <c r="Z86" s="35"/>
      <c r="AA86" s="35"/>
      <c r="AB86" s="35"/>
      <c r="AC86" s="35"/>
      <c r="AD86" s="35"/>
      <c r="AE86" s="35"/>
    </row>
    <row r="90" spans="1:31" s="2" customFormat="1" ht="6.95" customHeight="1" x14ac:dyDescent="0.2">
      <c r="A90" s="35"/>
      <c r="B90" s="50"/>
      <c r="C90" s="51"/>
      <c r="D90" s="51"/>
      <c r="E90" s="51"/>
      <c r="F90" s="51"/>
      <c r="G90" s="51"/>
      <c r="H90" s="51"/>
      <c r="I90" s="142"/>
      <c r="J90" s="51"/>
      <c r="K90" s="51"/>
      <c r="L90" s="111"/>
      <c r="S90" s="35"/>
      <c r="T90" s="35"/>
      <c r="U90" s="35"/>
      <c r="V90" s="35"/>
      <c r="W90" s="35"/>
      <c r="X90" s="35"/>
      <c r="Y90" s="35"/>
      <c r="Z90" s="35"/>
      <c r="AA90" s="35"/>
      <c r="AB90" s="35"/>
      <c r="AC90" s="35"/>
      <c r="AD90" s="35"/>
      <c r="AE90" s="35"/>
    </row>
    <row r="91" spans="1:31" s="2" customFormat="1" ht="24.95" customHeight="1" x14ac:dyDescent="0.2">
      <c r="A91" s="35"/>
      <c r="B91" s="36"/>
      <c r="C91" s="24" t="s">
        <v>296</v>
      </c>
      <c r="D91" s="37"/>
      <c r="E91" s="37"/>
      <c r="F91" s="37"/>
      <c r="G91" s="37"/>
      <c r="H91" s="37"/>
      <c r="I91" s="110"/>
      <c r="J91" s="37"/>
      <c r="K91" s="37"/>
      <c r="L91" s="111"/>
      <c r="S91" s="35"/>
      <c r="T91" s="35"/>
      <c r="U91" s="35"/>
      <c r="V91" s="35"/>
      <c r="W91" s="35"/>
      <c r="X91" s="35"/>
      <c r="Y91" s="35"/>
      <c r="Z91" s="35"/>
      <c r="AA91" s="35"/>
      <c r="AB91" s="35"/>
      <c r="AC91" s="35"/>
      <c r="AD91" s="35"/>
      <c r="AE91" s="35"/>
    </row>
    <row r="92" spans="1:31" s="2" customFormat="1" ht="6.95" customHeight="1" x14ac:dyDescent="0.2">
      <c r="A92" s="35"/>
      <c r="B92" s="36"/>
      <c r="C92" s="37"/>
      <c r="D92" s="37"/>
      <c r="E92" s="37"/>
      <c r="F92" s="37"/>
      <c r="G92" s="37"/>
      <c r="H92" s="37"/>
      <c r="I92" s="110"/>
      <c r="J92" s="37"/>
      <c r="K92" s="37"/>
      <c r="L92" s="111"/>
      <c r="S92" s="35"/>
      <c r="T92" s="35"/>
      <c r="U92" s="35"/>
      <c r="V92" s="35"/>
      <c r="W92" s="35"/>
      <c r="X92" s="35"/>
      <c r="Y92" s="35"/>
      <c r="Z92" s="35"/>
      <c r="AA92" s="35"/>
      <c r="AB92" s="35"/>
      <c r="AC92" s="35"/>
      <c r="AD92" s="35"/>
      <c r="AE92" s="35"/>
    </row>
    <row r="93" spans="1:31" s="2" customFormat="1" ht="12" customHeight="1" x14ac:dyDescent="0.2">
      <c r="A93" s="35"/>
      <c r="B93" s="36"/>
      <c r="C93" s="30" t="s">
        <v>16</v>
      </c>
      <c r="D93" s="37"/>
      <c r="E93" s="37"/>
      <c r="F93" s="37"/>
      <c r="G93" s="37"/>
      <c r="H93" s="37"/>
      <c r="I93" s="110"/>
      <c r="J93" s="37"/>
      <c r="K93" s="37"/>
      <c r="L93" s="111"/>
      <c r="S93" s="35"/>
      <c r="T93" s="35"/>
      <c r="U93" s="35"/>
      <c r="V93" s="35"/>
      <c r="W93" s="35"/>
      <c r="X93" s="35"/>
      <c r="Y93" s="35"/>
      <c r="Z93" s="35"/>
      <c r="AA93" s="35"/>
      <c r="AB93" s="35"/>
      <c r="AC93" s="35"/>
      <c r="AD93" s="35"/>
      <c r="AE93" s="35"/>
    </row>
    <row r="94" spans="1:31" s="2" customFormat="1" ht="16.5" customHeight="1" x14ac:dyDescent="0.2">
      <c r="A94" s="35"/>
      <c r="B94" s="36"/>
      <c r="C94" s="37"/>
      <c r="D94" s="37"/>
      <c r="E94" s="434" t="str">
        <f>E7</f>
        <v>Nemocnice Pelhřimov_rozšíření urgentního příjmu - stavební úpravy</v>
      </c>
      <c r="F94" s="435"/>
      <c r="G94" s="435"/>
      <c r="H94" s="435"/>
      <c r="I94" s="110"/>
      <c r="J94" s="37"/>
      <c r="K94" s="37"/>
      <c r="L94" s="111"/>
      <c r="S94" s="35"/>
      <c r="T94" s="35"/>
      <c r="U94" s="35"/>
      <c r="V94" s="35"/>
      <c r="W94" s="35"/>
      <c r="X94" s="35"/>
      <c r="Y94" s="35"/>
      <c r="Z94" s="35"/>
      <c r="AA94" s="35"/>
      <c r="AB94" s="35"/>
      <c r="AC94" s="35"/>
      <c r="AD94" s="35"/>
      <c r="AE94" s="35"/>
    </row>
    <row r="95" spans="1:31" s="2" customFormat="1" ht="12" customHeight="1" x14ac:dyDescent="0.2">
      <c r="A95" s="35"/>
      <c r="B95" s="36"/>
      <c r="C95" s="30" t="s">
        <v>142</v>
      </c>
      <c r="D95" s="37"/>
      <c r="E95" s="37"/>
      <c r="F95" s="37"/>
      <c r="G95" s="37"/>
      <c r="H95" s="37"/>
      <c r="I95" s="110"/>
      <c r="J95" s="37"/>
      <c r="K95" s="37"/>
      <c r="L95" s="111"/>
      <c r="S95" s="35"/>
      <c r="T95" s="35"/>
      <c r="U95" s="35"/>
      <c r="V95" s="35"/>
      <c r="W95" s="35"/>
      <c r="X95" s="35"/>
      <c r="Y95" s="35"/>
      <c r="Z95" s="35"/>
      <c r="AA95" s="35"/>
      <c r="AB95" s="35"/>
      <c r="AC95" s="35"/>
      <c r="AD95" s="35"/>
      <c r="AE95" s="35"/>
    </row>
    <row r="96" spans="1:31" s="2" customFormat="1" ht="16.5" customHeight="1" x14ac:dyDescent="0.2">
      <c r="A96" s="35"/>
      <c r="B96" s="36"/>
      <c r="C96" s="37"/>
      <c r="D96" s="37"/>
      <c r="E96" s="412" t="str">
        <f>E9</f>
        <v>011 - Měření a regulace</v>
      </c>
      <c r="F96" s="433"/>
      <c r="G96" s="433"/>
      <c r="H96" s="433"/>
      <c r="I96" s="110"/>
      <c r="J96" s="37"/>
      <c r="K96" s="37"/>
      <c r="L96" s="111"/>
      <c r="S96" s="35"/>
      <c r="T96" s="35"/>
      <c r="U96" s="35"/>
      <c r="V96" s="35"/>
      <c r="W96" s="35"/>
      <c r="X96" s="35"/>
      <c r="Y96" s="35"/>
      <c r="Z96" s="35"/>
      <c r="AA96" s="35"/>
      <c r="AB96" s="35"/>
      <c r="AC96" s="35"/>
      <c r="AD96" s="35"/>
      <c r="AE96" s="35"/>
    </row>
    <row r="97" spans="1:65" s="2" customFormat="1" ht="6.95" customHeight="1" x14ac:dyDescent="0.2">
      <c r="A97" s="35"/>
      <c r="B97" s="36"/>
      <c r="C97" s="37"/>
      <c r="D97" s="37"/>
      <c r="E97" s="37"/>
      <c r="F97" s="37"/>
      <c r="G97" s="37"/>
      <c r="H97" s="37"/>
      <c r="I97" s="110"/>
      <c r="J97" s="37"/>
      <c r="K97" s="37"/>
      <c r="L97" s="111"/>
      <c r="S97" s="35"/>
      <c r="T97" s="35"/>
      <c r="U97" s="35"/>
      <c r="V97" s="35"/>
      <c r="W97" s="35"/>
      <c r="X97" s="35"/>
      <c r="Y97" s="35"/>
      <c r="Z97" s="35"/>
      <c r="AA97" s="35"/>
      <c r="AB97" s="35"/>
      <c r="AC97" s="35"/>
      <c r="AD97" s="35"/>
      <c r="AE97" s="35"/>
    </row>
    <row r="98" spans="1:65" s="2" customFormat="1" ht="12" customHeight="1" x14ac:dyDescent="0.2">
      <c r="A98" s="35"/>
      <c r="B98" s="36"/>
      <c r="C98" s="30" t="s">
        <v>22</v>
      </c>
      <c r="D98" s="37"/>
      <c r="E98" s="37"/>
      <c r="F98" s="28" t="str">
        <f>F12</f>
        <v>Pelhřimov</v>
      </c>
      <c r="G98" s="37"/>
      <c r="H98" s="37"/>
      <c r="I98" s="113" t="s">
        <v>24</v>
      </c>
      <c r="J98" s="60" t="str">
        <f>IF(J12="","",J12)</f>
        <v>Vyplň údaj</v>
      </c>
      <c r="K98" s="37"/>
      <c r="L98" s="111"/>
      <c r="S98" s="35"/>
      <c r="T98" s="35"/>
      <c r="U98" s="35"/>
      <c r="V98" s="35"/>
      <c r="W98" s="35"/>
      <c r="X98" s="35"/>
      <c r="Y98" s="35"/>
      <c r="Z98" s="35"/>
      <c r="AA98" s="35"/>
      <c r="AB98" s="35"/>
      <c r="AC98" s="35"/>
      <c r="AD98" s="35"/>
      <c r="AE98" s="35"/>
    </row>
    <row r="99" spans="1:65" s="2" customFormat="1" ht="6.95" customHeight="1" x14ac:dyDescent="0.2">
      <c r="A99" s="35"/>
      <c r="B99" s="36"/>
      <c r="C99" s="37"/>
      <c r="D99" s="37"/>
      <c r="E99" s="37"/>
      <c r="F99" s="37"/>
      <c r="G99" s="37"/>
      <c r="H99" s="37"/>
      <c r="I99" s="110"/>
      <c r="J99" s="37"/>
      <c r="K99" s="37"/>
      <c r="L99" s="111"/>
      <c r="S99" s="35"/>
      <c r="T99" s="35"/>
      <c r="U99" s="35"/>
      <c r="V99" s="35"/>
      <c r="W99" s="35"/>
      <c r="X99" s="35"/>
      <c r="Y99" s="35"/>
      <c r="Z99" s="35"/>
      <c r="AA99" s="35"/>
      <c r="AB99" s="35"/>
      <c r="AC99" s="35"/>
      <c r="AD99" s="35"/>
      <c r="AE99" s="35"/>
    </row>
    <row r="100" spans="1:65" s="2" customFormat="1" ht="15.2" customHeight="1" x14ac:dyDescent="0.2">
      <c r="A100" s="35"/>
      <c r="B100" s="36"/>
      <c r="C100" s="30" t="s">
        <v>25</v>
      </c>
      <c r="D100" s="37"/>
      <c r="E100" s="37"/>
      <c r="F100" s="28" t="str">
        <f>E15</f>
        <v>Kraj Vysočina</v>
      </c>
      <c r="G100" s="37"/>
      <c r="H100" s="37"/>
      <c r="I100" s="113" t="s">
        <v>33</v>
      </c>
      <c r="J100" s="33" t="str">
        <f>E21</f>
        <v>SVIŽN s.r.o.</v>
      </c>
      <c r="K100" s="37"/>
      <c r="L100" s="111"/>
      <c r="S100" s="35"/>
      <c r="T100" s="35"/>
      <c r="U100" s="35"/>
      <c r="V100" s="35"/>
      <c r="W100" s="35"/>
      <c r="X100" s="35"/>
      <c r="Y100" s="35"/>
      <c r="Z100" s="35"/>
      <c r="AA100" s="35"/>
      <c r="AB100" s="35"/>
      <c r="AC100" s="35"/>
      <c r="AD100" s="35"/>
      <c r="AE100" s="35"/>
    </row>
    <row r="101" spans="1:65" s="2" customFormat="1" ht="15.2" customHeight="1" x14ac:dyDescent="0.2">
      <c r="A101" s="35"/>
      <c r="B101" s="36"/>
      <c r="C101" s="30" t="s">
        <v>31</v>
      </c>
      <c r="D101" s="37"/>
      <c r="E101" s="37"/>
      <c r="F101" s="28" t="str">
        <f>IF(E18="","",E18)</f>
        <v>Vyplň údaj</v>
      </c>
      <c r="G101" s="37"/>
      <c r="H101" s="37"/>
      <c r="I101" s="113" t="s">
        <v>38</v>
      </c>
      <c r="J101" s="33" t="str">
        <f>E24</f>
        <v>Ing. Tomáš Alexi</v>
      </c>
      <c r="K101" s="37"/>
      <c r="L101" s="111"/>
      <c r="S101" s="35"/>
      <c r="T101" s="35"/>
      <c r="U101" s="35"/>
      <c r="V101" s="35"/>
      <c r="W101" s="35"/>
      <c r="X101" s="35"/>
      <c r="Y101" s="35"/>
      <c r="Z101" s="35"/>
      <c r="AA101" s="35"/>
      <c r="AB101" s="35"/>
      <c r="AC101" s="35"/>
      <c r="AD101" s="35"/>
      <c r="AE101" s="35"/>
    </row>
    <row r="102" spans="1:65" s="2" customFormat="1" ht="10.35" customHeight="1" x14ac:dyDescent="0.2">
      <c r="A102" s="35"/>
      <c r="B102" s="36"/>
      <c r="C102" s="37"/>
      <c r="D102" s="37"/>
      <c r="E102" s="37"/>
      <c r="F102" s="37"/>
      <c r="G102" s="37"/>
      <c r="H102" s="37"/>
      <c r="I102" s="110"/>
      <c r="J102" s="37"/>
      <c r="K102" s="37"/>
      <c r="L102" s="111"/>
      <c r="S102" s="35"/>
      <c r="T102" s="35"/>
      <c r="U102" s="35"/>
      <c r="V102" s="35"/>
      <c r="W102" s="35"/>
      <c r="X102" s="35"/>
      <c r="Y102" s="35"/>
      <c r="Z102" s="35"/>
      <c r="AA102" s="35"/>
      <c r="AB102" s="35"/>
      <c r="AC102" s="35"/>
      <c r="AD102" s="35"/>
      <c r="AE102" s="35"/>
    </row>
    <row r="103" spans="1:65" s="11" customFormat="1" ht="29.25" customHeight="1" x14ac:dyDescent="0.2">
      <c r="A103" s="162"/>
      <c r="B103" s="163"/>
      <c r="C103" s="164" t="s">
        <v>297</v>
      </c>
      <c r="D103" s="165" t="s">
        <v>61</v>
      </c>
      <c r="E103" s="165" t="s">
        <v>57</v>
      </c>
      <c r="F103" s="165" t="s">
        <v>58</v>
      </c>
      <c r="G103" s="165" t="s">
        <v>298</v>
      </c>
      <c r="H103" s="165" t="s">
        <v>299</v>
      </c>
      <c r="I103" s="166" t="s">
        <v>300</v>
      </c>
      <c r="J103" s="165" t="s">
        <v>225</v>
      </c>
      <c r="K103" s="167" t="s">
        <v>301</v>
      </c>
      <c r="L103" s="168"/>
      <c r="M103" s="69" t="s">
        <v>21</v>
      </c>
      <c r="N103" s="70" t="s">
        <v>46</v>
      </c>
      <c r="O103" s="70" t="s">
        <v>302</v>
      </c>
      <c r="P103" s="70" t="s">
        <v>303</v>
      </c>
      <c r="Q103" s="70" t="s">
        <v>304</v>
      </c>
      <c r="R103" s="70" t="s">
        <v>305</v>
      </c>
      <c r="S103" s="70" t="s">
        <v>306</v>
      </c>
      <c r="T103" s="71" t="s">
        <v>307</v>
      </c>
      <c r="U103" s="162"/>
      <c r="V103" s="162"/>
      <c r="W103" s="162"/>
      <c r="X103" s="162"/>
      <c r="Y103" s="162"/>
      <c r="Z103" s="162"/>
      <c r="AA103" s="162"/>
      <c r="AB103" s="162"/>
      <c r="AC103" s="162"/>
      <c r="AD103" s="162"/>
      <c r="AE103" s="162"/>
    </row>
    <row r="104" spans="1:65" s="2" customFormat="1" ht="22.9" customHeight="1" x14ac:dyDescent="0.25">
      <c r="A104" s="35"/>
      <c r="B104" s="36"/>
      <c r="C104" s="76" t="s">
        <v>308</v>
      </c>
      <c r="D104" s="37"/>
      <c r="E104" s="37"/>
      <c r="F104" s="37"/>
      <c r="G104" s="37"/>
      <c r="H104" s="37"/>
      <c r="I104" s="110"/>
      <c r="J104" s="169">
        <f>BK104</f>
        <v>0</v>
      </c>
      <c r="K104" s="37"/>
      <c r="L104" s="40"/>
      <c r="M104" s="72"/>
      <c r="N104" s="170"/>
      <c r="O104" s="73"/>
      <c r="P104" s="171">
        <f>P105</f>
        <v>0</v>
      </c>
      <c r="Q104" s="73"/>
      <c r="R104" s="171">
        <f>R105</f>
        <v>0</v>
      </c>
      <c r="S104" s="73"/>
      <c r="T104" s="172">
        <f>T105</f>
        <v>0</v>
      </c>
      <c r="U104" s="35"/>
      <c r="V104" s="35"/>
      <c r="W104" s="35"/>
      <c r="X104" s="35"/>
      <c r="Y104" s="35"/>
      <c r="Z104" s="35"/>
      <c r="AA104" s="35"/>
      <c r="AB104" s="35"/>
      <c r="AC104" s="35"/>
      <c r="AD104" s="35"/>
      <c r="AE104" s="35"/>
      <c r="AT104" s="18" t="s">
        <v>75</v>
      </c>
      <c r="AU104" s="18" t="s">
        <v>226</v>
      </c>
      <c r="BK104" s="173">
        <f>BK105</f>
        <v>0</v>
      </c>
    </row>
    <row r="105" spans="1:65" s="12" customFormat="1" ht="25.9" customHeight="1" x14ac:dyDescent="0.2">
      <c r="B105" s="174"/>
      <c r="C105" s="175"/>
      <c r="D105" s="176" t="s">
        <v>75</v>
      </c>
      <c r="E105" s="177" t="s">
        <v>4300</v>
      </c>
      <c r="F105" s="177" t="s">
        <v>116</v>
      </c>
      <c r="G105" s="175"/>
      <c r="H105" s="175"/>
      <c r="I105" s="178"/>
      <c r="J105" s="179">
        <f>BK105</f>
        <v>0</v>
      </c>
      <c r="K105" s="175"/>
      <c r="L105" s="180"/>
      <c r="M105" s="181"/>
      <c r="N105" s="182"/>
      <c r="O105" s="182"/>
      <c r="P105" s="183">
        <f>P106+P182+P210+P252+P256+P272+P275</f>
        <v>0</v>
      </c>
      <c r="Q105" s="182"/>
      <c r="R105" s="183">
        <f>R106+R182+R210+R252+R256+R272+R275</f>
        <v>0</v>
      </c>
      <c r="S105" s="182"/>
      <c r="T105" s="184">
        <f>T106+T182+T210+T252+T256+T272+T275</f>
        <v>0</v>
      </c>
      <c r="AR105" s="185" t="s">
        <v>84</v>
      </c>
      <c r="AT105" s="186" t="s">
        <v>75</v>
      </c>
      <c r="AU105" s="186" t="s">
        <v>76</v>
      </c>
      <c r="AY105" s="185" t="s">
        <v>311</v>
      </c>
      <c r="BK105" s="187">
        <f>BK106+BK182+BK210+BK252+BK256+BK272+BK275</f>
        <v>0</v>
      </c>
    </row>
    <row r="106" spans="1:65" s="12" customFormat="1" ht="22.9" customHeight="1" x14ac:dyDescent="0.2">
      <c r="B106" s="174"/>
      <c r="C106" s="175"/>
      <c r="D106" s="176" t="s">
        <v>75</v>
      </c>
      <c r="E106" s="188" t="s">
        <v>4301</v>
      </c>
      <c r="F106" s="188" t="s">
        <v>4302</v>
      </c>
      <c r="G106" s="175"/>
      <c r="H106" s="175"/>
      <c r="I106" s="178"/>
      <c r="J106" s="189">
        <f>BK106</f>
        <v>0</v>
      </c>
      <c r="K106" s="175"/>
      <c r="L106" s="180"/>
      <c r="M106" s="181"/>
      <c r="N106" s="182"/>
      <c r="O106" s="182"/>
      <c r="P106" s="183">
        <f>P107+P115+P119+P128+P158+P164</f>
        <v>0</v>
      </c>
      <c r="Q106" s="182"/>
      <c r="R106" s="183">
        <f>R107+R115+R119+R128+R158+R164</f>
        <v>0</v>
      </c>
      <c r="S106" s="182"/>
      <c r="T106" s="184">
        <f>T107+T115+T119+T128+T158+T164</f>
        <v>0</v>
      </c>
      <c r="AR106" s="185" t="s">
        <v>84</v>
      </c>
      <c r="AT106" s="186" t="s">
        <v>75</v>
      </c>
      <c r="AU106" s="186" t="s">
        <v>84</v>
      </c>
      <c r="AY106" s="185" t="s">
        <v>311</v>
      </c>
      <c r="BK106" s="187">
        <f>BK107+BK115+BK119+BK128+BK158+BK164</f>
        <v>0</v>
      </c>
    </row>
    <row r="107" spans="1:65" s="12" customFormat="1" ht="20.85" customHeight="1" x14ac:dyDescent="0.2">
      <c r="B107" s="174"/>
      <c r="C107" s="175"/>
      <c r="D107" s="176" t="s">
        <v>75</v>
      </c>
      <c r="E107" s="188" t="s">
        <v>4303</v>
      </c>
      <c r="F107" s="188" t="s">
        <v>4304</v>
      </c>
      <c r="G107" s="175"/>
      <c r="H107" s="175"/>
      <c r="I107" s="178"/>
      <c r="J107" s="189">
        <f>BK107</f>
        <v>0</v>
      </c>
      <c r="K107" s="175"/>
      <c r="L107" s="180"/>
      <c r="M107" s="181"/>
      <c r="N107" s="182"/>
      <c r="O107" s="182"/>
      <c r="P107" s="183">
        <f>SUM(P108:P114)</f>
        <v>0</v>
      </c>
      <c r="Q107" s="182"/>
      <c r="R107" s="183">
        <f>SUM(R108:R114)</f>
        <v>0</v>
      </c>
      <c r="S107" s="182"/>
      <c r="T107" s="184">
        <f>SUM(T108:T114)</f>
        <v>0</v>
      </c>
      <c r="AR107" s="185" t="s">
        <v>84</v>
      </c>
      <c r="AT107" s="186" t="s">
        <v>75</v>
      </c>
      <c r="AU107" s="186" t="s">
        <v>86</v>
      </c>
      <c r="AY107" s="185" t="s">
        <v>311</v>
      </c>
      <c r="BK107" s="187">
        <f>SUM(BK108:BK114)</f>
        <v>0</v>
      </c>
    </row>
    <row r="108" spans="1:65" s="2" customFormat="1" ht="16.5" customHeight="1" x14ac:dyDescent="0.2">
      <c r="A108" s="35"/>
      <c r="B108" s="36"/>
      <c r="C108" s="190" t="s">
        <v>84</v>
      </c>
      <c r="D108" s="190" t="s">
        <v>313</v>
      </c>
      <c r="E108" s="191" t="s">
        <v>4305</v>
      </c>
      <c r="F108" s="192" t="s">
        <v>4306</v>
      </c>
      <c r="G108" s="193" t="s">
        <v>1692</v>
      </c>
      <c r="H108" s="194">
        <v>1</v>
      </c>
      <c r="I108" s="195"/>
      <c r="J108" s="196">
        <f t="shared" ref="J108:J114" si="0">ROUND(I108*H108,2)</f>
        <v>0</v>
      </c>
      <c r="K108" s="192" t="s">
        <v>21</v>
      </c>
      <c r="L108" s="40"/>
      <c r="M108" s="197" t="s">
        <v>21</v>
      </c>
      <c r="N108" s="198" t="s">
        <v>47</v>
      </c>
      <c r="O108" s="65"/>
      <c r="P108" s="199">
        <f t="shared" ref="P108:P114" si="1">O108*H108</f>
        <v>0</v>
      </c>
      <c r="Q108" s="199">
        <v>0</v>
      </c>
      <c r="R108" s="199">
        <f t="shared" ref="R108:R114" si="2">Q108*H108</f>
        <v>0</v>
      </c>
      <c r="S108" s="199">
        <v>0</v>
      </c>
      <c r="T108" s="200">
        <f t="shared" ref="T108:T114" si="3">S108*H108</f>
        <v>0</v>
      </c>
      <c r="U108" s="35"/>
      <c r="V108" s="35"/>
      <c r="W108" s="35"/>
      <c r="X108" s="35"/>
      <c r="Y108" s="35"/>
      <c r="Z108" s="35"/>
      <c r="AA108" s="35"/>
      <c r="AB108" s="35"/>
      <c r="AC108" s="35"/>
      <c r="AD108" s="35"/>
      <c r="AE108" s="35"/>
      <c r="AR108" s="201" t="s">
        <v>318</v>
      </c>
      <c r="AT108" s="201" t="s">
        <v>313</v>
      </c>
      <c r="AU108" s="201" t="s">
        <v>125</v>
      </c>
      <c r="AY108" s="18" t="s">
        <v>311</v>
      </c>
      <c r="BE108" s="202">
        <f t="shared" ref="BE108:BE114" si="4">IF(N108="základní",J108,0)</f>
        <v>0</v>
      </c>
      <c r="BF108" s="202">
        <f t="shared" ref="BF108:BF114" si="5">IF(N108="snížená",J108,0)</f>
        <v>0</v>
      </c>
      <c r="BG108" s="202">
        <f t="shared" ref="BG108:BG114" si="6">IF(N108="zákl. přenesená",J108,0)</f>
        <v>0</v>
      </c>
      <c r="BH108" s="202">
        <f t="shared" ref="BH108:BH114" si="7">IF(N108="sníž. přenesená",J108,0)</f>
        <v>0</v>
      </c>
      <c r="BI108" s="202">
        <f t="shared" ref="BI108:BI114" si="8">IF(N108="nulová",J108,0)</f>
        <v>0</v>
      </c>
      <c r="BJ108" s="18" t="s">
        <v>84</v>
      </c>
      <c r="BK108" s="202">
        <f t="shared" ref="BK108:BK114" si="9">ROUND(I108*H108,2)</f>
        <v>0</v>
      </c>
      <c r="BL108" s="18" t="s">
        <v>318</v>
      </c>
      <c r="BM108" s="201" t="s">
        <v>4307</v>
      </c>
    </row>
    <row r="109" spans="1:65" s="2" customFormat="1" ht="16.5" customHeight="1" x14ac:dyDescent="0.2">
      <c r="A109" s="35"/>
      <c r="B109" s="36"/>
      <c r="C109" s="190" t="s">
        <v>86</v>
      </c>
      <c r="D109" s="190" t="s">
        <v>313</v>
      </c>
      <c r="E109" s="191" t="s">
        <v>4308</v>
      </c>
      <c r="F109" s="192" t="s">
        <v>4309</v>
      </c>
      <c r="G109" s="193" t="s">
        <v>1692</v>
      </c>
      <c r="H109" s="194">
        <v>2</v>
      </c>
      <c r="I109" s="195"/>
      <c r="J109" s="196">
        <f t="shared" si="0"/>
        <v>0</v>
      </c>
      <c r="K109" s="192" t="s">
        <v>21</v>
      </c>
      <c r="L109" s="40"/>
      <c r="M109" s="197" t="s">
        <v>21</v>
      </c>
      <c r="N109" s="198" t="s">
        <v>47</v>
      </c>
      <c r="O109" s="65"/>
      <c r="P109" s="199">
        <f t="shared" si="1"/>
        <v>0</v>
      </c>
      <c r="Q109" s="199">
        <v>0</v>
      </c>
      <c r="R109" s="199">
        <f t="shared" si="2"/>
        <v>0</v>
      </c>
      <c r="S109" s="199">
        <v>0</v>
      </c>
      <c r="T109" s="200">
        <f t="shared" si="3"/>
        <v>0</v>
      </c>
      <c r="U109" s="35"/>
      <c r="V109" s="35"/>
      <c r="W109" s="35"/>
      <c r="X109" s="35"/>
      <c r="Y109" s="35"/>
      <c r="Z109" s="35"/>
      <c r="AA109" s="35"/>
      <c r="AB109" s="35"/>
      <c r="AC109" s="35"/>
      <c r="AD109" s="35"/>
      <c r="AE109" s="35"/>
      <c r="AR109" s="201" t="s">
        <v>318</v>
      </c>
      <c r="AT109" s="201" t="s">
        <v>313</v>
      </c>
      <c r="AU109" s="201" t="s">
        <v>125</v>
      </c>
      <c r="AY109" s="18" t="s">
        <v>311</v>
      </c>
      <c r="BE109" s="202">
        <f t="shared" si="4"/>
        <v>0</v>
      </c>
      <c r="BF109" s="202">
        <f t="shared" si="5"/>
        <v>0</v>
      </c>
      <c r="BG109" s="202">
        <f t="shared" si="6"/>
        <v>0</v>
      </c>
      <c r="BH109" s="202">
        <f t="shared" si="7"/>
        <v>0</v>
      </c>
      <c r="BI109" s="202">
        <f t="shared" si="8"/>
        <v>0</v>
      </c>
      <c r="BJ109" s="18" t="s">
        <v>84</v>
      </c>
      <c r="BK109" s="202">
        <f t="shared" si="9"/>
        <v>0</v>
      </c>
      <c r="BL109" s="18" t="s">
        <v>318</v>
      </c>
      <c r="BM109" s="201" t="s">
        <v>4310</v>
      </c>
    </row>
    <row r="110" spans="1:65" s="2" customFormat="1" ht="24" customHeight="1" x14ac:dyDescent="0.2">
      <c r="A110" s="35"/>
      <c r="B110" s="36"/>
      <c r="C110" s="190" t="s">
        <v>125</v>
      </c>
      <c r="D110" s="190" t="s">
        <v>313</v>
      </c>
      <c r="E110" s="191" t="s">
        <v>4311</v>
      </c>
      <c r="F110" s="192" t="s">
        <v>4312</v>
      </c>
      <c r="G110" s="193" t="s">
        <v>2003</v>
      </c>
      <c r="H110" s="194">
        <v>1</v>
      </c>
      <c r="I110" s="195"/>
      <c r="J110" s="196">
        <f t="shared" si="0"/>
        <v>0</v>
      </c>
      <c r="K110" s="192" t="s">
        <v>21</v>
      </c>
      <c r="L110" s="40"/>
      <c r="M110" s="197" t="s">
        <v>21</v>
      </c>
      <c r="N110" s="198" t="s">
        <v>47</v>
      </c>
      <c r="O110" s="65"/>
      <c r="P110" s="199">
        <f t="shared" si="1"/>
        <v>0</v>
      </c>
      <c r="Q110" s="199">
        <v>0</v>
      </c>
      <c r="R110" s="199">
        <f t="shared" si="2"/>
        <v>0</v>
      </c>
      <c r="S110" s="199">
        <v>0</v>
      </c>
      <c r="T110" s="200">
        <f t="shared" si="3"/>
        <v>0</v>
      </c>
      <c r="U110" s="35"/>
      <c r="V110" s="35"/>
      <c r="W110" s="35"/>
      <c r="X110" s="35"/>
      <c r="Y110" s="35"/>
      <c r="Z110" s="35"/>
      <c r="AA110" s="35"/>
      <c r="AB110" s="35"/>
      <c r="AC110" s="35"/>
      <c r="AD110" s="35"/>
      <c r="AE110" s="35"/>
      <c r="AR110" s="201" t="s">
        <v>318</v>
      </c>
      <c r="AT110" s="201" t="s">
        <v>313</v>
      </c>
      <c r="AU110" s="201" t="s">
        <v>125</v>
      </c>
      <c r="AY110" s="18" t="s">
        <v>311</v>
      </c>
      <c r="BE110" s="202">
        <f t="shared" si="4"/>
        <v>0</v>
      </c>
      <c r="BF110" s="202">
        <f t="shared" si="5"/>
        <v>0</v>
      </c>
      <c r="BG110" s="202">
        <f t="shared" si="6"/>
        <v>0</v>
      </c>
      <c r="BH110" s="202">
        <f t="shared" si="7"/>
        <v>0</v>
      </c>
      <c r="BI110" s="202">
        <f t="shared" si="8"/>
        <v>0</v>
      </c>
      <c r="BJ110" s="18" t="s">
        <v>84</v>
      </c>
      <c r="BK110" s="202">
        <f t="shared" si="9"/>
        <v>0</v>
      </c>
      <c r="BL110" s="18" t="s">
        <v>318</v>
      </c>
      <c r="BM110" s="201" t="s">
        <v>4313</v>
      </c>
    </row>
    <row r="111" spans="1:65" s="2" customFormat="1" ht="16.5" customHeight="1" x14ac:dyDescent="0.2">
      <c r="A111" s="35"/>
      <c r="B111" s="36"/>
      <c r="C111" s="190" t="s">
        <v>318</v>
      </c>
      <c r="D111" s="190" t="s">
        <v>313</v>
      </c>
      <c r="E111" s="191" t="s">
        <v>4314</v>
      </c>
      <c r="F111" s="192" t="s">
        <v>4315</v>
      </c>
      <c r="G111" s="193" t="s">
        <v>1692</v>
      </c>
      <c r="H111" s="194">
        <v>2</v>
      </c>
      <c r="I111" s="195"/>
      <c r="J111" s="196">
        <f t="shared" si="0"/>
        <v>0</v>
      </c>
      <c r="K111" s="192" t="s">
        <v>21</v>
      </c>
      <c r="L111" s="40"/>
      <c r="M111" s="197" t="s">
        <v>21</v>
      </c>
      <c r="N111" s="198" t="s">
        <v>47</v>
      </c>
      <c r="O111" s="65"/>
      <c r="P111" s="199">
        <f t="shared" si="1"/>
        <v>0</v>
      </c>
      <c r="Q111" s="199">
        <v>0</v>
      </c>
      <c r="R111" s="199">
        <f t="shared" si="2"/>
        <v>0</v>
      </c>
      <c r="S111" s="199">
        <v>0</v>
      </c>
      <c r="T111" s="200">
        <f t="shared" si="3"/>
        <v>0</v>
      </c>
      <c r="U111" s="35"/>
      <c r="V111" s="35"/>
      <c r="W111" s="35"/>
      <c r="X111" s="35"/>
      <c r="Y111" s="35"/>
      <c r="Z111" s="35"/>
      <c r="AA111" s="35"/>
      <c r="AB111" s="35"/>
      <c r="AC111" s="35"/>
      <c r="AD111" s="35"/>
      <c r="AE111" s="35"/>
      <c r="AR111" s="201" t="s">
        <v>318</v>
      </c>
      <c r="AT111" s="201" t="s">
        <v>313</v>
      </c>
      <c r="AU111" s="201" t="s">
        <v>125</v>
      </c>
      <c r="AY111" s="18" t="s">
        <v>311</v>
      </c>
      <c r="BE111" s="202">
        <f t="shared" si="4"/>
        <v>0</v>
      </c>
      <c r="BF111" s="202">
        <f t="shared" si="5"/>
        <v>0</v>
      </c>
      <c r="BG111" s="202">
        <f t="shared" si="6"/>
        <v>0</v>
      </c>
      <c r="BH111" s="202">
        <f t="shared" si="7"/>
        <v>0</v>
      </c>
      <c r="BI111" s="202">
        <f t="shared" si="8"/>
        <v>0</v>
      </c>
      <c r="BJ111" s="18" t="s">
        <v>84</v>
      </c>
      <c r="BK111" s="202">
        <f t="shared" si="9"/>
        <v>0</v>
      </c>
      <c r="BL111" s="18" t="s">
        <v>318</v>
      </c>
      <c r="BM111" s="201" t="s">
        <v>4316</v>
      </c>
    </row>
    <row r="112" spans="1:65" s="2" customFormat="1" ht="16.5" customHeight="1" x14ac:dyDescent="0.2">
      <c r="A112" s="35"/>
      <c r="B112" s="36"/>
      <c r="C112" s="190" t="s">
        <v>334</v>
      </c>
      <c r="D112" s="190" t="s">
        <v>313</v>
      </c>
      <c r="E112" s="191" t="s">
        <v>4317</v>
      </c>
      <c r="F112" s="192" t="s">
        <v>4318</v>
      </c>
      <c r="G112" s="193" t="s">
        <v>1692</v>
      </c>
      <c r="H112" s="194">
        <v>1</v>
      </c>
      <c r="I112" s="195"/>
      <c r="J112" s="196">
        <f t="shared" si="0"/>
        <v>0</v>
      </c>
      <c r="K112" s="192" t="s">
        <v>21</v>
      </c>
      <c r="L112" s="40"/>
      <c r="M112" s="197" t="s">
        <v>21</v>
      </c>
      <c r="N112" s="198" t="s">
        <v>47</v>
      </c>
      <c r="O112" s="65"/>
      <c r="P112" s="199">
        <f t="shared" si="1"/>
        <v>0</v>
      </c>
      <c r="Q112" s="199">
        <v>0</v>
      </c>
      <c r="R112" s="199">
        <f t="shared" si="2"/>
        <v>0</v>
      </c>
      <c r="S112" s="199">
        <v>0</v>
      </c>
      <c r="T112" s="200">
        <f t="shared" si="3"/>
        <v>0</v>
      </c>
      <c r="U112" s="35"/>
      <c r="V112" s="35"/>
      <c r="W112" s="35"/>
      <c r="X112" s="35"/>
      <c r="Y112" s="35"/>
      <c r="Z112" s="35"/>
      <c r="AA112" s="35"/>
      <c r="AB112" s="35"/>
      <c r="AC112" s="35"/>
      <c r="AD112" s="35"/>
      <c r="AE112" s="35"/>
      <c r="AR112" s="201" t="s">
        <v>318</v>
      </c>
      <c r="AT112" s="201" t="s">
        <v>313</v>
      </c>
      <c r="AU112" s="201" t="s">
        <v>125</v>
      </c>
      <c r="AY112" s="18" t="s">
        <v>311</v>
      </c>
      <c r="BE112" s="202">
        <f t="shared" si="4"/>
        <v>0</v>
      </c>
      <c r="BF112" s="202">
        <f t="shared" si="5"/>
        <v>0</v>
      </c>
      <c r="BG112" s="202">
        <f t="shared" si="6"/>
        <v>0</v>
      </c>
      <c r="BH112" s="202">
        <f t="shared" si="7"/>
        <v>0</v>
      </c>
      <c r="BI112" s="202">
        <f t="shared" si="8"/>
        <v>0</v>
      </c>
      <c r="BJ112" s="18" t="s">
        <v>84</v>
      </c>
      <c r="BK112" s="202">
        <f t="shared" si="9"/>
        <v>0</v>
      </c>
      <c r="BL112" s="18" t="s">
        <v>318</v>
      </c>
      <c r="BM112" s="201" t="s">
        <v>4319</v>
      </c>
    </row>
    <row r="113" spans="1:65" s="2" customFormat="1" ht="16.5" customHeight="1" x14ac:dyDescent="0.2">
      <c r="A113" s="35"/>
      <c r="B113" s="36"/>
      <c r="C113" s="190" t="s">
        <v>338</v>
      </c>
      <c r="D113" s="190" t="s">
        <v>313</v>
      </c>
      <c r="E113" s="191" t="s">
        <v>4320</v>
      </c>
      <c r="F113" s="192" t="s">
        <v>4321</v>
      </c>
      <c r="G113" s="193" t="s">
        <v>1692</v>
      </c>
      <c r="H113" s="194">
        <v>1</v>
      </c>
      <c r="I113" s="195"/>
      <c r="J113" s="196">
        <f t="shared" si="0"/>
        <v>0</v>
      </c>
      <c r="K113" s="192" t="s">
        <v>21</v>
      </c>
      <c r="L113" s="40"/>
      <c r="M113" s="197" t="s">
        <v>21</v>
      </c>
      <c r="N113" s="198" t="s">
        <v>47</v>
      </c>
      <c r="O113" s="65"/>
      <c r="P113" s="199">
        <f t="shared" si="1"/>
        <v>0</v>
      </c>
      <c r="Q113" s="199">
        <v>0</v>
      </c>
      <c r="R113" s="199">
        <f t="shared" si="2"/>
        <v>0</v>
      </c>
      <c r="S113" s="199">
        <v>0</v>
      </c>
      <c r="T113" s="200">
        <f t="shared" si="3"/>
        <v>0</v>
      </c>
      <c r="U113" s="35"/>
      <c r="V113" s="35"/>
      <c r="W113" s="35"/>
      <c r="X113" s="35"/>
      <c r="Y113" s="35"/>
      <c r="Z113" s="35"/>
      <c r="AA113" s="35"/>
      <c r="AB113" s="35"/>
      <c r="AC113" s="35"/>
      <c r="AD113" s="35"/>
      <c r="AE113" s="35"/>
      <c r="AR113" s="201" t="s">
        <v>318</v>
      </c>
      <c r="AT113" s="201" t="s">
        <v>313</v>
      </c>
      <c r="AU113" s="201" t="s">
        <v>125</v>
      </c>
      <c r="AY113" s="18" t="s">
        <v>311</v>
      </c>
      <c r="BE113" s="202">
        <f t="shared" si="4"/>
        <v>0</v>
      </c>
      <c r="BF113" s="202">
        <f t="shared" si="5"/>
        <v>0</v>
      </c>
      <c r="BG113" s="202">
        <f t="shared" si="6"/>
        <v>0</v>
      </c>
      <c r="BH113" s="202">
        <f t="shared" si="7"/>
        <v>0</v>
      </c>
      <c r="BI113" s="202">
        <f t="shared" si="8"/>
        <v>0</v>
      </c>
      <c r="BJ113" s="18" t="s">
        <v>84</v>
      </c>
      <c r="BK113" s="202">
        <f t="shared" si="9"/>
        <v>0</v>
      </c>
      <c r="BL113" s="18" t="s">
        <v>318</v>
      </c>
      <c r="BM113" s="201" t="s">
        <v>4322</v>
      </c>
    </row>
    <row r="114" spans="1:65" s="2" customFormat="1" ht="16.5" customHeight="1" x14ac:dyDescent="0.2">
      <c r="A114" s="35"/>
      <c r="B114" s="36"/>
      <c r="C114" s="190" t="s">
        <v>348</v>
      </c>
      <c r="D114" s="190" t="s">
        <v>313</v>
      </c>
      <c r="E114" s="191" t="s">
        <v>4323</v>
      </c>
      <c r="F114" s="192" t="s">
        <v>4324</v>
      </c>
      <c r="G114" s="193" t="s">
        <v>1692</v>
      </c>
      <c r="H114" s="194">
        <v>1</v>
      </c>
      <c r="I114" s="195"/>
      <c r="J114" s="196">
        <f t="shared" si="0"/>
        <v>0</v>
      </c>
      <c r="K114" s="192" t="s">
        <v>21</v>
      </c>
      <c r="L114" s="40"/>
      <c r="M114" s="197" t="s">
        <v>21</v>
      </c>
      <c r="N114" s="198" t="s">
        <v>47</v>
      </c>
      <c r="O114" s="65"/>
      <c r="P114" s="199">
        <f t="shared" si="1"/>
        <v>0</v>
      </c>
      <c r="Q114" s="199">
        <v>0</v>
      </c>
      <c r="R114" s="199">
        <f t="shared" si="2"/>
        <v>0</v>
      </c>
      <c r="S114" s="199">
        <v>0</v>
      </c>
      <c r="T114" s="200">
        <f t="shared" si="3"/>
        <v>0</v>
      </c>
      <c r="U114" s="35"/>
      <c r="V114" s="35"/>
      <c r="W114" s="35"/>
      <c r="X114" s="35"/>
      <c r="Y114" s="35"/>
      <c r="Z114" s="35"/>
      <c r="AA114" s="35"/>
      <c r="AB114" s="35"/>
      <c r="AC114" s="35"/>
      <c r="AD114" s="35"/>
      <c r="AE114" s="35"/>
      <c r="AR114" s="201" t="s">
        <v>318</v>
      </c>
      <c r="AT114" s="201" t="s">
        <v>313</v>
      </c>
      <c r="AU114" s="201" t="s">
        <v>125</v>
      </c>
      <c r="AY114" s="18" t="s">
        <v>311</v>
      </c>
      <c r="BE114" s="202">
        <f t="shared" si="4"/>
        <v>0</v>
      </c>
      <c r="BF114" s="202">
        <f t="shared" si="5"/>
        <v>0</v>
      </c>
      <c r="BG114" s="202">
        <f t="shared" si="6"/>
        <v>0</v>
      </c>
      <c r="BH114" s="202">
        <f t="shared" si="7"/>
        <v>0</v>
      </c>
      <c r="BI114" s="202">
        <f t="shared" si="8"/>
        <v>0</v>
      </c>
      <c r="BJ114" s="18" t="s">
        <v>84</v>
      </c>
      <c r="BK114" s="202">
        <f t="shared" si="9"/>
        <v>0</v>
      </c>
      <c r="BL114" s="18" t="s">
        <v>318</v>
      </c>
      <c r="BM114" s="201" t="s">
        <v>4325</v>
      </c>
    </row>
    <row r="115" spans="1:65" s="12" customFormat="1" ht="20.85" customHeight="1" x14ac:dyDescent="0.2">
      <c r="B115" s="174"/>
      <c r="C115" s="175"/>
      <c r="D115" s="176" t="s">
        <v>75</v>
      </c>
      <c r="E115" s="188" t="s">
        <v>4326</v>
      </c>
      <c r="F115" s="188" t="s">
        <v>4327</v>
      </c>
      <c r="G115" s="175"/>
      <c r="H115" s="175"/>
      <c r="I115" s="178"/>
      <c r="J115" s="189">
        <f>BK115</f>
        <v>0</v>
      </c>
      <c r="K115" s="175"/>
      <c r="L115" s="180"/>
      <c r="M115" s="181"/>
      <c r="N115" s="182"/>
      <c r="O115" s="182"/>
      <c r="P115" s="183">
        <f>SUM(P116:P118)</f>
        <v>0</v>
      </c>
      <c r="Q115" s="182"/>
      <c r="R115" s="183">
        <f>SUM(R116:R118)</f>
        <v>0</v>
      </c>
      <c r="S115" s="182"/>
      <c r="T115" s="184">
        <f>SUM(T116:T118)</f>
        <v>0</v>
      </c>
      <c r="AR115" s="185" t="s">
        <v>84</v>
      </c>
      <c r="AT115" s="186" t="s">
        <v>75</v>
      </c>
      <c r="AU115" s="186" t="s">
        <v>86</v>
      </c>
      <c r="AY115" s="185" t="s">
        <v>311</v>
      </c>
      <c r="BK115" s="187">
        <f>SUM(BK116:BK118)</f>
        <v>0</v>
      </c>
    </row>
    <row r="116" spans="1:65" s="2" customFormat="1" ht="16.5" customHeight="1" x14ac:dyDescent="0.2">
      <c r="A116" s="35"/>
      <c r="B116" s="36"/>
      <c r="C116" s="190" t="s">
        <v>372</v>
      </c>
      <c r="D116" s="190" t="s">
        <v>313</v>
      </c>
      <c r="E116" s="191" t="s">
        <v>4328</v>
      </c>
      <c r="F116" s="192" t="s">
        <v>4329</v>
      </c>
      <c r="G116" s="193" t="s">
        <v>2003</v>
      </c>
      <c r="H116" s="194">
        <v>1</v>
      </c>
      <c r="I116" s="195"/>
      <c r="J116" s="196">
        <f>ROUND(I116*H116,2)</f>
        <v>0</v>
      </c>
      <c r="K116" s="192" t="s">
        <v>21</v>
      </c>
      <c r="L116" s="40"/>
      <c r="M116" s="197" t="s">
        <v>21</v>
      </c>
      <c r="N116" s="198" t="s">
        <v>47</v>
      </c>
      <c r="O116" s="65"/>
      <c r="P116" s="199">
        <f>O116*H116</f>
        <v>0</v>
      </c>
      <c r="Q116" s="199">
        <v>0</v>
      </c>
      <c r="R116" s="199">
        <f>Q116*H116</f>
        <v>0</v>
      </c>
      <c r="S116" s="199">
        <v>0</v>
      </c>
      <c r="T116" s="200">
        <f>S116*H116</f>
        <v>0</v>
      </c>
      <c r="U116" s="35"/>
      <c r="V116" s="35"/>
      <c r="W116" s="35"/>
      <c r="X116" s="35"/>
      <c r="Y116" s="35"/>
      <c r="Z116" s="35"/>
      <c r="AA116" s="35"/>
      <c r="AB116" s="35"/>
      <c r="AC116" s="35"/>
      <c r="AD116" s="35"/>
      <c r="AE116" s="35"/>
      <c r="AR116" s="201" t="s">
        <v>318</v>
      </c>
      <c r="AT116" s="201" t="s">
        <v>313</v>
      </c>
      <c r="AU116" s="201" t="s">
        <v>125</v>
      </c>
      <c r="AY116" s="18" t="s">
        <v>311</v>
      </c>
      <c r="BE116" s="202">
        <f>IF(N116="základní",J116,0)</f>
        <v>0</v>
      </c>
      <c r="BF116" s="202">
        <f>IF(N116="snížená",J116,0)</f>
        <v>0</v>
      </c>
      <c r="BG116" s="202">
        <f>IF(N116="zákl. přenesená",J116,0)</f>
        <v>0</v>
      </c>
      <c r="BH116" s="202">
        <f>IF(N116="sníž. přenesená",J116,0)</f>
        <v>0</v>
      </c>
      <c r="BI116" s="202">
        <f>IF(N116="nulová",J116,0)</f>
        <v>0</v>
      </c>
      <c r="BJ116" s="18" t="s">
        <v>84</v>
      </c>
      <c r="BK116" s="202">
        <f>ROUND(I116*H116,2)</f>
        <v>0</v>
      </c>
      <c r="BL116" s="18" t="s">
        <v>318</v>
      </c>
      <c r="BM116" s="201" t="s">
        <v>4330</v>
      </c>
    </row>
    <row r="117" spans="1:65" s="2" customFormat="1" ht="16.5" customHeight="1" x14ac:dyDescent="0.2">
      <c r="A117" s="35"/>
      <c r="B117" s="36"/>
      <c r="C117" s="190" t="s">
        <v>376</v>
      </c>
      <c r="D117" s="190" t="s">
        <v>313</v>
      </c>
      <c r="E117" s="191" t="s">
        <v>4331</v>
      </c>
      <c r="F117" s="192" t="s">
        <v>4332</v>
      </c>
      <c r="G117" s="193" t="s">
        <v>1692</v>
      </c>
      <c r="H117" s="194">
        <v>1</v>
      </c>
      <c r="I117" s="195"/>
      <c r="J117" s="196">
        <f>ROUND(I117*H117,2)</f>
        <v>0</v>
      </c>
      <c r="K117" s="192" t="s">
        <v>21</v>
      </c>
      <c r="L117" s="40"/>
      <c r="M117" s="197" t="s">
        <v>21</v>
      </c>
      <c r="N117" s="198" t="s">
        <v>47</v>
      </c>
      <c r="O117" s="65"/>
      <c r="P117" s="199">
        <f>O117*H117</f>
        <v>0</v>
      </c>
      <c r="Q117" s="199">
        <v>0</v>
      </c>
      <c r="R117" s="199">
        <f>Q117*H117</f>
        <v>0</v>
      </c>
      <c r="S117" s="199">
        <v>0</v>
      </c>
      <c r="T117" s="200">
        <f>S117*H117</f>
        <v>0</v>
      </c>
      <c r="U117" s="35"/>
      <c r="V117" s="35"/>
      <c r="W117" s="35"/>
      <c r="X117" s="35"/>
      <c r="Y117" s="35"/>
      <c r="Z117" s="35"/>
      <c r="AA117" s="35"/>
      <c r="AB117" s="35"/>
      <c r="AC117" s="35"/>
      <c r="AD117" s="35"/>
      <c r="AE117" s="35"/>
      <c r="AR117" s="201" t="s">
        <v>318</v>
      </c>
      <c r="AT117" s="201" t="s">
        <v>313</v>
      </c>
      <c r="AU117" s="201" t="s">
        <v>125</v>
      </c>
      <c r="AY117" s="18" t="s">
        <v>311</v>
      </c>
      <c r="BE117" s="202">
        <f>IF(N117="základní",J117,0)</f>
        <v>0</v>
      </c>
      <c r="BF117" s="202">
        <f>IF(N117="snížená",J117,0)</f>
        <v>0</v>
      </c>
      <c r="BG117" s="202">
        <f>IF(N117="zákl. přenesená",J117,0)</f>
        <v>0</v>
      </c>
      <c r="BH117" s="202">
        <f>IF(N117="sníž. přenesená",J117,0)</f>
        <v>0</v>
      </c>
      <c r="BI117" s="202">
        <f>IF(N117="nulová",J117,0)</f>
        <v>0</v>
      </c>
      <c r="BJ117" s="18" t="s">
        <v>84</v>
      </c>
      <c r="BK117" s="202">
        <f>ROUND(I117*H117,2)</f>
        <v>0</v>
      </c>
      <c r="BL117" s="18" t="s">
        <v>318</v>
      </c>
      <c r="BM117" s="201" t="s">
        <v>4333</v>
      </c>
    </row>
    <row r="118" spans="1:65" s="2" customFormat="1" ht="16.5" customHeight="1" x14ac:dyDescent="0.2">
      <c r="A118" s="35"/>
      <c r="B118" s="36"/>
      <c r="C118" s="190" t="s">
        <v>381</v>
      </c>
      <c r="D118" s="190" t="s">
        <v>313</v>
      </c>
      <c r="E118" s="191" t="s">
        <v>4334</v>
      </c>
      <c r="F118" s="192" t="s">
        <v>4335</v>
      </c>
      <c r="G118" s="193" t="s">
        <v>1692</v>
      </c>
      <c r="H118" s="194">
        <v>1</v>
      </c>
      <c r="I118" s="195"/>
      <c r="J118" s="196">
        <f>ROUND(I118*H118,2)</f>
        <v>0</v>
      </c>
      <c r="K118" s="192" t="s">
        <v>21</v>
      </c>
      <c r="L118" s="40"/>
      <c r="M118" s="197" t="s">
        <v>21</v>
      </c>
      <c r="N118" s="198" t="s">
        <v>47</v>
      </c>
      <c r="O118" s="65"/>
      <c r="P118" s="199">
        <f>O118*H118</f>
        <v>0</v>
      </c>
      <c r="Q118" s="199">
        <v>0</v>
      </c>
      <c r="R118" s="199">
        <f>Q118*H118</f>
        <v>0</v>
      </c>
      <c r="S118" s="199">
        <v>0</v>
      </c>
      <c r="T118" s="200">
        <f>S118*H118</f>
        <v>0</v>
      </c>
      <c r="U118" s="35"/>
      <c r="V118" s="35"/>
      <c r="W118" s="35"/>
      <c r="X118" s="35"/>
      <c r="Y118" s="35"/>
      <c r="Z118" s="35"/>
      <c r="AA118" s="35"/>
      <c r="AB118" s="35"/>
      <c r="AC118" s="35"/>
      <c r="AD118" s="35"/>
      <c r="AE118" s="35"/>
      <c r="AR118" s="201" t="s">
        <v>318</v>
      </c>
      <c r="AT118" s="201" t="s">
        <v>313</v>
      </c>
      <c r="AU118" s="201" t="s">
        <v>125</v>
      </c>
      <c r="AY118" s="18" t="s">
        <v>311</v>
      </c>
      <c r="BE118" s="202">
        <f>IF(N118="základní",J118,0)</f>
        <v>0</v>
      </c>
      <c r="BF118" s="202">
        <f>IF(N118="snížená",J118,0)</f>
        <v>0</v>
      </c>
      <c r="BG118" s="202">
        <f>IF(N118="zákl. přenesená",J118,0)</f>
        <v>0</v>
      </c>
      <c r="BH118" s="202">
        <f>IF(N118="sníž. přenesená",J118,0)</f>
        <v>0</v>
      </c>
      <c r="BI118" s="202">
        <f>IF(N118="nulová",J118,0)</f>
        <v>0</v>
      </c>
      <c r="BJ118" s="18" t="s">
        <v>84</v>
      </c>
      <c r="BK118" s="202">
        <f>ROUND(I118*H118,2)</f>
        <v>0</v>
      </c>
      <c r="BL118" s="18" t="s">
        <v>318</v>
      </c>
      <c r="BM118" s="201" t="s">
        <v>4336</v>
      </c>
    </row>
    <row r="119" spans="1:65" s="12" customFormat="1" ht="20.85" customHeight="1" x14ac:dyDescent="0.2">
      <c r="B119" s="174"/>
      <c r="C119" s="175"/>
      <c r="D119" s="176" t="s">
        <v>75</v>
      </c>
      <c r="E119" s="188" t="s">
        <v>4337</v>
      </c>
      <c r="F119" s="188" t="s">
        <v>4338</v>
      </c>
      <c r="G119" s="175"/>
      <c r="H119" s="175"/>
      <c r="I119" s="178"/>
      <c r="J119" s="189">
        <f>BK119</f>
        <v>0</v>
      </c>
      <c r="K119" s="175"/>
      <c r="L119" s="180"/>
      <c r="M119" s="181"/>
      <c r="N119" s="182"/>
      <c r="O119" s="182"/>
      <c r="P119" s="183">
        <f>SUM(P120:P127)</f>
        <v>0</v>
      </c>
      <c r="Q119" s="182"/>
      <c r="R119" s="183">
        <f>SUM(R120:R127)</f>
        <v>0</v>
      </c>
      <c r="S119" s="182"/>
      <c r="T119" s="184">
        <f>SUM(T120:T127)</f>
        <v>0</v>
      </c>
      <c r="AR119" s="185" t="s">
        <v>84</v>
      </c>
      <c r="AT119" s="186" t="s">
        <v>75</v>
      </c>
      <c r="AU119" s="186" t="s">
        <v>86</v>
      </c>
      <c r="AY119" s="185" t="s">
        <v>311</v>
      </c>
      <c r="BK119" s="187">
        <f>SUM(BK120:BK127)</f>
        <v>0</v>
      </c>
    </row>
    <row r="120" spans="1:65" s="2" customFormat="1" ht="16.5" customHeight="1" x14ac:dyDescent="0.2">
      <c r="A120" s="35"/>
      <c r="B120" s="36"/>
      <c r="C120" s="190" t="s">
        <v>386</v>
      </c>
      <c r="D120" s="190" t="s">
        <v>313</v>
      </c>
      <c r="E120" s="191" t="s">
        <v>4339</v>
      </c>
      <c r="F120" s="192" t="s">
        <v>4340</v>
      </c>
      <c r="G120" s="193" t="s">
        <v>1692</v>
      </c>
      <c r="H120" s="194">
        <v>1</v>
      </c>
      <c r="I120" s="195"/>
      <c r="J120" s="196">
        <f t="shared" ref="J120:J127" si="10">ROUND(I120*H120,2)</f>
        <v>0</v>
      </c>
      <c r="K120" s="192" t="s">
        <v>21</v>
      </c>
      <c r="L120" s="40"/>
      <c r="M120" s="197" t="s">
        <v>21</v>
      </c>
      <c r="N120" s="198" t="s">
        <v>47</v>
      </c>
      <c r="O120" s="65"/>
      <c r="P120" s="199">
        <f t="shared" ref="P120:P127" si="11">O120*H120</f>
        <v>0</v>
      </c>
      <c r="Q120" s="199">
        <v>0</v>
      </c>
      <c r="R120" s="199">
        <f t="shared" ref="R120:R127" si="12">Q120*H120</f>
        <v>0</v>
      </c>
      <c r="S120" s="199">
        <v>0</v>
      </c>
      <c r="T120" s="200">
        <f t="shared" ref="T120:T127" si="13">S120*H120</f>
        <v>0</v>
      </c>
      <c r="U120" s="35"/>
      <c r="V120" s="35"/>
      <c r="W120" s="35"/>
      <c r="X120" s="35"/>
      <c r="Y120" s="35"/>
      <c r="Z120" s="35"/>
      <c r="AA120" s="35"/>
      <c r="AB120" s="35"/>
      <c r="AC120" s="35"/>
      <c r="AD120" s="35"/>
      <c r="AE120" s="35"/>
      <c r="AR120" s="201" t="s">
        <v>318</v>
      </c>
      <c r="AT120" s="201" t="s">
        <v>313</v>
      </c>
      <c r="AU120" s="201" t="s">
        <v>125</v>
      </c>
      <c r="AY120" s="18" t="s">
        <v>311</v>
      </c>
      <c r="BE120" s="202">
        <f t="shared" ref="BE120:BE127" si="14">IF(N120="základní",J120,0)</f>
        <v>0</v>
      </c>
      <c r="BF120" s="202">
        <f t="shared" ref="BF120:BF127" si="15">IF(N120="snížená",J120,0)</f>
        <v>0</v>
      </c>
      <c r="BG120" s="202">
        <f t="shared" ref="BG120:BG127" si="16">IF(N120="zákl. přenesená",J120,0)</f>
        <v>0</v>
      </c>
      <c r="BH120" s="202">
        <f t="shared" ref="BH120:BH127" si="17">IF(N120="sníž. přenesená",J120,0)</f>
        <v>0</v>
      </c>
      <c r="BI120" s="202">
        <f t="shared" ref="BI120:BI127" si="18">IF(N120="nulová",J120,0)</f>
        <v>0</v>
      </c>
      <c r="BJ120" s="18" t="s">
        <v>84</v>
      </c>
      <c r="BK120" s="202">
        <f t="shared" ref="BK120:BK127" si="19">ROUND(I120*H120,2)</f>
        <v>0</v>
      </c>
      <c r="BL120" s="18" t="s">
        <v>318</v>
      </c>
      <c r="BM120" s="201" t="s">
        <v>4341</v>
      </c>
    </row>
    <row r="121" spans="1:65" s="2" customFormat="1" ht="16.5" customHeight="1" x14ac:dyDescent="0.2">
      <c r="A121" s="35"/>
      <c r="B121" s="36"/>
      <c r="C121" s="190" t="s">
        <v>399</v>
      </c>
      <c r="D121" s="190" t="s">
        <v>313</v>
      </c>
      <c r="E121" s="191" t="s">
        <v>4342</v>
      </c>
      <c r="F121" s="192" t="s">
        <v>4343</v>
      </c>
      <c r="G121" s="193" t="s">
        <v>2003</v>
      </c>
      <c r="H121" s="194">
        <v>1</v>
      </c>
      <c r="I121" s="195"/>
      <c r="J121" s="196">
        <f t="shared" si="10"/>
        <v>0</v>
      </c>
      <c r="K121" s="192" t="s">
        <v>21</v>
      </c>
      <c r="L121" s="40"/>
      <c r="M121" s="197" t="s">
        <v>21</v>
      </c>
      <c r="N121" s="198" t="s">
        <v>47</v>
      </c>
      <c r="O121" s="65"/>
      <c r="P121" s="199">
        <f t="shared" si="11"/>
        <v>0</v>
      </c>
      <c r="Q121" s="199">
        <v>0</v>
      </c>
      <c r="R121" s="199">
        <f t="shared" si="12"/>
        <v>0</v>
      </c>
      <c r="S121" s="199">
        <v>0</v>
      </c>
      <c r="T121" s="200">
        <f t="shared" si="13"/>
        <v>0</v>
      </c>
      <c r="U121" s="35"/>
      <c r="V121" s="35"/>
      <c r="W121" s="35"/>
      <c r="X121" s="35"/>
      <c r="Y121" s="35"/>
      <c r="Z121" s="35"/>
      <c r="AA121" s="35"/>
      <c r="AB121" s="35"/>
      <c r="AC121" s="35"/>
      <c r="AD121" s="35"/>
      <c r="AE121" s="35"/>
      <c r="AR121" s="201" t="s">
        <v>318</v>
      </c>
      <c r="AT121" s="201" t="s">
        <v>313</v>
      </c>
      <c r="AU121" s="201" t="s">
        <v>125</v>
      </c>
      <c r="AY121" s="18" t="s">
        <v>311</v>
      </c>
      <c r="BE121" s="202">
        <f t="shared" si="14"/>
        <v>0</v>
      </c>
      <c r="BF121" s="202">
        <f t="shared" si="15"/>
        <v>0</v>
      </c>
      <c r="BG121" s="202">
        <f t="shared" si="16"/>
        <v>0</v>
      </c>
      <c r="BH121" s="202">
        <f t="shared" si="17"/>
        <v>0</v>
      </c>
      <c r="BI121" s="202">
        <f t="shared" si="18"/>
        <v>0</v>
      </c>
      <c r="BJ121" s="18" t="s">
        <v>84</v>
      </c>
      <c r="BK121" s="202">
        <f t="shared" si="19"/>
        <v>0</v>
      </c>
      <c r="BL121" s="18" t="s">
        <v>318</v>
      </c>
      <c r="BM121" s="201" t="s">
        <v>4344</v>
      </c>
    </row>
    <row r="122" spans="1:65" s="2" customFormat="1" ht="16.5" customHeight="1" x14ac:dyDescent="0.2">
      <c r="A122" s="35"/>
      <c r="B122" s="36"/>
      <c r="C122" s="190" t="s">
        <v>404</v>
      </c>
      <c r="D122" s="190" t="s">
        <v>313</v>
      </c>
      <c r="E122" s="191" t="s">
        <v>4345</v>
      </c>
      <c r="F122" s="192" t="s">
        <v>4346</v>
      </c>
      <c r="G122" s="193" t="s">
        <v>2003</v>
      </c>
      <c r="H122" s="194">
        <v>1</v>
      </c>
      <c r="I122" s="195"/>
      <c r="J122" s="196">
        <f t="shared" si="10"/>
        <v>0</v>
      </c>
      <c r="K122" s="192" t="s">
        <v>21</v>
      </c>
      <c r="L122" s="40"/>
      <c r="M122" s="197" t="s">
        <v>21</v>
      </c>
      <c r="N122" s="198" t="s">
        <v>47</v>
      </c>
      <c r="O122" s="65"/>
      <c r="P122" s="199">
        <f t="shared" si="11"/>
        <v>0</v>
      </c>
      <c r="Q122" s="199">
        <v>0</v>
      </c>
      <c r="R122" s="199">
        <f t="shared" si="12"/>
        <v>0</v>
      </c>
      <c r="S122" s="199">
        <v>0</v>
      </c>
      <c r="T122" s="200">
        <f t="shared" si="13"/>
        <v>0</v>
      </c>
      <c r="U122" s="35"/>
      <c r="V122" s="35"/>
      <c r="W122" s="35"/>
      <c r="X122" s="35"/>
      <c r="Y122" s="35"/>
      <c r="Z122" s="35"/>
      <c r="AA122" s="35"/>
      <c r="AB122" s="35"/>
      <c r="AC122" s="35"/>
      <c r="AD122" s="35"/>
      <c r="AE122" s="35"/>
      <c r="AR122" s="201" t="s">
        <v>318</v>
      </c>
      <c r="AT122" s="201" t="s">
        <v>313</v>
      </c>
      <c r="AU122" s="201" t="s">
        <v>125</v>
      </c>
      <c r="AY122" s="18" t="s">
        <v>311</v>
      </c>
      <c r="BE122" s="202">
        <f t="shared" si="14"/>
        <v>0</v>
      </c>
      <c r="BF122" s="202">
        <f t="shared" si="15"/>
        <v>0</v>
      </c>
      <c r="BG122" s="202">
        <f t="shared" si="16"/>
        <v>0</v>
      </c>
      <c r="BH122" s="202">
        <f t="shared" si="17"/>
        <v>0</v>
      </c>
      <c r="BI122" s="202">
        <f t="shared" si="18"/>
        <v>0</v>
      </c>
      <c r="BJ122" s="18" t="s">
        <v>84</v>
      </c>
      <c r="BK122" s="202">
        <f t="shared" si="19"/>
        <v>0</v>
      </c>
      <c r="BL122" s="18" t="s">
        <v>318</v>
      </c>
      <c r="BM122" s="201" t="s">
        <v>4347</v>
      </c>
    </row>
    <row r="123" spans="1:65" s="2" customFormat="1" ht="16.5" customHeight="1" x14ac:dyDescent="0.2">
      <c r="A123" s="35"/>
      <c r="B123" s="36"/>
      <c r="C123" s="190" t="s">
        <v>409</v>
      </c>
      <c r="D123" s="190" t="s">
        <v>313</v>
      </c>
      <c r="E123" s="191" t="s">
        <v>4348</v>
      </c>
      <c r="F123" s="192" t="s">
        <v>4349</v>
      </c>
      <c r="G123" s="193" t="s">
        <v>2003</v>
      </c>
      <c r="H123" s="194">
        <v>1</v>
      </c>
      <c r="I123" s="195"/>
      <c r="J123" s="196">
        <f t="shared" si="10"/>
        <v>0</v>
      </c>
      <c r="K123" s="192" t="s">
        <v>21</v>
      </c>
      <c r="L123" s="40"/>
      <c r="M123" s="197" t="s">
        <v>21</v>
      </c>
      <c r="N123" s="198" t="s">
        <v>47</v>
      </c>
      <c r="O123" s="65"/>
      <c r="P123" s="199">
        <f t="shared" si="11"/>
        <v>0</v>
      </c>
      <c r="Q123" s="199">
        <v>0</v>
      </c>
      <c r="R123" s="199">
        <f t="shared" si="12"/>
        <v>0</v>
      </c>
      <c r="S123" s="199">
        <v>0</v>
      </c>
      <c r="T123" s="200">
        <f t="shared" si="13"/>
        <v>0</v>
      </c>
      <c r="U123" s="35"/>
      <c r="V123" s="35"/>
      <c r="W123" s="35"/>
      <c r="X123" s="35"/>
      <c r="Y123" s="35"/>
      <c r="Z123" s="35"/>
      <c r="AA123" s="35"/>
      <c r="AB123" s="35"/>
      <c r="AC123" s="35"/>
      <c r="AD123" s="35"/>
      <c r="AE123" s="35"/>
      <c r="AR123" s="201" t="s">
        <v>318</v>
      </c>
      <c r="AT123" s="201" t="s">
        <v>313</v>
      </c>
      <c r="AU123" s="201" t="s">
        <v>125</v>
      </c>
      <c r="AY123" s="18" t="s">
        <v>311</v>
      </c>
      <c r="BE123" s="202">
        <f t="shared" si="14"/>
        <v>0</v>
      </c>
      <c r="BF123" s="202">
        <f t="shared" si="15"/>
        <v>0</v>
      </c>
      <c r="BG123" s="202">
        <f t="shared" si="16"/>
        <v>0</v>
      </c>
      <c r="BH123" s="202">
        <f t="shared" si="17"/>
        <v>0</v>
      </c>
      <c r="BI123" s="202">
        <f t="shared" si="18"/>
        <v>0</v>
      </c>
      <c r="BJ123" s="18" t="s">
        <v>84</v>
      </c>
      <c r="BK123" s="202">
        <f t="shared" si="19"/>
        <v>0</v>
      </c>
      <c r="BL123" s="18" t="s">
        <v>318</v>
      </c>
      <c r="BM123" s="201" t="s">
        <v>4350</v>
      </c>
    </row>
    <row r="124" spans="1:65" s="2" customFormat="1" ht="16.5" customHeight="1" x14ac:dyDescent="0.2">
      <c r="A124" s="35"/>
      <c r="B124" s="36"/>
      <c r="C124" s="190" t="s">
        <v>8</v>
      </c>
      <c r="D124" s="190" t="s">
        <v>313</v>
      </c>
      <c r="E124" s="191" t="s">
        <v>4351</v>
      </c>
      <c r="F124" s="192" t="s">
        <v>4352</v>
      </c>
      <c r="G124" s="193" t="s">
        <v>2003</v>
      </c>
      <c r="H124" s="194">
        <v>1</v>
      </c>
      <c r="I124" s="195"/>
      <c r="J124" s="196">
        <f t="shared" si="10"/>
        <v>0</v>
      </c>
      <c r="K124" s="192" t="s">
        <v>21</v>
      </c>
      <c r="L124" s="40"/>
      <c r="M124" s="197" t="s">
        <v>21</v>
      </c>
      <c r="N124" s="198" t="s">
        <v>47</v>
      </c>
      <c r="O124" s="65"/>
      <c r="P124" s="199">
        <f t="shared" si="11"/>
        <v>0</v>
      </c>
      <c r="Q124" s="199">
        <v>0</v>
      </c>
      <c r="R124" s="199">
        <f t="shared" si="12"/>
        <v>0</v>
      </c>
      <c r="S124" s="199">
        <v>0</v>
      </c>
      <c r="T124" s="200">
        <f t="shared" si="13"/>
        <v>0</v>
      </c>
      <c r="U124" s="35"/>
      <c r="V124" s="35"/>
      <c r="W124" s="35"/>
      <c r="X124" s="35"/>
      <c r="Y124" s="35"/>
      <c r="Z124" s="35"/>
      <c r="AA124" s="35"/>
      <c r="AB124" s="35"/>
      <c r="AC124" s="35"/>
      <c r="AD124" s="35"/>
      <c r="AE124" s="35"/>
      <c r="AR124" s="201" t="s">
        <v>318</v>
      </c>
      <c r="AT124" s="201" t="s">
        <v>313</v>
      </c>
      <c r="AU124" s="201" t="s">
        <v>125</v>
      </c>
      <c r="AY124" s="18" t="s">
        <v>311</v>
      </c>
      <c r="BE124" s="202">
        <f t="shared" si="14"/>
        <v>0</v>
      </c>
      <c r="BF124" s="202">
        <f t="shared" si="15"/>
        <v>0</v>
      </c>
      <c r="BG124" s="202">
        <f t="shared" si="16"/>
        <v>0</v>
      </c>
      <c r="BH124" s="202">
        <f t="shared" si="17"/>
        <v>0</v>
      </c>
      <c r="BI124" s="202">
        <f t="shared" si="18"/>
        <v>0</v>
      </c>
      <c r="BJ124" s="18" t="s">
        <v>84</v>
      </c>
      <c r="BK124" s="202">
        <f t="shared" si="19"/>
        <v>0</v>
      </c>
      <c r="BL124" s="18" t="s">
        <v>318</v>
      </c>
      <c r="BM124" s="201" t="s">
        <v>4353</v>
      </c>
    </row>
    <row r="125" spans="1:65" s="2" customFormat="1" ht="16.5" customHeight="1" x14ac:dyDescent="0.2">
      <c r="A125" s="35"/>
      <c r="B125" s="36"/>
      <c r="C125" s="190" t="s">
        <v>420</v>
      </c>
      <c r="D125" s="190" t="s">
        <v>313</v>
      </c>
      <c r="E125" s="191" t="s">
        <v>4354</v>
      </c>
      <c r="F125" s="192" t="s">
        <v>4355</v>
      </c>
      <c r="G125" s="193" t="s">
        <v>2003</v>
      </c>
      <c r="H125" s="194">
        <v>1</v>
      </c>
      <c r="I125" s="195"/>
      <c r="J125" s="196">
        <f t="shared" si="10"/>
        <v>0</v>
      </c>
      <c r="K125" s="192" t="s">
        <v>21</v>
      </c>
      <c r="L125" s="40"/>
      <c r="M125" s="197" t="s">
        <v>21</v>
      </c>
      <c r="N125" s="198" t="s">
        <v>47</v>
      </c>
      <c r="O125" s="65"/>
      <c r="P125" s="199">
        <f t="shared" si="11"/>
        <v>0</v>
      </c>
      <c r="Q125" s="199">
        <v>0</v>
      </c>
      <c r="R125" s="199">
        <f t="shared" si="12"/>
        <v>0</v>
      </c>
      <c r="S125" s="199">
        <v>0</v>
      </c>
      <c r="T125" s="200">
        <f t="shared" si="13"/>
        <v>0</v>
      </c>
      <c r="U125" s="35"/>
      <c r="V125" s="35"/>
      <c r="W125" s="35"/>
      <c r="X125" s="35"/>
      <c r="Y125" s="35"/>
      <c r="Z125" s="35"/>
      <c r="AA125" s="35"/>
      <c r="AB125" s="35"/>
      <c r="AC125" s="35"/>
      <c r="AD125" s="35"/>
      <c r="AE125" s="35"/>
      <c r="AR125" s="201" t="s">
        <v>318</v>
      </c>
      <c r="AT125" s="201" t="s">
        <v>313</v>
      </c>
      <c r="AU125" s="201" t="s">
        <v>125</v>
      </c>
      <c r="AY125" s="18" t="s">
        <v>311</v>
      </c>
      <c r="BE125" s="202">
        <f t="shared" si="14"/>
        <v>0</v>
      </c>
      <c r="BF125" s="202">
        <f t="shared" si="15"/>
        <v>0</v>
      </c>
      <c r="BG125" s="202">
        <f t="shared" si="16"/>
        <v>0</v>
      </c>
      <c r="BH125" s="202">
        <f t="shared" si="17"/>
        <v>0</v>
      </c>
      <c r="BI125" s="202">
        <f t="shared" si="18"/>
        <v>0</v>
      </c>
      <c r="BJ125" s="18" t="s">
        <v>84</v>
      </c>
      <c r="BK125" s="202">
        <f t="shared" si="19"/>
        <v>0</v>
      </c>
      <c r="BL125" s="18" t="s">
        <v>318</v>
      </c>
      <c r="BM125" s="201" t="s">
        <v>4356</v>
      </c>
    </row>
    <row r="126" spans="1:65" s="2" customFormat="1" ht="16.5" customHeight="1" x14ac:dyDescent="0.2">
      <c r="A126" s="35"/>
      <c r="B126" s="36"/>
      <c r="C126" s="190" t="s">
        <v>431</v>
      </c>
      <c r="D126" s="190" t="s">
        <v>313</v>
      </c>
      <c r="E126" s="191" t="s">
        <v>4357</v>
      </c>
      <c r="F126" s="192" t="s">
        <v>4358</v>
      </c>
      <c r="G126" s="193" t="s">
        <v>2003</v>
      </c>
      <c r="H126" s="194">
        <v>1</v>
      </c>
      <c r="I126" s="195"/>
      <c r="J126" s="196">
        <f t="shared" si="10"/>
        <v>0</v>
      </c>
      <c r="K126" s="192" t="s">
        <v>21</v>
      </c>
      <c r="L126" s="40"/>
      <c r="M126" s="197" t="s">
        <v>21</v>
      </c>
      <c r="N126" s="198" t="s">
        <v>47</v>
      </c>
      <c r="O126" s="65"/>
      <c r="P126" s="199">
        <f t="shared" si="11"/>
        <v>0</v>
      </c>
      <c r="Q126" s="199">
        <v>0</v>
      </c>
      <c r="R126" s="199">
        <f t="shared" si="12"/>
        <v>0</v>
      </c>
      <c r="S126" s="199">
        <v>0</v>
      </c>
      <c r="T126" s="200">
        <f t="shared" si="13"/>
        <v>0</v>
      </c>
      <c r="U126" s="35"/>
      <c r="V126" s="35"/>
      <c r="W126" s="35"/>
      <c r="X126" s="35"/>
      <c r="Y126" s="35"/>
      <c r="Z126" s="35"/>
      <c r="AA126" s="35"/>
      <c r="AB126" s="35"/>
      <c r="AC126" s="35"/>
      <c r="AD126" s="35"/>
      <c r="AE126" s="35"/>
      <c r="AR126" s="201" t="s">
        <v>318</v>
      </c>
      <c r="AT126" s="201" t="s">
        <v>313</v>
      </c>
      <c r="AU126" s="201" t="s">
        <v>125</v>
      </c>
      <c r="AY126" s="18" t="s">
        <v>311</v>
      </c>
      <c r="BE126" s="202">
        <f t="shared" si="14"/>
        <v>0</v>
      </c>
      <c r="BF126" s="202">
        <f t="shared" si="15"/>
        <v>0</v>
      </c>
      <c r="BG126" s="202">
        <f t="shared" si="16"/>
        <v>0</v>
      </c>
      <c r="BH126" s="202">
        <f t="shared" si="17"/>
        <v>0</v>
      </c>
      <c r="BI126" s="202">
        <f t="shared" si="18"/>
        <v>0</v>
      </c>
      <c r="BJ126" s="18" t="s">
        <v>84</v>
      </c>
      <c r="BK126" s="202">
        <f t="shared" si="19"/>
        <v>0</v>
      </c>
      <c r="BL126" s="18" t="s">
        <v>318</v>
      </c>
      <c r="BM126" s="201" t="s">
        <v>4359</v>
      </c>
    </row>
    <row r="127" spans="1:65" s="2" customFormat="1" ht="16.5" customHeight="1" x14ac:dyDescent="0.2">
      <c r="A127" s="35"/>
      <c r="B127" s="36"/>
      <c r="C127" s="190" t="s">
        <v>437</v>
      </c>
      <c r="D127" s="190" t="s">
        <v>313</v>
      </c>
      <c r="E127" s="191" t="s">
        <v>4360</v>
      </c>
      <c r="F127" s="192" t="s">
        <v>4361</v>
      </c>
      <c r="G127" s="193" t="s">
        <v>2003</v>
      </c>
      <c r="H127" s="194">
        <v>1</v>
      </c>
      <c r="I127" s="195"/>
      <c r="J127" s="196">
        <f t="shared" si="10"/>
        <v>0</v>
      </c>
      <c r="K127" s="192" t="s">
        <v>21</v>
      </c>
      <c r="L127" s="40"/>
      <c r="M127" s="197" t="s">
        <v>21</v>
      </c>
      <c r="N127" s="198" t="s">
        <v>47</v>
      </c>
      <c r="O127" s="65"/>
      <c r="P127" s="199">
        <f t="shared" si="11"/>
        <v>0</v>
      </c>
      <c r="Q127" s="199">
        <v>0</v>
      </c>
      <c r="R127" s="199">
        <f t="shared" si="12"/>
        <v>0</v>
      </c>
      <c r="S127" s="199">
        <v>0</v>
      </c>
      <c r="T127" s="200">
        <f t="shared" si="13"/>
        <v>0</v>
      </c>
      <c r="U127" s="35"/>
      <c r="V127" s="35"/>
      <c r="W127" s="35"/>
      <c r="X127" s="35"/>
      <c r="Y127" s="35"/>
      <c r="Z127" s="35"/>
      <c r="AA127" s="35"/>
      <c r="AB127" s="35"/>
      <c r="AC127" s="35"/>
      <c r="AD127" s="35"/>
      <c r="AE127" s="35"/>
      <c r="AR127" s="201" t="s">
        <v>318</v>
      </c>
      <c r="AT127" s="201" t="s">
        <v>313</v>
      </c>
      <c r="AU127" s="201" t="s">
        <v>125</v>
      </c>
      <c r="AY127" s="18" t="s">
        <v>311</v>
      </c>
      <c r="BE127" s="202">
        <f t="shared" si="14"/>
        <v>0</v>
      </c>
      <c r="BF127" s="202">
        <f t="shared" si="15"/>
        <v>0</v>
      </c>
      <c r="BG127" s="202">
        <f t="shared" si="16"/>
        <v>0</v>
      </c>
      <c r="BH127" s="202">
        <f t="shared" si="17"/>
        <v>0</v>
      </c>
      <c r="BI127" s="202">
        <f t="shared" si="18"/>
        <v>0</v>
      </c>
      <c r="BJ127" s="18" t="s">
        <v>84</v>
      </c>
      <c r="BK127" s="202">
        <f t="shared" si="19"/>
        <v>0</v>
      </c>
      <c r="BL127" s="18" t="s">
        <v>318</v>
      </c>
      <c r="BM127" s="201" t="s">
        <v>4362</v>
      </c>
    </row>
    <row r="128" spans="1:65" s="12" customFormat="1" ht="20.85" customHeight="1" x14ac:dyDescent="0.2">
      <c r="B128" s="174"/>
      <c r="C128" s="175"/>
      <c r="D128" s="176" t="s">
        <v>75</v>
      </c>
      <c r="E128" s="188" t="s">
        <v>4363</v>
      </c>
      <c r="F128" s="188" t="s">
        <v>4364</v>
      </c>
      <c r="G128" s="175"/>
      <c r="H128" s="175"/>
      <c r="I128" s="178"/>
      <c r="J128" s="189">
        <f>BK128</f>
        <v>0</v>
      </c>
      <c r="K128" s="175"/>
      <c r="L128" s="180"/>
      <c r="M128" s="181"/>
      <c r="N128" s="182"/>
      <c r="O128" s="182"/>
      <c r="P128" s="183">
        <f>SUM(P129:P157)</f>
        <v>0</v>
      </c>
      <c r="Q128" s="182"/>
      <c r="R128" s="183">
        <f>SUM(R129:R157)</f>
        <v>0</v>
      </c>
      <c r="S128" s="182"/>
      <c r="T128" s="184">
        <f>SUM(T129:T157)</f>
        <v>0</v>
      </c>
      <c r="AR128" s="185" t="s">
        <v>84</v>
      </c>
      <c r="AT128" s="186" t="s">
        <v>75</v>
      </c>
      <c r="AU128" s="186" t="s">
        <v>86</v>
      </c>
      <c r="AY128" s="185" t="s">
        <v>311</v>
      </c>
      <c r="BK128" s="187">
        <f>SUM(BK129:BK157)</f>
        <v>0</v>
      </c>
    </row>
    <row r="129" spans="1:65" s="2" customFormat="1" ht="16.5" customHeight="1" x14ac:dyDescent="0.2">
      <c r="A129" s="35"/>
      <c r="B129" s="36"/>
      <c r="C129" s="190" t="s">
        <v>442</v>
      </c>
      <c r="D129" s="190" t="s">
        <v>313</v>
      </c>
      <c r="E129" s="191" t="s">
        <v>4365</v>
      </c>
      <c r="F129" s="192" t="s">
        <v>4366</v>
      </c>
      <c r="G129" s="193" t="s">
        <v>1692</v>
      </c>
      <c r="H129" s="194">
        <v>1</v>
      </c>
      <c r="I129" s="195"/>
      <c r="J129" s="196">
        <f t="shared" ref="J129:J157" si="20">ROUND(I129*H129,2)</f>
        <v>0</v>
      </c>
      <c r="K129" s="192" t="s">
        <v>21</v>
      </c>
      <c r="L129" s="40"/>
      <c r="M129" s="197" t="s">
        <v>21</v>
      </c>
      <c r="N129" s="198" t="s">
        <v>47</v>
      </c>
      <c r="O129" s="65"/>
      <c r="P129" s="199">
        <f t="shared" ref="P129:P157" si="21">O129*H129</f>
        <v>0</v>
      </c>
      <c r="Q129" s="199">
        <v>0</v>
      </c>
      <c r="R129" s="199">
        <f t="shared" ref="R129:R157" si="22">Q129*H129</f>
        <v>0</v>
      </c>
      <c r="S129" s="199">
        <v>0</v>
      </c>
      <c r="T129" s="200">
        <f t="shared" ref="T129:T157" si="23">S129*H129</f>
        <v>0</v>
      </c>
      <c r="U129" s="35"/>
      <c r="V129" s="35"/>
      <c r="W129" s="35"/>
      <c r="X129" s="35"/>
      <c r="Y129" s="35"/>
      <c r="Z129" s="35"/>
      <c r="AA129" s="35"/>
      <c r="AB129" s="35"/>
      <c r="AC129" s="35"/>
      <c r="AD129" s="35"/>
      <c r="AE129" s="35"/>
      <c r="AR129" s="201" t="s">
        <v>318</v>
      </c>
      <c r="AT129" s="201" t="s">
        <v>313</v>
      </c>
      <c r="AU129" s="201" t="s">
        <v>125</v>
      </c>
      <c r="AY129" s="18" t="s">
        <v>311</v>
      </c>
      <c r="BE129" s="202">
        <f t="shared" ref="BE129:BE157" si="24">IF(N129="základní",J129,0)</f>
        <v>0</v>
      </c>
      <c r="BF129" s="202">
        <f t="shared" ref="BF129:BF157" si="25">IF(N129="snížená",J129,0)</f>
        <v>0</v>
      </c>
      <c r="BG129" s="202">
        <f t="shared" ref="BG129:BG157" si="26">IF(N129="zákl. přenesená",J129,0)</f>
        <v>0</v>
      </c>
      <c r="BH129" s="202">
        <f t="shared" ref="BH129:BH157" si="27">IF(N129="sníž. přenesená",J129,0)</f>
        <v>0</v>
      </c>
      <c r="BI129" s="202">
        <f t="shared" ref="BI129:BI157" si="28">IF(N129="nulová",J129,0)</f>
        <v>0</v>
      </c>
      <c r="BJ129" s="18" t="s">
        <v>84</v>
      </c>
      <c r="BK129" s="202">
        <f t="shared" ref="BK129:BK157" si="29">ROUND(I129*H129,2)</f>
        <v>0</v>
      </c>
      <c r="BL129" s="18" t="s">
        <v>318</v>
      </c>
      <c r="BM129" s="201" t="s">
        <v>4367</v>
      </c>
    </row>
    <row r="130" spans="1:65" s="2" customFormat="1" ht="16.5" customHeight="1" x14ac:dyDescent="0.2">
      <c r="A130" s="35"/>
      <c r="B130" s="36"/>
      <c r="C130" s="190" t="s">
        <v>449</v>
      </c>
      <c r="D130" s="190" t="s">
        <v>313</v>
      </c>
      <c r="E130" s="191" t="s">
        <v>4368</v>
      </c>
      <c r="F130" s="192" t="s">
        <v>4366</v>
      </c>
      <c r="G130" s="193" t="s">
        <v>1692</v>
      </c>
      <c r="H130" s="194">
        <v>1</v>
      </c>
      <c r="I130" s="195"/>
      <c r="J130" s="196">
        <f t="shared" si="20"/>
        <v>0</v>
      </c>
      <c r="K130" s="192" t="s">
        <v>21</v>
      </c>
      <c r="L130" s="40"/>
      <c r="M130" s="197" t="s">
        <v>21</v>
      </c>
      <c r="N130" s="198" t="s">
        <v>47</v>
      </c>
      <c r="O130" s="65"/>
      <c r="P130" s="199">
        <f t="shared" si="21"/>
        <v>0</v>
      </c>
      <c r="Q130" s="199">
        <v>0</v>
      </c>
      <c r="R130" s="199">
        <f t="shared" si="22"/>
        <v>0</v>
      </c>
      <c r="S130" s="199">
        <v>0</v>
      </c>
      <c r="T130" s="200">
        <f t="shared" si="23"/>
        <v>0</v>
      </c>
      <c r="U130" s="35"/>
      <c r="V130" s="35"/>
      <c r="W130" s="35"/>
      <c r="X130" s="35"/>
      <c r="Y130" s="35"/>
      <c r="Z130" s="35"/>
      <c r="AA130" s="35"/>
      <c r="AB130" s="35"/>
      <c r="AC130" s="35"/>
      <c r="AD130" s="35"/>
      <c r="AE130" s="35"/>
      <c r="AR130" s="201" t="s">
        <v>318</v>
      </c>
      <c r="AT130" s="201" t="s">
        <v>313</v>
      </c>
      <c r="AU130" s="201" t="s">
        <v>125</v>
      </c>
      <c r="AY130" s="18" t="s">
        <v>311</v>
      </c>
      <c r="BE130" s="202">
        <f t="shared" si="24"/>
        <v>0</v>
      </c>
      <c r="BF130" s="202">
        <f t="shared" si="25"/>
        <v>0</v>
      </c>
      <c r="BG130" s="202">
        <f t="shared" si="26"/>
        <v>0</v>
      </c>
      <c r="BH130" s="202">
        <f t="shared" si="27"/>
        <v>0</v>
      </c>
      <c r="BI130" s="202">
        <f t="shared" si="28"/>
        <v>0</v>
      </c>
      <c r="BJ130" s="18" t="s">
        <v>84</v>
      </c>
      <c r="BK130" s="202">
        <f t="shared" si="29"/>
        <v>0</v>
      </c>
      <c r="BL130" s="18" t="s">
        <v>318</v>
      </c>
      <c r="BM130" s="201" t="s">
        <v>4369</v>
      </c>
    </row>
    <row r="131" spans="1:65" s="2" customFormat="1" ht="16.5" customHeight="1" x14ac:dyDescent="0.2">
      <c r="A131" s="35"/>
      <c r="B131" s="36"/>
      <c r="C131" s="190" t="s">
        <v>7</v>
      </c>
      <c r="D131" s="190" t="s">
        <v>313</v>
      </c>
      <c r="E131" s="191" t="s">
        <v>4370</v>
      </c>
      <c r="F131" s="192" t="s">
        <v>4366</v>
      </c>
      <c r="G131" s="193" t="s">
        <v>1692</v>
      </c>
      <c r="H131" s="194">
        <v>1</v>
      </c>
      <c r="I131" s="195"/>
      <c r="J131" s="196">
        <f t="shared" si="20"/>
        <v>0</v>
      </c>
      <c r="K131" s="192" t="s">
        <v>21</v>
      </c>
      <c r="L131" s="40"/>
      <c r="M131" s="197" t="s">
        <v>21</v>
      </c>
      <c r="N131" s="198" t="s">
        <v>47</v>
      </c>
      <c r="O131" s="65"/>
      <c r="P131" s="199">
        <f t="shared" si="21"/>
        <v>0</v>
      </c>
      <c r="Q131" s="199">
        <v>0</v>
      </c>
      <c r="R131" s="199">
        <f t="shared" si="22"/>
        <v>0</v>
      </c>
      <c r="S131" s="199">
        <v>0</v>
      </c>
      <c r="T131" s="200">
        <f t="shared" si="23"/>
        <v>0</v>
      </c>
      <c r="U131" s="35"/>
      <c r="V131" s="35"/>
      <c r="W131" s="35"/>
      <c r="X131" s="35"/>
      <c r="Y131" s="35"/>
      <c r="Z131" s="35"/>
      <c r="AA131" s="35"/>
      <c r="AB131" s="35"/>
      <c r="AC131" s="35"/>
      <c r="AD131" s="35"/>
      <c r="AE131" s="35"/>
      <c r="AR131" s="201" t="s">
        <v>318</v>
      </c>
      <c r="AT131" s="201" t="s">
        <v>313</v>
      </c>
      <c r="AU131" s="201" t="s">
        <v>125</v>
      </c>
      <c r="AY131" s="18" t="s">
        <v>311</v>
      </c>
      <c r="BE131" s="202">
        <f t="shared" si="24"/>
        <v>0</v>
      </c>
      <c r="BF131" s="202">
        <f t="shared" si="25"/>
        <v>0</v>
      </c>
      <c r="BG131" s="202">
        <f t="shared" si="26"/>
        <v>0</v>
      </c>
      <c r="BH131" s="202">
        <f t="shared" si="27"/>
        <v>0</v>
      </c>
      <c r="BI131" s="202">
        <f t="shared" si="28"/>
        <v>0</v>
      </c>
      <c r="BJ131" s="18" t="s">
        <v>84</v>
      </c>
      <c r="BK131" s="202">
        <f t="shared" si="29"/>
        <v>0</v>
      </c>
      <c r="BL131" s="18" t="s">
        <v>318</v>
      </c>
      <c r="BM131" s="201" t="s">
        <v>4371</v>
      </c>
    </row>
    <row r="132" spans="1:65" s="2" customFormat="1" ht="16.5" customHeight="1" x14ac:dyDescent="0.2">
      <c r="A132" s="35"/>
      <c r="B132" s="36"/>
      <c r="C132" s="190" t="s">
        <v>459</v>
      </c>
      <c r="D132" s="190" t="s">
        <v>313</v>
      </c>
      <c r="E132" s="191" t="s">
        <v>4372</v>
      </c>
      <c r="F132" s="192" t="s">
        <v>4366</v>
      </c>
      <c r="G132" s="193" t="s">
        <v>1692</v>
      </c>
      <c r="H132" s="194">
        <v>1</v>
      </c>
      <c r="I132" s="195"/>
      <c r="J132" s="196">
        <f t="shared" si="20"/>
        <v>0</v>
      </c>
      <c r="K132" s="192" t="s">
        <v>21</v>
      </c>
      <c r="L132" s="40"/>
      <c r="M132" s="197" t="s">
        <v>21</v>
      </c>
      <c r="N132" s="198" t="s">
        <v>47</v>
      </c>
      <c r="O132" s="65"/>
      <c r="P132" s="199">
        <f t="shared" si="21"/>
        <v>0</v>
      </c>
      <c r="Q132" s="199">
        <v>0</v>
      </c>
      <c r="R132" s="199">
        <f t="shared" si="22"/>
        <v>0</v>
      </c>
      <c r="S132" s="199">
        <v>0</v>
      </c>
      <c r="T132" s="200">
        <f t="shared" si="23"/>
        <v>0</v>
      </c>
      <c r="U132" s="35"/>
      <c r="V132" s="35"/>
      <c r="W132" s="35"/>
      <c r="X132" s="35"/>
      <c r="Y132" s="35"/>
      <c r="Z132" s="35"/>
      <c r="AA132" s="35"/>
      <c r="AB132" s="35"/>
      <c r="AC132" s="35"/>
      <c r="AD132" s="35"/>
      <c r="AE132" s="35"/>
      <c r="AR132" s="201" t="s">
        <v>318</v>
      </c>
      <c r="AT132" s="201" t="s">
        <v>313</v>
      </c>
      <c r="AU132" s="201" t="s">
        <v>125</v>
      </c>
      <c r="AY132" s="18" t="s">
        <v>311</v>
      </c>
      <c r="BE132" s="202">
        <f t="shared" si="24"/>
        <v>0</v>
      </c>
      <c r="BF132" s="202">
        <f t="shared" si="25"/>
        <v>0</v>
      </c>
      <c r="BG132" s="202">
        <f t="shared" si="26"/>
        <v>0</v>
      </c>
      <c r="BH132" s="202">
        <f t="shared" si="27"/>
        <v>0</v>
      </c>
      <c r="BI132" s="202">
        <f t="shared" si="28"/>
        <v>0</v>
      </c>
      <c r="BJ132" s="18" t="s">
        <v>84</v>
      </c>
      <c r="BK132" s="202">
        <f t="shared" si="29"/>
        <v>0</v>
      </c>
      <c r="BL132" s="18" t="s">
        <v>318</v>
      </c>
      <c r="BM132" s="201" t="s">
        <v>4373</v>
      </c>
    </row>
    <row r="133" spans="1:65" s="2" customFormat="1" ht="16.5" customHeight="1" x14ac:dyDescent="0.2">
      <c r="A133" s="35"/>
      <c r="B133" s="36"/>
      <c r="C133" s="190" t="s">
        <v>464</v>
      </c>
      <c r="D133" s="190" t="s">
        <v>313</v>
      </c>
      <c r="E133" s="191" t="s">
        <v>4374</v>
      </c>
      <c r="F133" s="192" t="s">
        <v>4366</v>
      </c>
      <c r="G133" s="193" t="s">
        <v>1692</v>
      </c>
      <c r="H133" s="194">
        <v>1</v>
      </c>
      <c r="I133" s="195"/>
      <c r="J133" s="196">
        <f t="shared" si="20"/>
        <v>0</v>
      </c>
      <c r="K133" s="192" t="s">
        <v>21</v>
      </c>
      <c r="L133" s="40"/>
      <c r="M133" s="197" t="s">
        <v>21</v>
      </c>
      <c r="N133" s="198" t="s">
        <v>47</v>
      </c>
      <c r="O133" s="65"/>
      <c r="P133" s="199">
        <f t="shared" si="21"/>
        <v>0</v>
      </c>
      <c r="Q133" s="199">
        <v>0</v>
      </c>
      <c r="R133" s="199">
        <f t="shared" si="22"/>
        <v>0</v>
      </c>
      <c r="S133" s="199">
        <v>0</v>
      </c>
      <c r="T133" s="200">
        <f t="shared" si="23"/>
        <v>0</v>
      </c>
      <c r="U133" s="35"/>
      <c r="V133" s="35"/>
      <c r="W133" s="35"/>
      <c r="X133" s="35"/>
      <c r="Y133" s="35"/>
      <c r="Z133" s="35"/>
      <c r="AA133" s="35"/>
      <c r="AB133" s="35"/>
      <c r="AC133" s="35"/>
      <c r="AD133" s="35"/>
      <c r="AE133" s="35"/>
      <c r="AR133" s="201" t="s">
        <v>318</v>
      </c>
      <c r="AT133" s="201" t="s">
        <v>313</v>
      </c>
      <c r="AU133" s="201" t="s">
        <v>125</v>
      </c>
      <c r="AY133" s="18" t="s">
        <v>311</v>
      </c>
      <c r="BE133" s="202">
        <f t="shared" si="24"/>
        <v>0</v>
      </c>
      <c r="BF133" s="202">
        <f t="shared" si="25"/>
        <v>0</v>
      </c>
      <c r="BG133" s="202">
        <f t="shared" si="26"/>
        <v>0</v>
      </c>
      <c r="BH133" s="202">
        <f t="shared" si="27"/>
        <v>0</v>
      </c>
      <c r="BI133" s="202">
        <f t="shared" si="28"/>
        <v>0</v>
      </c>
      <c r="BJ133" s="18" t="s">
        <v>84</v>
      </c>
      <c r="BK133" s="202">
        <f t="shared" si="29"/>
        <v>0</v>
      </c>
      <c r="BL133" s="18" t="s">
        <v>318</v>
      </c>
      <c r="BM133" s="201" t="s">
        <v>4375</v>
      </c>
    </row>
    <row r="134" spans="1:65" s="2" customFormat="1" ht="16.5" customHeight="1" x14ac:dyDescent="0.2">
      <c r="A134" s="35"/>
      <c r="B134" s="36"/>
      <c r="C134" s="190" t="s">
        <v>470</v>
      </c>
      <c r="D134" s="190" t="s">
        <v>313</v>
      </c>
      <c r="E134" s="191" t="s">
        <v>4376</v>
      </c>
      <c r="F134" s="192" t="s">
        <v>4377</v>
      </c>
      <c r="G134" s="193" t="s">
        <v>1692</v>
      </c>
      <c r="H134" s="194">
        <v>1</v>
      </c>
      <c r="I134" s="195"/>
      <c r="J134" s="196">
        <f t="shared" si="20"/>
        <v>0</v>
      </c>
      <c r="K134" s="192" t="s">
        <v>21</v>
      </c>
      <c r="L134" s="40"/>
      <c r="M134" s="197" t="s">
        <v>21</v>
      </c>
      <c r="N134" s="198" t="s">
        <v>47</v>
      </c>
      <c r="O134" s="65"/>
      <c r="P134" s="199">
        <f t="shared" si="21"/>
        <v>0</v>
      </c>
      <c r="Q134" s="199">
        <v>0</v>
      </c>
      <c r="R134" s="199">
        <f t="shared" si="22"/>
        <v>0</v>
      </c>
      <c r="S134" s="199">
        <v>0</v>
      </c>
      <c r="T134" s="200">
        <f t="shared" si="23"/>
        <v>0</v>
      </c>
      <c r="U134" s="35"/>
      <c r="V134" s="35"/>
      <c r="W134" s="35"/>
      <c r="X134" s="35"/>
      <c r="Y134" s="35"/>
      <c r="Z134" s="35"/>
      <c r="AA134" s="35"/>
      <c r="AB134" s="35"/>
      <c r="AC134" s="35"/>
      <c r="AD134" s="35"/>
      <c r="AE134" s="35"/>
      <c r="AR134" s="201" t="s">
        <v>318</v>
      </c>
      <c r="AT134" s="201" t="s">
        <v>313</v>
      </c>
      <c r="AU134" s="201" t="s">
        <v>125</v>
      </c>
      <c r="AY134" s="18" t="s">
        <v>311</v>
      </c>
      <c r="BE134" s="202">
        <f t="shared" si="24"/>
        <v>0</v>
      </c>
      <c r="BF134" s="202">
        <f t="shared" si="25"/>
        <v>0</v>
      </c>
      <c r="BG134" s="202">
        <f t="shared" si="26"/>
        <v>0</v>
      </c>
      <c r="BH134" s="202">
        <f t="shared" si="27"/>
        <v>0</v>
      </c>
      <c r="BI134" s="202">
        <f t="shared" si="28"/>
        <v>0</v>
      </c>
      <c r="BJ134" s="18" t="s">
        <v>84</v>
      </c>
      <c r="BK134" s="202">
        <f t="shared" si="29"/>
        <v>0</v>
      </c>
      <c r="BL134" s="18" t="s">
        <v>318</v>
      </c>
      <c r="BM134" s="201" t="s">
        <v>4378</v>
      </c>
    </row>
    <row r="135" spans="1:65" s="2" customFormat="1" ht="16.5" customHeight="1" x14ac:dyDescent="0.2">
      <c r="A135" s="35"/>
      <c r="B135" s="36"/>
      <c r="C135" s="190" t="s">
        <v>479</v>
      </c>
      <c r="D135" s="190" t="s">
        <v>313</v>
      </c>
      <c r="E135" s="191" t="s">
        <v>4379</v>
      </c>
      <c r="F135" s="192" t="s">
        <v>4380</v>
      </c>
      <c r="G135" s="193" t="s">
        <v>1692</v>
      </c>
      <c r="H135" s="194">
        <v>1</v>
      </c>
      <c r="I135" s="195"/>
      <c r="J135" s="196">
        <f t="shared" si="20"/>
        <v>0</v>
      </c>
      <c r="K135" s="192" t="s">
        <v>21</v>
      </c>
      <c r="L135" s="40"/>
      <c r="M135" s="197" t="s">
        <v>21</v>
      </c>
      <c r="N135" s="198" t="s">
        <v>47</v>
      </c>
      <c r="O135" s="65"/>
      <c r="P135" s="199">
        <f t="shared" si="21"/>
        <v>0</v>
      </c>
      <c r="Q135" s="199">
        <v>0</v>
      </c>
      <c r="R135" s="199">
        <f t="shared" si="22"/>
        <v>0</v>
      </c>
      <c r="S135" s="199">
        <v>0</v>
      </c>
      <c r="T135" s="200">
        <f t="shared" si="23"/>
        <v>0</v>
      </c>
      <c r="U135" s="35"/>
      <c r="V135" s="35"/>
      <c r="W135" s="35"/>
      <c r="X135" s="35"/>
      <c r="Y135" s="35"/>
      <c r="Z135" s="35"/>
      <c r="AA135" s="35"/>
      <c r="AB135" s="35"/>
      <c r="AC135" s="35"/>
      <c r="AD135" s="35"/>
      <c r="AE135" s="35"/>
      <c r="AR135" s="201" t="s">
        <v>318</v>
      </c>
      <c r="AT135" s="201" t="s">
        <v>313</v>
      </c>
      <c r="AU135" s="201" t="s">
        <v>125</v>
      </c>
      <c r="AY135" s="18" t="s">
        <v>311</v>
      </c>
      <c r="BE135" s="202">
        <f t="shared" si="24"/>
        <v>0</v>
      </c>
      <c r="BF135" s="202">
        <f t="shared" si="25"/>
        <v>0</v>
      </c>
      <c r="BG135" s="202">
        <f t="shared" si="26"/>
        <v>0</v>
      </c>
      <c r="BH135" s="202">
        <f t="shared" si="27"/>
        <v>0</v>
      </c>
      <c r="BI135" s="202">
        <f t="shared" si="28"/>
        <v>0</v>
      </c>
      <c r="BJ135" s="18" t="s">
        <v>84</v>
      </c>
      <c r="BK135" s="202">
        <f t="shared" si="29"/>
        <v>0</v>
      </c>
      <c r="BL135" s="18" t="s">
        <v>318</v>
      </c>
      <c r="BM135" s="201" t="s">
        <v>4381</v>
      </c>
    </row>
    <row r="136" spans="1:65" s="2" customFormat="1" ht="16.5" customHeight="1" x14ac:dyDescent="0.2">
      <c r="A136" s="35"/>
      <c r="B136" s="36"/>
      <c r="C136" s="190" t="s">
        <v>485</v>
      </c>
      <c r="D136" s="190" t="s">
        <v>313</v>
      </c>
      <c r="E136" s="191" t="s">
        <v>4382</v>
      </c>
      <c r="F136" s="192" t="s">
        <v>4383</v>
      </c>
      <c r="G136" s="193" t="s">
        <v>1692</v>
      </c>
      <c r="H136" s="194">
        <v>1</v>
      </c>
      <c r="I136" s="195"/>
      <c r="J136" s="196">
        <f t="shared" si="20"/>
        <v>0</v>
      </c>
      <c r="K136" s="192" t="s">
        <v>21</v>
      </c>
      <c r="L136" s="40"/>
      <c r="M136" s="197" t="s">
        <v>21</v>
      </c>
      <c r="N136" s="198" t="s">
        <v>47</v>
      </c>
      <c r="O136" s="65"/>
      <c r="P136" s="199">
        <f t="shared" si="21"/>
        <v>0</v>
      </c>
      <c r="Q136" s="199">
        <v>0</v>
      </c>
      <c r="R136" s="199">
        <f t="shared" si="22"/>
        <v>0</v>
      </c>
      <c r="S136" s="199">
        <v>0</v>
      </c>
      <c r="T136" s="200">
        <f t="shared" si="23"/>
        <v>0</v>
      </c>
      <c r="U136" s="35"/>
      <c r="V136" s="35"/>
      <c r="W136" s="35"/>
      <c r="X136" s="35"/>
      <c r="Y136" s="35"/>
      <c r="Z136" s="35"/>
      <c r="AA136" s="35"/>
      <c r="AB136" s="35"/>
      <c r="AC136" s="35"/>
      <c r="AD136" s="35"/>
      <c r="AE136" s="35"/>
      <c r="AR136" s="201" t="s">
        <v>318</v>
      </c>
      <c r="AT136" s="201" t="s">
        <v>313</v>
      </c>
      <c r="AU136" s="201" t="s">
        <v>125</v>
      </c>
      <c r="AY136" s="18" t="s">
        <v>311</v>
      </c>
      <c r="BE136" s="202">
        <f t="shared" si="24"/>
        <v>0</v>
      </c>
      <c r="BF136" s="202">
        <f t="shared" si="25"/>
        <v>0</v>
      </c>
      <c r="BG136" s="202">
        <f t="shared" si="26"/>
        <v>0</v>
      </c>
      <c r="BH136" s="202">
        <f t="shared" si="27"/>
        <v>0</v>
      </c>
      <c r="BI136" s="202">
        <f t="shared" si="28"/>
        <v>0</v>
      </c>
      <c r="BJ136" s="18" t="s">
        <v>84</v>
      </c>
      <c r="BK136" s="202">
        <f t="shared" si="29"/>
        <v>0</v>
      </c>
      <c r="BL136" s="18" t="s">
        <v>318</v>
      </c>
      <c r="BM136" s="201" t="s">
        <v>4384</v>
      </c>
    </row>
    <row r="137" spans="1:65" s="2" customFormat="1" ht="16.5" customHeight="1" x14ac:dyDescent="0.2">
      <c r="A137" s="35"/>
      <c r="B137" s="36"/>
      <c r="C137" s="190" t="s">
        <v>491</v>
      </c>
      <c r="D137" s="190" t="s">
        <v>313</v>
      </c>
      <c r="E137" s="191" t="s">
        <v>4385</v>
      </c>
      <c r="F137" s="192" t="s">
        <v>4386</v>
      </c>
      <c r="G137" s="193" t="s">
        <v>1692</v>
      </c>
      <c r="H137" s="194">
        <v>1</v>
      </c>
      <c r="I137" s="195"/>
      <c r="J137" s="196">
        <f t="shared" si="20"/>
        <v>0</v>
      </c>
      <c r="K137" s="192" t="s">
        <v>21</v>
      </c>
      <c r="L137" s="40"/>
      <c r="M137" s="197" t="s">
        <v>21</v>
      </c>
      <c r="N137" s="198" t="s">
        <v>47</v>
      </c>
      <c r="O137" s="65"/>
      <c r="P137" s="199">
        <f t="shared" si="21"/>
        <v>0</v>
      </c>
      <c r="Q137" s="199">
        <v>0</v>
      </c>
      <c r="R137" s="199">
        <f t="shared" si="22"/>
        <v>0</v>
      </c>
      <c r="S137" s="199">
        <v>0</v>
      </c>
      <c r="T137" s="200">
        <f t="shared" si="23"/>
        <v>0</v>
      </c>
      <c r="U137" s="35"/>
      <c r="V137" s="35"/>
      <c r="W137" s="35"/>
      <c r="X137" s="35"/>
      <c r="Y137" s="35"/>
      <c r="Z137" s="35"/>
      <c r="AA137" s="35"/>
      <c r="AB137" s="35"/>
      <c r="AC137" s="35"/>
      <c r="AD137" s="35"/>
      <c r="AE137" s="35"/>
      <c r="AR137" s="201" t="s">
        <v>318</v>
      </c>
      <c r="AT137" s="201" t="s">
        <v>313</v>
      </c>
      <c r="AU137" s="201" t="s">
        <v>125</v>
      </c>
      <c r="AY137" s="18" t="s">
        <v>311</v>
      </c>
      <c r="BE137" s="202">
        <f t="shared" si="24"/>
        <v>0</v>
      </c>
      <c r="BF137" s="202">
        <f t="shared" si="25"/>
        <v>0</v>
      </c>
      <c r="BG137" s="202">
        <f t="shared" si="26"/>
        <v>0</v>
      </c>
      <c r="BH137" s="202">
        <f t="shared" si="27"/>
        <v>0</v>
      </c>
      <c r="BI137" s="202">
        <f t="shared" si="28"/>
        <v>0</v>
      </c>
      <c r="BJ137" s="18" t="s">
        <v>84</v>
      </c>
      <c r="BK137" s="202">
        <f t="shared" si="29"/>
        <v>0</v>
      </c>
      <c r="BL137" s="18" t="s">
        <v>318</v>
      </c>
      <c r="BM137" s="201" t="s">
        <v>4387</v>
      </c>
    </row>
    <row r="138" spans="1:65" s="2" customFormat="1" ht="16.5" customHeight="1" x14ac:dyDescent="0.2">
      <c r="A138" s="35"/>
      <c r="B138" s="36"/>
      <c r="C138" s="190" t="s">
        <v>495</v>
      </c>
      <c r="D138" s="190" t="s">
        <v>313</v>
      </c>
      <c r="E138" s="191" t="s">
        <v>4388</v>
      </c>
      <c r="F138" s="192" t="s">
        <v>4389</v>
      </c>
      <c r="G138" s="193" t="s">
        <v>1692</v>
      </c>
      <c r="H138" s="194">
        <v>1</v>
      </c>
      <c r="I138" s="195"/>
      <c r="J138" s="196">
        <f t="shared" si="20"/>
        <v>0</v>
      </c>
      <c r="K138" s="192" t="s">
        <v>21</v>
      </c>
      <c r="L138" s="40"/>
      <c r="M138" s="197" t="s">
        <v>21</v>
      </c>
      <c r="N138" s="198" t="s">
        <v>47</v>
      </c>
      <c r="O138" s="65"/>
      <c r="P138" s="199">
        <f t="shared" si="21"/>
        <v>0</v>
      </c>
      <c r="Q138" s="199">
        <v>0</v>
      </c>
      <c r="R138" s="199">
        <f t="shared" si="22"/>
        <v>0</v>
      </c>
      <c r="S138" s="199">
        <v>0</v>
      </c>
      <c r="T138" s="200">
        <f t="shared" si="23"/>
        <v>0</v>
      </c>
      <c r="U138" s="35"/>
      <c r="V138" s="35"/>
      <c r="W138" s="35"/>
      <c r="X138" s="35"/>
      <c r="Y138" s="35"/>
      <c r="Z138" s="35"/>
      <c r="AA138" s="35"/>
      <c r="AB138" s="35"/>
      <c r="AC138" s="35"/>
      <c r="AD138" s="35"/>
      <c r="AE138" s="35"/>
      <c r="AR138" s="201" t="s">
        <v>318</v>
      </c>
      <c r="AT138" s="201" t="s">
        <v>313</v>
      </c>
      <c r="AU138" s="201" t="s">
        <v>125</v>
      </c>
      <c r="AY138" s="18" t="s">
        <v>311</v>
      </c>
      <c r="BE138" s="202">
        <f t="shared" si="24"/>
        <v>0</v>
      </c>
      <c r="BF138" s="202">
        <f t="shared" si="25"/>
        <v>0</v>
      </c>
      <c r="BG138" s="202">
        <f t="shared" si="26"/>
        <v>0</v>
      </c>
      <c r="BH138" s="202">
        <f t="shared" si="27"/>
        <v>0</v>
      </c>
      <c r="BI138" s="202">
        <f t="shared" si="28"/>
        <v>0</v>
      </c>
      <c r="BJ138" s="18" t="s">
        <v>84</v>
      </c>
      <c r="BK138" s="202">
        <f t="shared" si="29"/>
        <v>0</v>
      </c>
      <c r="BL138" s="18" t="s">
        <v>318</v>
      </c>
      <c r="BM138" s="201" t="s">
        <v>4390</v>
      </c>
    </row>
    <row r="139" spans="1:65" s="2" customFormat="1" ht="16.5" customHeight="1" x14ac:dyDescent="0.2">
      <c r="A139" s="35"/>
      <c r="B139" s="36"/>
      <c r="C139" s="190" t="s">
        <v>503</v>
      </c>
      <c r="D139" s="190" t="s">
        <v>313</v>
      </c>
      <c r="E139" s="191" t="s">
        <v>4391</v>
      </c>
      <c r="F139" s="192" t="s">
        <v>4389</v>
      </c>
      <c r="G139" s="193" t="s">
        <v>1692</v>
      </c>
      <c r="H139" s="194">
        <v>1</v>
      </c>
      <c r="I139" s="195"/>
      <c r="J139" s="196">
        <f t="shared" si="20"/>
        <v>0</v>
      </c>
      <c r="K139" s="192" t="s">
        <v>21</v>
      </c>
      <c r="L139" s="40"/>
      <c r="M139" s="197" t="s">
        <v>21</v>
      </c>
      <c r="N139" s="198" t="s">
        <v>47</v>
      </c>
      <c r="O139" s="65"/>
      <c r="P139" s="199">
        <f t="shared" si="21"/>
        <v>0</v>
      </c>
      <c r="Q139" s="199">
        <v>0</v>
      </c>
      <c r="R139" s="199">
        <f t="shared" si="22"/>
        <v>0</v>
      </c>
      <c r="S139" s="199">
        <v>0</v>
      </c>
      <c r="T139" s="200">
        <f t="shared" si="23"/>
        <v>0</v>
      </c>
      <c r="U139" s="35"/>
      <c r="V139" s="35"/>
      <c r="W139" s="35"/>
      <c r="X139" s="35"/>
      <c r="Y139" s="35"/>
      <c r="Z139" s="35"/>
      <c r="AA139" s="35"/>
      <c r="AB139" s="35"/>
      <c r="AC139" s="35"/>
      <c r="AD139" s="35"/>
      <c r="AE139" s="35"/>
      <c r="AR139" s="201" t="s">
        <v>318</v>
      </c>
      <c r="AT139" s="201" t="s">
        <v>313</v>
      </c>
      <c r="AU139" s="201" t="s">
        <v>125</v>
      </c>
      <c r="AY139" s="18" t="s">
        <v>311</v>
      </c>
      <c r="BE139" s="202">
        <f t="shared" si="24"/>
        <v>0</v>
      </c>
      <c r="BF139" s="202">
        <f t="shared" si="25"/>
        <v>0</v>
      </c>
      <c r="BG139" s="202">
        <f t="shared" si="26"/>
        <v>0</v>
      </c>
      <c r="BH139" s="202">
        <f t="shared" si="27"/>
        <v>0</v>
      </c>
      <c r="BI139" s="202">
        <f t="shared" si="28"/>
        <v>0</v>
      </c>
      <c r="BJ139" s="18" t="s">
        <v>84</v>
      </c>
      <c r="BK139" s="202">
        <f t="shared" si="29"/>
        <v>0</v>
      </c>
      <c r="BL139" s="18" t="s">
        <v>318</v>
      </c>
      <c r="BM139" s="201" t="s">
        <v>4392</v>
      </c>
    </row>
    <row r="140" spans="1:65" s="2" customFormat="1" ht="16.5" customHeight="1" x14ac:dyDescent="0.2">
      <c r="A140" s="35"/>
      <c r="B140" s="36"/>
      <c r="C140" s="190" t="s">
        <v>510</v>
      </c>
      <c r="D140" s="190" t="s">
        <v>313</v>
      </c>
      <c r="E140" s="191" t="s">
        <v>4393</v>
      </c>
      <c r="F140" s="192" t="s">
        <v>4389</v>
      </c>
      <c r="G140" s="193" t="s">
        <v>1692</v>
      </c>
      <c r="H140" s="194">
        <v>1</v>
      </c>
      <c r="I140" s="195"/>
      <c r="J140" s="196">
        <f t="shared" si="20"/>
        <v>0</v>
      </c>
      <c r="K140" s="192" t="s">
        <v>21</v>
      </c>
      <c r="L140" s="40"/>
      <c r="M140" s="197" t="s">
        <v>21</v>
      </c>
      <c r="N140" s="198" t="s">
        <v>47</v>
      </c>
      <c r="O140" s="65"/>
      <c r="P140" s="199">
        <f t="shared" si="21"/>
        <v>0</v>
      </c>
      <c r="Q140" s="199">
        <v>0</v>
      </c>
      <c r="R140" s="199">
        <f t="shared" si="22"/>
        <v>0</v>
      </c>
      <c r="S140" s="199">
        <v>0</v>
      </c>
      <c r="T140" s="200">
        <f t="shared" si="23"/>
        <v>0</v>
      </c>
      <c r="U140" s="35"/>
      <c r="V140" s="35"/>
      <c r="W140" s="35"/>
      <c r="X140" s="35"/>
      <c r="Y140" s="35"/>
      <c r="Z140" s="35"/>
      <c r="AA140" s="35"/>
      <c r="AB140" s="35"/>
      <c r="AC140" s="35"/>
      <c r="AD140" s="35"/>
      <c r="AE140" s="35"/>
      <c r="AR140" s="201" t="s">
        <v>318</v>
      </c>
      <c r="AT140" s="201" t="s">
        <v>313</v>
      </c>
      <c r="AU140" s="201" t="s">
        <v>125</v>
      </c>
      <c r="AY140" s="18" t="s">
        <v>311</v>
      </c>
      <c r="BE140" s="202">
        <f t="shared" si="24"/>
        <v>0</v>
      </c>
      <c r="BF140" s="202">
        <f t="shared" si="25"/>
        <v>0</v>
      </c>
      <c r="BG140" s="202">
        <f t="shared" si="26"/>
        <v>0</v>
      </c>
      <c r="BH140" s="202">
        <f t="shared" si="27"/>
        <v>0</v>
      </c>
      <c r="BI140" s="202">
        <f t="shared" si="28"/>
        <v>0</v>
      </c>
      <c r="BJ140" s="18" t="s">
        <v>84</v>
      </c>
      <c r="BK140" s="202">
        <f t="shared" si="29"/>
        <v>0</v>
      </c>
      <c r="BL140" s="18" t="s">
        <v>318</v>
      </c>
      <c r="BM140" s="201" t="s">
        <v>4394</v>
      </c>
    </row>
    <row r="141" spans="1:65" s="2" customFormat="1" ht="16.5" customHeight="1" x14ac:dyDescent="0.2">
      <c r="A141" s="35"/>
      <c r="B141" s="36"/>
      <c r="C141" s="190" t="s">
        <v>514</v>
      </c>
      <c r="D141" s="190" t="s">
        <v>313</v>
      </c>
      <c r="E141" s="191" t="s">
        <v>4395</v>
      </c>
      <c r="F141" s="192" t="s">
        <v>4389</v>
      </c>
      <c r="G141" s="193" t="s">
        <v>1692</v>
      </c>
      <c r="H141" s="194">
        <v>1</v>
      </c>
      <c r="I141" s="195"/>
      <c r="J141" s="196">
        <f t="shared" si="20"/>
        <v>0</v>
      </c>
      <c r="K141" s="192" t="s">
        <v>21</v>
      </c>
      <c r="L141" s="40"/>
      <c r="M141" s="197" t="s">
        <v>21</v>
      </c>
      <c r="N141" s="198" t="s">
        <v>47</v>
      </c>
      <c r="O141" s="65"/>
      <c r="P141" s="199">
        <f t="shared" si="21"/>
        <v>0</v>
      </c>
      <c r="Q141" s="199">
        <v>0</v>
      </c>
      <c r="R141" s="199">
        <f t="shared" si="22"/>
        <v>0</v>
      </c>
      <c r="S141" s="199">
        <v>0</v>
      </c>
      <c r="T141" s="200">
        <f t="shared" si="23"/>
        <v>0</v>
      </c>
      <c r="U141" s="35"/>
      <c r="V141" s="35"/>
      <c r="W141" s="35"/>
      <c r="X141" s="35"/>
      <c r="Y141" s="35"/>
      <c r="Z141" s="35"/>
      <c r="AA141" s="35"/>
      <c r="AB141" s="35"/>
      <c r="AC141" s="35"/>
      <c r="AD141" s="35"/>
      <c r="AE141" s="35"/>
      <c r="AR141" s="201" t="s">
        <v>318</v>
      </c>
      <c r="AT141" s="201" t="s">
        <v>313</v>
      </c>
      <c r="AU141" s="201" t="s">
        <v>125</v>
      </c>
      <c r="AY141" s="18" t="s">
        <v>311</v>
      </c>
      <c r="BE141" s="202">
        <f t="shared" si="24"/>
        <v>0</v>
      </c>
      <c r="BF141" s="202">
        <f t="shared" si="25"/>
        <v>0</v>
      </c>
      <c r="BG141" s="202">
        <f t="shared" si="26"/>
        <v>0</v>
      </c>
      <c r="BH141" s="202">
        <f t="shared" si="27"/>
        <v>0</v>
      </c>
      <c r="BI141" s="202">
        <f t="shared" si="28"/>
        <v>0</v>
      </c>
      <c r="BJ141" s="18" t="s">
        <v>84</v>
      </c>
      <c r="BK141" s="202">
        <f t="shared" si="29"/>
        <v>0</v>
      </c>
      <c r="BL141" s="18" t="s">
        <v>318</v>
      </c>
      <c r="BM141" s="201" t="s">
        <v>4396</v>
      </c>
    </row>
    <row r="142" spans="1:65" s="2" customFormat="1" ht="16.5" customHeight="1" x14ac:dyDescent="0.2">
      <c r="A142" s="35"/>
      <c r="B142" s="36"/>
      <c r="C142" s="190" t="s">
        <v>523</v>
      </c>
      <c r="D142" s="190" t="s">
        <v>313</v>
      </c>
      <c r="E142" s="191" t="s">
        <v>4397</v>
      </c>
      <c r="F142" s="192" t="s">
        <v>4398</v>
      </c>
      <c r="G142" s="193" t="s">
        <v>1692</v>
      </c>
      <c r="H142" s="194">
        <v>1</v>
      </c>
      <c r="I142" s="195"/>
      <c r="J142" s="196">
        <f t="shared" si="20"/>
        <v>0</v>
      </c>
      <c r="K142" s="192" t="s">
        <v>21</v>
      </c>
      <c r="L142" s="40"/>
      <c r="M142" s="197" t="s">
        <v>21</v>
      </c>
      <c r="N142" s="198" t="s">
        <v>47</v>
      </c>
      <c r="O142" s="65"/>
      <c r="P142" s="199">
        <f t="shared" si="21"/>
        <v>0</v>
      </c>
      <c r="Q142" s="199">
        <v>0</v>
      </c>
      <c r="R142" s="199">
        <f t="shared" si="22"/>
        <v>0</v>
      </c>
      <c r="S142" s="199">
        <v>0</v>
      </c>
      <c r="T142" s="200">
        <f t="shared" si="23"/>
        <v>0</v>
      </c>
      <c r="U142" s="35"/>
      <c r="V142" s="35"/>
      <c r="W142" s="35"/>
      <c r="X142" s="35"/>
      <c r="Y142" s="35"/>
      <c r="Z142" s="35"/>
      <c r="AA142" s="35"/>
      <c r="AB142" s="35"/>
      <c r="AC142" s="35"/>
      <c r="AD142" s="35"/>
      <c r="AE142" s="35"/>
      <c r="AR142" s="201" t="s">
        <v>318</v>
      </c>
      <c r="AT142" s="201" t="s">
        <v>313</v>
      </c>
      <c r="AU142" s="201" t="s">
        <v>125</v>
      </c>
      <c r="AY142" s="18" t="s">
        <v>311</v>
      </c>
      <c r="BE142" s="202">
        <f t="shared" si="24"/>
        <v>0</v>
      </c>
      <c r="BF142" s="202">
        <f t="shared" si="25"/>
        <v>0</v>
      </c>
      <c r="BG142" s="202">
        <f t="shared" si="26"/>
        <v>0</v>
      </c>
      <c r="BH142" s="202">
        <f t="shared" si="27"/>
        <v>0</v>
      </c>
      <c r="BI142" s="202">
        <f t="shared" si="28"/>
        <v>0</v>
      </c>
      <c r="BJ142" s="18" t="s">
        <v>84</v>
      </c>
      <c r="BK142" s="202">
        <f t="shared" si="29"/>
        <v>0</v>
      </c>
      <c r="BL142" s="18" t="s">
        <v>318</v>
      </c>
      <c r="BM142" s="201" t="s">
        <v>4399</v>
      </c>
    </row>
    <row r="143" spans="1:65" s="2" customFormat="1" ht="16.5" customHeight="1" x14ac:dyDescent="0.2">
      <c r="A143" s="35"/>
      <c r="B143" s="36"/>
      <c r="C143" s="190" t="s">
        <v>529</v>
      </c>
      <c r="D143" s="190" t="s">
        <v>313</v>
      </c>
      <c r="E143" s="191" t="s">
        <v>4400</v>
      </c>
      <c r="F143" s="192" t="s">
        <v>4398</v>
      </c>
      <c r="G143" s="193" t="s">
        <v>1692</v>
      </c>
      <c r="H143" s="194">
        <v>1</v>
      </c>
      <c r="I143" s="195"/>
      <c r="J143" s="196">
        <f t="shared" si="20"/>
        <v>0</v>
      </c>
      <c r="K143" s="192" t="s">
        <v>21</v>
      </c>
      <c r="L143" s="40"/>
      <c r="M143" s="197" t="s">
        <v>21</v>
      </c>
      <c r="N143" s="198" t="s">
        <v>47</v>
      </c>
      <c r="O143" s="65"/>
      <c r="P143" s="199">
        <f t="shared" si="21"/>
        <v>0</v>
      </c>
      <c r="Q143" s="199">
        <v>0</v>
      </c>
      <c r="R143" s="199">
        <f t="shared" si="22"/>
        <v>0</v>
      </c>
      <c r="S143" s="199">
        <v>0</v>
      </c>
      <c r="T143" s="200">
        <f t="shared" si="23"/>
        <v>0</v>
      </c>
      <c r="U143" s="35"/>
      <c r="V143" s="35"/>
      <c r="W143" s="35"/>
      <c r="X143" s="35"/>
      <c r="Y143" s="35"/>
      <c r="Z143" s="35"/>
      <c r="AA143" s="35"/>
      <c r="AB143" s="35"/>
      <c r="AC143" s="35"/>
      <c r="AD143" s="35"/>
      <c r="AE143" s="35"/>
      <c r="AR143" s="201" t="s">
        <v>318</v>
      </c>
      <c r="AT143" s="201" t="s">
        <v>313</v>
      </c>
      <c r="AU143" s="201" t="s">
        <v>125</v>
      </c>
      <c r="AY143" s="18" t="s">
        <v>311</v>
      </c>
      <c r="BE143" s="202">
        <f t="shared" si="24"/>
        <v>0</v>
      </c>
      <c r="BF143" s="202">
        <f t="shared" si="25"/>
        <v>0</v>
      </c>
      <c r="BG143" s="202">
        <f t="shared" si="26"/>
        <v>0</v>
      </c>
      <c r="BH143" s="202">
        <f t="shared" si="27"/>
        <v>0</v>
      </c>
      <c r="BI143" s="202">
        <f t="shared" si="28"/>
        <v>0</v>
      </c>
      <c r="BJ143" s="18" t="s">
        <v>84</v>
      </c>
      <c r="BK143" s="202">
        <f t="shared" si="29"/>
        <v>0</v>
      </c>
      <c r="BL143" s="18" t="s">
        <v>318</v>
      </c>
      <c r="BM143" s="201" t="s">
        <v>4401</v>
      </c>
    </row>
    <row r="144" spans="1:65" s="2" customFormat="1" ht="16.5" customHeight="1" x14ac:dyDescent="0.2">
      <c r="A144" s="35"/>
      <c r="B144" s="36"/>
      <c r="C144" s="190" t="s">
        <v>534</v>
      </c>
      <c r="D144" s="190" t="s">
        <v>313</v>
      </c>
      <c r="E144" s="191" t="s">
        <v>4402</v>
      </c>
      <c r="F144" s="192" t="s">
        <v>4403</v>
      </c>
      <c r="G144" s="193" t="s">
        <v>1692</v>
      </c>
      <c r="H144" s="194">
        <v>1</v>
      </c>
      <c r="I144" s="195"/>
      <c r="J144" s="196">
        <f t="shared" si="20"/>
        <v>0</v>
      </c>
      <c r="K144" s="192" t="s">
        <v>21</v>
      </c>
      <c r="L144" s="40"/>
      <c r="M144" s="197" t="s">
        <v>21</v>
      </c>
      <c r="N144" s="198" t="s">
        <v>47</v>
      </c>
      <c r="O144" s="65"/>
      <c r="P144" s="199">
        <f t="shared" si="21"/>
        <v>0</v>
      </c>
      <c r="Q144" s="199">
        <v>0</v>
      </c>
      <c r="R144" s="199">
        <f t="shared" si="22"/>
        <v>0</v>
      </c>
      <c r="S144" s="199">
        <v>0</v>
      </c>
      <c r="T144" s="200">
        <f t="shared" si="23"/>
        <v>0</v>
      </c>
      <c r="U144" s="35"/>
      <c r="V144" s="35"/>
      <c r="W144" s="35"/>
      <c r="X144" s="35"/>
      <c r="Y144" s="35"/>
      <c r="Z144" s="35"/>
      <c r="AA144" s="35"/>
      <c r="AB144" s="35"/>
      <c r="AC144" s="35"/>
      <c r="AD144" s="35"/>
      <c r="AE144" s="35"/>
      <c r="AR144" s="201" t="s">
        <v>318</v>
      </c>
      <c r="AT144" s="201" t="s">
        <v>313</v>
      </c>
      <c r="AU144" s="201" t="s">
        <v>125</v>
      </c>
      <c r="AY144" s="18" t="s">
        <v>311</v>
      </c>
      <c r="BE144" s="202">
        <f t="shared" si="24"/>
        <v>0</v>
      </c>
      <c r="BF144" s="202">
        <f t="shared" si="25"/>
        <v>0</v>
      </c>
      <c r="BG144" s="202">
        <f t="shared" si="26"/>
        <v>0</v>
      </c>
      <c r="BH144" s="202">
        <f t="shared" si="27"/>
        <v>0</v>
      </c>
      <c r="BI144" s="202">
        <f t="shared" si="28"/>
        <v>0</v>
      </c>
      <c r="BJ144" s="18" t="s">
        <v>84</v>
      </c>
      <c r="BK144" s="202">
        <f t="shared" si="29"/>
        <v>0</v>
      </c>
      <c r="BL144" s="18" t="s">
        <v>318</v>
      </c>
      <c r="BM144" s="201" t="s">
        <v>4404</v>
      </c>
    </row>
    <row r="145" spans="1:65" s="2" customFormat="1" ht="16.5" customHeight="1" x14ac:dyDescent="0.2">
      <c r="A145" s="35"/>
      <c r="B145" s="36"/>
      <c r="C145" s="190" t="s">
        <v>541</v>
      </c>
      <c r="D145" s="190" t="s">
        <v>313</v>
      </c>
      <c r="E145" s="191" t="s">
        <v>4405</v>
      </c>
      <c r="F145" s="192" t="s">
        <v>4403</v>
      </c>
      <c r="G145" s="193" t="s">
        <v>1692</v>
      </c>
      <c r="H145" s="194">
        <v>1</v>
      </c>
      <c r="I145" s="195"/>
      <c r="J145" s="196">
        <f t="shared" si="20"/>
        <v>0</v>
      </c>
      <c r="K145" s="192" t="s">
        <v>21</v>
      </c>
      <c r="L145" s="40"/>
      <c r="M145" s="197" t="s">
        <v>21</v>
      </c>
      <c r="N145" s="198" t="s">
        <v>47</v>
      </c>
      <c r="O145" s="65"/>
      <c r="P145" s="199">
        <f t="shared" si="21"/>
        <v>0</v>
      </c>
      <c r="Q145" s="199">
        <v>0</v>
      </c>
      <c r="R145" s="199">
        <f t="shared" si="22"/>
        <v>0</v>
      </c>
      <c r="S145" s="199">
        <v>0</v>
      </c>
      <c r="T145" s="200">
        <f t="shared" si="23"/>
        <v>0</v>
      </c>
      <c r="U145" s="35"/>
      <c r="V145" s="35"/>
      <c r="W145" s="35"/>
      <c r="X145" s="35"/>
      <c r="Y145" s="35"/>
      <c r="Z145" s="35"/>
      <c r="AA145" s="35"/>
      <c r="AB145" s="35"/>
      <c r="AC145" s="35"/>
      <c r="AD145" s="35"/>
      <c r="AE145" s="35"/>
      <c r="AR145" s="201" t="s">
        <v>318</v>
      </c>
      <c r="AT145" s="201" t="s">
        <v>313</v>
      </c>
      <c r="AU145" s="201" t="s">
        <v>125</v>
      </c>
      <c r="AY145" s="18" t="s">
        <v>311</v>
      </c>
      <c r="BE145" s="202">
        <f t="shared" si="24"/>
        <v>0</v>
      </c>
      <c r="BF145" s="202">
        <f t="shared" si="25"/>
        <v>0</v>
      </c>
      <c r="BG145" s="202">
        <f t="shared" si="26"/>
        <v>0</v>
      </c>
      <c r="BH145" s="202">
        <f t="shared" si="27"/>
        <v>0</v>
      </c>
      <c r="BI145" s="202">
        <f t="shared" si="28"/>
        <v>0</v>
      </c>
      <c r="BJ145" s="18" t="s">
        <v>84</v>
      </c>
      <c r="BK145" s="202">
        <f t="shared" si="29"/>
        <v>0</v>
      </c>
      <c r="BL145" s="18" t="s">
        <v>318</v>
      </c>
      <c r="BM145" s="201" t="s">
        <v>4406</v>
      </c>
    </row>
    <row r="146" spans="1:65" s="2" customFormat="1" ht="16.5" customHeight="1" x14ac:dyDescent="0.2">
      <c r="A146" s="35"/>
      <c r="B146" s="36"/>
      <c r="C146" s="190" t="s">
        <v>550</v>
      </c>
      <c r="D146" s="190" t="s">
        <v>313</v>
      </c>
      <c r="E146" s="191" t="s">
        <v>4407</v>
      </c>
      <c r="F146" s="192" t="s">
        <v>4408</v>
      </c>
      <c r="G146" s="193" t="s">
        <v>1692</v>
      </c>
      <c r="H146" s="194">
        <v>1</v>
      </c>
      <c r="I146" s="195"/>
      <c r="J146" s="196">
        <f t="shared" si="20"/>
        <v>0</v>
      </c>
      <c r="K146" s="192" t="s">
        <v>21</v>
      </c>
      <c r="L146" s="40"/>
      <c r="M146" s="197" t="s">
        <v>21</v>
      </c>
      <c r="N146" s="198" t="s">
        <v>47</v>
      </c>
      <c r="O146" s="65"/>
      <c r="P146" s="199">
        <f t="shared" si="21"/>
        <v>0</v>
      </c>
      <c r="Q146" s="199">
        <v>0</v>
      </c>
      <c r="R146" s="199">
        <f t="shared" si="22"/>
        <v>0</v>
      </c>
      <c r="S146" s="199">
        <v>0</v>
      </c>
      <c r="T146" s="200">
        <f t="shared" si="23"/>
        <v>0</v>
      </c>
      <c r="U146" s="35"/>
      <c r="V146" s="35"/>
      <c r="W146" s="35"/>
      <c r="X146" s="35"/>
      <c r="Y146" s="35"/>
      <c r="Z146" s="35"/>
      <c r="AA146" s="35"/>
      <c r="AB146" s="35"/>
      <c r="AC146" s="35"/>
      <c r="AD146" s="35"/>
      <c r="AE146" s="35"/>
      <c r="AR146" s="201" t="s">
        <v>318</v>
      </c>
      <c r="AT146" s="201" t="s">
        <v>313</v>
      </c>
      <c r="AU146" s="201" t="s">
        <v>125</v>
      </c>
      <c r="AY146" s="18" t="s">
        <v>311</v>
      </c>
      <c r="BE146" s="202">
        <f t="shared" si="24"/>
        <v>0</v>
      </c>
      <c r="BF146" s="202">
        <f t="shared" si="25"/>
        <v>0</v>
      </c>
      <c r="BG146" s="202">
        <f t="shared" si="26"/>
        <v>0</v>
      </c>
      <c r="BH146" s="202">
        <f t="shared" si="27"/>
        <v>0</v>
      </c>
      <c r="BI146" s="202">
        <f t="shared" si="28"/>
        <v>0</v>
      </c>
      <c r="BJ146" s="18" t="s">
        <v>84</v>
      </c>
      <c r="BK146" s="202">
        <f t="shared" si="29"/>
        <v>0</v>
      </c>
      <c r="BL146" s="18" t="s">
        <v>318</v>
      </c>
      <c r="BM146" s="201" t="s">
        <v>4409</v>
      </c>
    </row>
    <row r="147" spans="1:65" s="2" customFormat="1" ht="24" customHeight="1" x14ac:dyDescent="0.2">
      <c r="A147" s="35"/>
      <c r="B147" s="36"/>
      <c r="C147" s="190" t="s">
        <v>556</v>
      </c>
      <c r="D147" s="190" t="s">
        <v>313</v>
      </c>
      <c r="E147" s="191" t="s">
        <v>4410</v>
      </c>
      <c r="F147" s="192" t="s">
        <v>4411</v>
      </c>
      <c r="G147" s="193" t="s">
        <v>1692</v>
      </c>
      <c r="H147" s="194">
        <v>1</v>
      </c>
      <c r="I147" s="195"/>
      <c r="J147" s="196">
        <f t="shared" si="20"/>
        <v>0</v>
      </c>
      <c r="K147" s="192" t="s">
        <v>21</v>
      </c>
      <c r="L147" s="40"/>
      <c r="M147" s="197" t="s">
        <v>21</v>
      </c>
      <c r="N147" s="198" t="s">
        <v>47</v>
      </c>
      <c r="O147" s="65"/>
      <c r="P147" s="199">
        <f t="shared" si="21"/>
        <v>0</v>
      </c>
      <c r="Q147" s="199">
        <v>0</v>
      </c>
      <c r="R147" s="199">
        <f t="shared" si="22"/>
        <v>0</v>
      </c>
      <c r="S147" s="199">
        <v>0</v>
      </c>
      <c r="T147" s="200">
        <f t="shared" si="23"/>
        <v>0</v>
      </c>
      <c r="U147" s="35"/>
      <c r="V147" s="35"/>
      <c r="W147" s="35"/>
      <c r="X147" s="35"/>
      <c r="Y147" s="35"/>
      <c r="Z147" s="35"/>
      <c r="AA147" s="35"/>
      <c r="AB147" s="35"/>
      <c r="AC147" s="35"/>
      <c r="AD147" s="35"/>
      <c r="AE147" s="35"/>
      <c r="AR147" s="201" t="s">
        <v>318</v>
      </c>
      <c r="AT147" s="201" t="s">
        <v>313</v>
      </c>
      <c r="AU147" s="201" t="s">
        <v>125</v>
      </c>
      <c r="AY147" s="18" t="s">
        <v>311</v>
      </c>
      <c r="BE147" s="202">
        <f t="shared" si="24"/>
        <v>0</v>
      </c>
      <c r="BF147" s="202">
        <f t="shared" si="25"/>
        <v>0</v>
      </c>
      <c r="BG147" s="202">
        <f t="shared" si="26"/>
        <v>0</v>
      </c>
      <c r="BH147" s="202">
        <f t="shared" si="27"/>
        <v>0</v>
      </c>
      <c r="BI147" s="202">
        <f t="shared" si="28"/>
        <v>0</v>
      </c>
      <c r="BJ147" s="18" t="s">
        <v>84</v>
      </c>
      <c r="BK147" s="202">
        <f t="shared" si="29"/>
        <v>0</v>
      </c>
      <c r="BL147" s="18" t="s">
        <v>318</v>
      </c>
      <c r="BM147" s="201" t="s">
        <v>4412</v>
      </c>
    </row>
    <row r="148" spans="1:65" s="2" customFormat="1" ht="24" customHeight="1" x14ac:dyDescent="0.2">
      <c r="A148" s="35"/>
      <c r="B148" s="36"/>
      <c r="C148" s="190" t="s">
        <v>560</v>
      </c>
      <c r="D148" s="190" t="s">
        <v>313</v>
      </c>
      <c r="E148" s="191" t="s">
        <v>4413</v>
      </c>
      <c r="F148" s="192" t="s">
        <v>4414</v>
      </c>
      <c r="G148" s="193" t="s">
        <v>1692</v>
      </c>
      <c r="H148" s="194">
        <v>1</v>
      </c>
      <c r="I148" s="195"/>
      <c r="J148" s="196">
        <f t="shared" si="20"/>
        <v>0</v>
      </c>
      <c r="K148" s="192" t="s">
        <v>21</v>
      </c>
      <c r="L148" s="40"/>
      <c r="M148" s="197" t="s">
        <v>21</v>
      </c>
      <c r="N148" s="198" t="s">
        <v>47</v>
      </c>
      <c r="O148" s="65"/>
      <c r="P148" s="199">
        <f t="shared" si="21"/>
        <v>0</v>
      </c>
      <c r="Q148" s="199">
        <v>0</v>
      </c>
      <c r="R148" s="199">
        <f t="shared" si="22"/>
        <v>0</v>
      </c>
      <c r="S148" s="199">
        <v>0</v>
      </c>
      <c r="T148" s="200">
        <f t="shared" si="23"/>
        <v>0</v>
      </c>
      <c r="U148" s="35"/>
      <c r="V148" s="35"/>
      <c r="W148" s="35"/>
      <c r="X148" s="35"/>
      <c r="Y148" s="35"/>
      <c r="Z148" s="35"/>
      <c r="AA148" s="35"/>
      <c r="AB148" s="35"/>
      <c r="AC148" s="35"/>
      <c r="AD148" s="35"/>
      <c r="AE148" s="35"/>
      <c r="AR148" s="201" t="s">
        <v>318</v>
      </c>
      <c r="AT148" s="201" t="s">
        <v>313</v>
      </c>
      <c r="AU148" s="201" t="s">
        <v>125</v>
      </c>
      <c r="AY148" s="18" t="s">
        <v>311</v>
      </c>
      <c r="BE148" s="202">
        <f t="shared" si="24"/>
        <v>0</v>
      </c>
      <c r="BF148" s="202">
        <f t="shared" si="25"/>
        <v>0</v>
      </c>
      <c r="BG148" s="202">
        <f t="shared" si="26"/>
        <v>0</v>
      </c>
      <c r="BH148" s="202">
        <f t="shared" si="27"/>
        <v>0</v>
      </c>
      <c r="BI148" s="202">
        <f t="shared" si="28"/>
        <v>0</v>
      </c>
      <c r="BJ148" s="18" t="s">
        <v>84</v>
      </c>
      <c r="BK148" s="202">
        <f t="shared" si="29"/>
        <v>0</v>
      </c>
      <c r="BL148" s="18" t="s">
        <v>318</v>
      </c>
      <c r="BM148" s="201" t="s">
        <v>4415</v>
      </c>
    </row>
    <row r="149" spans="1:65" s="2" customFormat="1" ht="16.5" customHeight="1" x14ac:dyDescent="0.2">
      <c r="A149" s="35"/>
      <c r="B149" s="36"/>
      <c r="C149" s="190" t="s">
        <v>565</v>
      </c>
      <c r="D149" s="190" t="s">
        <v>313</v>
      </c>
      <c r="E149" s="191" t="s">
        <v>4416</v>
      </c>
      <c r="F149" s="192" t="s">
        <v>4417</v>
      </c>
      <c r="G149" s="193" t="s">
        <v>1692</v>
      </c>
      <c r="H149" s="194">
        <v>2</v>
      </c>
      <c r="I149" s="195"/>
      <c r="J149" s="196">
        <f t="shared" si="20"/>
        <v>0</v>
      </c>
      <c r="K149" s="192" t="s">
        <v>21</v>
      </c>
      <c r="L149" s="40"/>
      <c r="M149" s="197" t="s">
        <v>21</v>
      </c>
      <c r="N149" s="198" t="s">
        <v>47</v>
      </c>
      <c r="O149" s="65"/>
      <c r="P149" s="199">
        <f t="shared" si="21"/>
        <v>0</v>
      </c>
      <c r="Q149" s="199">
        <v>0</v>
      </c>
      <c r="R149" s="199">
        <f t="shared" si="22"/>
        <v>0</v>
      </c>
      <c r="S149" s="199">
        <v>0</v>
      </c>
      <c r="T149" s="200">
        <f t="shared" si="23"/>
        <v>0</v>
      </c>
      <c r="U149" s="35"/>
      <c r="V149" s="35"/>
      <c r="W149" s="35"/>
      <c r="X149" s="35"/>
      <c r="Y149" s="35"/>
      <c r="Z149" s="35"/>
      <c r="AA149" s="35"/>
      <c r="AB149" s="35"/>
      <c r="AC149" s="35"/>
      <c r="AD149" s="35"/>
      <c r="AE149" s="35"/>
      <c r="AR149" s="201" t="s">
        <v>318</v>
      </c>
      <c r="AT149" s="201" t="s">
        <v>313</v>
      </c>
      <c r="AU149" s="201" t="s">
        <v>125</v>
      </c>
      <c r="AY149" s="18" t="s">
        <v>311</v>
      </c>
      <c r="BE149" s="202">
        <f t="shared" si="24"/>
        <v>0</v>
      </c>
      <c r="BF149" s="202">
        <f t="shared" si="25"/>
        <v>0</v>
      </c>
      <c r="BG149" s="202">
        <f t="shared" si="26"/>
        <v>0</v>
      </c>
      <c r="BH149" s="202">
        <f t="shared" si="27"/>
        <v>0</v>
      </c>
      <c r="BI149" s="202">
        <f t="shared" si="28"/>
        <v>0</v>
      </c>
      <c r="BJ149" s="18" t="s">
        <v>84</v>
      </c>
      <c r="BK149" s="202">
        <f t="shared" si="29"/>
        <v>0</v>
      </c>
      <c r="BL149" s="18" t="s">
        <v>318</v>
      </c>
      <c r="BM149" s="201" t="s">
        <v>4418</v>
      </c>
    </row>
    <row r="150" spans="1:65" s="2" customFormat="1" ht="16.5" customHeight="1" x14ac:dyDescent="0.2">
      <c r="A150" s="35"/>
      <c r="B150" s="36"/>
      <c r="C150" s="190" t="s">
        <v>569</v>
      </c>
      <c r="D150" s="190" t="s">
        <v>313</v>
      </c>
      <c r="E150" s="191" t="s">
        <v>4419</v>
      </c>
      <c r="F150" s="192" t="s">
        <v>4420</v>
      </c>
      <c r="G150" s="193" t="s">
        <v>1692</v>
      </c>
      <c r="H150" s="194">
        <v>1</v>
      </c>
      <c r="I150" s="195"/>
      <c r="J150" s="196">
        <f t="shared" si="20"/>
        <v>0</v>
      </c>
      <c r="K150" s="192" t="s">
        <v>21</v>
      </c>
      <c r="L150" s="40"/>
      <c r="M150" s="197" t="s">
        <v>21</v>
      </c>
      <c r="N150" s="198" t="s">
        <v>47</v>
      </c>
      <c r="O150" s="65"/>
      <c r="P150" s="199">
        <f t="shared" si="21"/>
        <v>0</v>
      </c>
      <c r="Q150" s="199">
        <v>0</v>
      </c>
      <c r="R150" s="199">
        <f t="shared" si="22"/>
        <v>0</v>
      </c>
      <c r="S150" s="199">
        <v>0</v>
      </c>
      <c r="T150" s="200">
        <f t="shared" si="23"/>
        <v>0</v>
      </c>
      <c r="U150" s="35"/>
      <c r="V150" s="35"/>
      <c r="W150" s="35"/>
      <c r="X150" s="35"/>
      <c r="Y150" s="35"/>
      <c r="Z150" s="35"/>
      <c r="AA150" s="35"/>
      <c r="AB150" s="35"/>
      <c r="AC150" s="35"/>
      <c r="AD150" s="35"/>
      <c r="AE150" s="35"/>
      <c r="AR150" s="201" t="s">
        <v>318</v>
      </c>
      <c r="AT150" s="201" t="s">
        <v>313</v>
      </c>
      <c r="AU150" s="201" t="s">
        <v>125</v>
      </c>
      <c r="AY150" s="18" t="s">
        <v>311</v>
      </c>
      <c r="BE150" s="202">
        <f t="shared" si="24"/>
        <v>0</v>
      </c>
      <c r="BF150" s="202">
        <f t="shared" si="25"/>
        <v>0</v>
      </c>
      <c r="BG150" s="202">
        <f t="shared" si="26"/>
        <v>0</v>
      </c>
      <c r="BH150" s="202">
        <f t="shared" si="27"/>
        <v>0</v>
      </c>
      <c r="BI150" s="202">
        <f t="shared" si="28"/>
        <v>0</v>
      </c>
      <c r="BJ150" s="18" t="s">
        <v>84</v>
      </c>
      <c r="BK150" s="202">
        <f t="shared" si="29"/>
        <v>0</v>
      </c>
      <c r="BL150" s="18" t="s">
        <v>318</v>
      </c>
      <c r="BM150" s="201" t="s">
        <v>4421</v>
      </c>
    </row>
    <row r="151" spans="1:65" s="2" customFormat="1" ht="16.5" customHeight="1" x14ac:dyDescent="0.2">
      <c r="A151" s="35"/>
      <c r="B151" s="36"/>
      <c r="C151" s="190" t="s">
        <v>574</v>
      </c>
      <c r="D151" s="190" t="s">
        <v>313</v>
      </c>
      <c r="E151" s="191" t="s">
        <v>4422</v>
      </c>
      <c r="F151" s="192" t="s">
        <v>4420</v>
      </c>
      <c r="G151" s="193" t="s">
        <v>1692</v>
      </c>
      <c r="H151" s="194">
        <v>1</v>
      </c>
      <c r="I151" s="195"/>
      <c r="J151" s="196">
        <f t="shared" si="20"/>
        <v>0</v>
      </c>
      <c r="K151" s="192" t="s">
        <v>21</v>
      </c>
      <c r="L151" s="40"/>
      <c r="M151" s="197" t="s">
        <v>21</v>
      </c>
      <c r="N151" s="198" t="s">
        <v>47</v>
      </c>
      <c r="O151" s="65"/>
      <c r="P151" s="199">
        <f t="shared" si="21"/>
        <v>0</v>
      </c>
      <c r="Q151" s="199">
        <v>0</v>
      </c>
      <c r="R151" s="199">
        <f t="shared" si="22"/>
        <v>0</v>
      </c>
      <c r="S151" s="199">
        <v>0</v>
      </c>
      <c r="T151" s="200">
        <f t="shared" si="23"/>
        <v>0</v>
      </c>
      <c r="U151" s="35"/>
      <c r="V151" s="35"/>
      <c r="W151" s="35"/>
      <c r="X151" s="35"/>
      <c r="Y151" s="35"/>
      <c r="Z151" s="35"/>
      <c r="AA151" s="35"/>
      <c r="AB151" s="35"/>
      <c r="AC151" s="35"/>
      <c r="AD151" s="35"/>
      <c r="AE151" s="35"/>
      <c r="AR151" s="201" t="s">
        <v>318</v>
      </c>
      <c r="AT151" s="201" t="s">
        <v>313</v>
      </c>
      <c r="AU151" s="201" t="s">
        <v>125</v>
      </c>
      <c r="AY151" s="18" t="s">
        <v>311</v>
      </c>
      <c r="BE151" s="202">
        <f t="shared" si="24"/>
        <v>0</v>
      </c>
      <c r="BF151" s="202">
        <f t="shared" si="25"/>
        <v>0</v>
      </c>
      <c r="BG151" s="202">
        <f t="shared" si="26"/>
        <v>0</v>
      </c>
      <c r="BH151" s="202">
        <f t="shared" si="27"/>
        <v>0</v>
      </c>
      <c r="BI151" s="202">
        <f t="shared" si="28"/>
        <v>0</v>
      </c>
      <c r="BJ151" s="18" t="s">
        <v>84</v>
      </c>
      <c r="BK151" s="202">
        <f t="shared" si="29"/>
        <v>0</v>
      </c>
      <c r="BL151" s="18" t="s">
        <v>318</v>
      </c>
      <c r="BM151" s="201" t="s">
        <v>4423</v>
      </c>
    </row>
    <row r="152" spans="1:65" s="2" customFormat="1" ht="16.5" customHeight="1" x14ac:dyDescent="0.2">
      <c r="A152" s="35"/>
      <c r="B152" s="36"/>
      <c r="C152" s="190" t="s">
        <v>579</v>
      </c>
      <c r="D152" s="190" t="s">
        <v>313</v>
      </c>
      <c r="E152" s="191" t="s">
        <v>4424</v>
      </c>
      <c r="F152" s="192" t="s">
        <v>4425</v>
      </c>
      <c r="G152" s="193" t="s">
        <v>1692</v>
      </c>
      <c r="H152" s="194">
        <v>1</v>
      </c>
      <c r="I152" s="195"/>
      <c r="J152" s="196">
        <f t="shared" si="20"/>
        <v>0</v>
      </c>
      <c r="K152" s="192" t="s">
        <v>21</v>
      </c>
      <c r="L152" s="40"/>
      <c r="M152" s="197" t="s">
        <v>21</v>
      </c>
      <c r="N152" s="198" t="s">
        <v>47</v>
      </c>
      <c r="O152" s="65"/>
      <c r="P152" s="199">
        <f t="shared" si="21"/>
        <v>0</v>
      </c>
      <c r="Q152" s="199">
        <v>0</v>
      </c>
      <c r="R152" s="199">
        <f t="shared" si="22"/>
        <v>0</v>
      </c>
      <c r="S152" s="199">
        <v>0</v>
      </c>
      <c r="T152" s="200">
        <f t="shared" si="23"/>
        <v>0</v>
      </c>
      <c r="U152" s="35"/>
      <c r="V152" s="35"/>
      <c r="W152" s="35"/>
      <c r="X152" s="35"/>
      <c r="Y152" s="35"/>
      <c r="Z152" s="35"/>
      <c r="AA152" s="35"/>
      <c r="AB152" s="35"/>
      <c r="AC152" s="35"/>
      <c r="AD152" s="35"/>
      <c r="AE152" s="35"/>
      <c r="AR152" s="201" t="s">
        <v>318</v>
      </c>
      <c r="AT152" s="201" t="s">
        <v>313</v>
      </c>
      <c r="AU152" s="201" t="s">
        <v>125</v>
      </c>
      <c r="AY152" s="18" t="s">
        <v>311</v>
      </c>
      <c r="BE152" s="202">
        <f t="shared" si="24"/>
        <v>0</v>
      </c>
      <c r="BF152" s="202">
        <f t="shared" si="25"/>
        <v>0</v>
      </c>
      <c r="BG152" s="202">
        <f t="shared" si="26"/>
        <v>0</v>
      </c>
      <c r="BH152" s="202">
        <f t="shared" si="27"/>
        <v>0</v>
      </c>
      <c r="BI152" s="202">
        <f t="shared" si="28"/>
        <v>0</v>
      </c>
      <c r="BJ152" s="18" t="s">
        <v>84</v>
      </c>
      <c r="BK152" s="202">
        <f t="shared" si="29"/>
        <v>0</v>
      </c>
      <c r="BL152" s="18" t="s">
        <v>318</v>
      </c>
      <c r="BM152" s="201" t="s">
        <v>4426</v>
      </c>
    </row>
    <row r="153" spans="1:65" s="2" customFormat="1" ht="16.5" customHeight="1" x14ac:dyDescent="0.2">
      <c r="A153" s="35"/>
      <c r="B153" s="36"/>
      <c r="C153" s="190" t="s">
        <v>588</v>
      </c>
      <c r="D153" s="190" t="s">
        <v>313</v>
      </c>
      <c r="E153" s="191" t="s">
        <v>4427</v>
      </c>
      <c r="F153" s="192" t="s">
        <v>4428</v>
      </c>
      <c r="G153" s="193" t="s">
        <v>1692</v>
      </c>
      <c r="H153" s="194">
        <v>2</v>
      </c>
      <c r="I153" s="195"/>
      <c r="J153" s="196">
        <f t="shared" si="20"/>
        <v>0</v>
      </c>
      <c r="K153" s="192" t="s">
        <v>21</v>
      </c>
      <c r="L153" s="40"/>
      <c r="M153" s="197" t="s">
        <v>21</v>
      </c>
      <c r="N153" s="198" t="s">
        <v>47</v>
      </c>
      <c r="O153" s="65"/>
      <c r="P153" s="199">
        <f t="shared" si="21"/>
        <v>0</v>
      </c>
      <c r="Q153" s="199">
        <v>0</v>
      </c>
      <c r="R153" s="199">
        <f t="shared" si="22"/>
        <v>0</v>
      </c>
      <c r="S153" s="199">
        <v>0</v>
      </c>
      <c r="T153" s="200">
        <f t="shared" si="23"/>
        <v>0</v>
      </c>
      <c r="U153" s="35"/>
      <c r="V153" s="35"/>
      <c r="W153" s="35"/>
      <c r="X153" s="35"/>
      <c r="Y153" s="35"/>
      <c r="Z153" s="35"/>
      <c r="AA153" s="35"/>
      <c r="AB153" s="35"/>
      <c r="AC153" s="35"/>
      <c r="AD153" s="35"/>
      <c r="AE153" s="35"/>
      <c r="AR153" s="201" t="s">
        <v>318</v>
      </c>
      <c r="AT153" s="201" t="s">
        <v>313</v>
      </c>
      <c r="AU153" s="201" t="s">
        <v>125</v>
      </c>
      <c r="AY153" s="18" t="s">
        <v>311</v>
      </c>
      <c r="BE153" s="202">
        <f t="shared" si="24"/>
        <v>0</v>
      </c>
      <c r="BF153" s="202">
        <f t="shared" si="25"/>
        <v>0</v>
      </c>
      <c r="BG153" s="202">
        <f t="shared" si="26"/>
        <v>0</v>
      </c>
      <c r="BH153" s="202">
        <f t="shared" si="27"/>
        <v>0</v>
      </c>
      <c r="BI153" s="202">
        <f t="shared" si="28"/>
        <v>0</v>
      </c>
      <c r="BJ153" s="18" t="s">
        <v>84</v>
      </c>
      <c r="BK153" s="202">
        <f t="shared" si="29"/>
        <v>0</v>
      </c>
      <c r="BL153" s="18" t="s">
        <v>318</v>
      </c>
      <c r="BM153" s="201" t="s">
        <v>4429</v>
      </c>
    </row>
    <row r="154" spans="1:65" s="2" customFormat="1" ht="16.5" customHeight="1" x14ac:dyDescent="0.2">
      <c r="A154" s="35"/>
      <c r="B154" s="36"/>
      <c r="C154" s="190" t="s">
        <v>594</v>
      </c>
      <c r="D154" s="190" t="s">
        <v>313</v>
      </c>
      <c r="E154" s="191" t="s">
        <v>4430</v>
      </c>
      <c r="F154" s="192" t="s">
        <v>4431</v>
      </c>
      <c r="G154" s="193" t="s">
        <v>1692</v>
      </c>
      <c r="H154" s="194">
        <v>1</v>
      </c>
      <c r="I154" s="195"/>
      <c r="J154" s="196">
        <f t="shared" si="20"/>
        <v>0</v>
      </c>
      <c r="K154" s="192" t="s">
        <v>21</v>
      </c>
      <c r="L154" s="40"/>
      <c r="M154" s="197" t="s">
        <v>21</v>
      </c>
      <c r="N154" s="198" t="s">
        <v>47</v>
      </c>
      <c r="O154" s="65"/>
      <c r="P154" s="199">
        <f t="shared" si="21"/>
        <v>0</v>
      </c>
      <c r="Q154" s="199">
        <v>0</v>
      </c>
      <c r="R154" s="199">
        <f t="shared" si="22"/>
        <v>0</v>
      </c>
      <c r="S154" s="199">
        <v>0</v>
      </c>
      <c r="T154" s="200">
        <f t="shared" si="23"/>
        <v>0</v>
      </c>
      <c r="U154" s="35"/>
      <c r="V154" s="35"/>
      <c r="W154" s="35"/>
      <c r="X154" s="35"/>
      <c r="Y154" s="35"/>
      <c r="Z154" s="35"/>
      <c r="AA154" s="35"/>
      <c r="AB154" s="35"/>
      <c r="AC154" s="35"/>
      <c r="AD154" s="35"/>
      <c r="AE154" s="35"/>
      <c r="AR154" s="201" t="s">
        <v>318</v>
      </c>
      <c r="AT154" s="201" t="s">
        <v>313</v>
      </c>
      <c r="AU154" s="201" t="s">
        <v>125</v>
      </c>
      <c r="AY154" s="18" t="s">
        <v>311</v>
      </c>
      <c r="BE154" s="202">
        <f t="shared" si="24"/>
        <v>0</v>
      </c>
      <c r="BF154" s="202">
        <f t="shared" si="25"/>
        <v>0</v>
      </c>
      <c r="BG154" s="202">
        <f t="shared" si="26"/>
        <v>0</v>
      </c>
      <c r="BH154" s="202">
        <f t="shared" si="27"/>
        <v>0</v>
      </c>
      <c r="BI154" s="202">
        <f t="shared" si="28"/>
        <v>0</v>
      </c>
      <c r="BJ154" s="18" t="s">
        <v>84</v>
      </c>
      <c r="BK154" s="202">
        <f t="shared" si="29"/>
        <v>0</v>
      </c>
      <c r="BL154" s="18" t="s">
        <v>318</v>
      </c>
      <c r="BM154" s="201" t="s">
        <v>4432</v>
      </c>
    </row>
    <row r="155" spans="1:65" s="2" customFormat="1" ht="16.5" customHeight="1" x14ac:dyDescent="0.2">
      <c r="A155" s="35"/>
      <c r="B155" s="36"/>
      <c r="C155" s="190" t="s">
        <v>600</v>
      </c>
      <c r="D155" s="190" t="s">
        <v>313</v>
      </c>
      <c r="E155" s="191" t="s">
        <v>4433</v>
      </c>
      <c r="F155" s="192" t="s">
        <v>4434</v>
      </c>
      <c r="G155" s="193" t="s">
        <v>1692</v>
      </c>
      <c r="H155" s="194">
        <v>1</v>
      </c>
      <c r="I155" s="195"/>
      <c r="J155" s="196">
        <f t="shared" si="20"/>
        <v>0</v>
      </c>
      <c r="K155" s="192" t="s">
        <v>21</v>
      </c>
      <c r="L155" s="40"/>
      <c r="M155" s="197" t="s">
        <v>21</v>
      </c>
      <c r="N155" s="198" t="s">
        <v>47</v>
      </c>
      <c r="O155" s="65"/>
      <c r="P155" s="199">
        <f t="shared" si="21"/>
        <v>0</v>
      </c>
      <c r="Q155" s="199">
        <v>0</v>
      </c>
      <c r="R155" s="199">
        <f t="shared" si="22"/>
        <v>0</v>
      </c>
      <c r="S155" s="199">
        <v>0</v>
      </c>
      <c r="T155" s="200">
        <f t="shared" si="23"/>
        <v>0</v>
      </c>
      <c r="U155" s="35"/>
      <c r="V155" s="35"/>
      <c r="W155" s="35"/>
      <c r="X155" s="35"/>
      <c r="Y155" s="35"/>
      <c r="Z155" s="35"/>
      <c r="AA155" s="35"/>
      <c r="AB155" s="35"/>
      <c r="AC155" s="35"/>
      <c r="AD155" s="35"/>
      <c r="AE155" s="35"/>
      <c r="AR155" s="201" t="s">
        <v>318</v>
      </c>
      <c r="AT155" s="201" t="s">
        <v>313</v>
      </c>
      <c r="AU155" s="201" t="s">
        <v>125</v>
      </c>
      <c r="AY155" s="18" t="s">
        <v>311</v>
      </c>
      <c r="BE155" s="202">
        <f t="shared" si="24"/>
        <v>0</v>
      </c>
      <c r="BF155" s="202">
        <f t="shared" si="25"/>
        <v>0</v>
      </c>
      <c r="BG155" s="202">
        <f t="shared" si="26"/>
        <v>0</v>
      </c>
      <c r="BH155" s="202">
        <f t="shared" si="27"/>
        <v>0</v>
      </c>
      <c r="BI155" s="202">
        <f t="shared" si="28"/>
        <v>0</v>
      </c>
      <c r="BJ155" s="18" t="s">
        <v>84</v>
      </c>
      <c r="BK155" s="202">
        <f t="shared" si="29"/>
        <v>0</v>
      </c>
      <c r="BL155" s="18" t="s">
        <v>318</v>
      </c>
      <c r="BM155" s="201" t="s">
        <v>4435</v>
      </c>
    </row>
    <row r="156" spans="1:65" s="2" customFormat="1" ht="16.5" customHeight="1" x14ac:dyDescent="0.2">
      <c r="A156" s="35"/>
      <c r="B156" s="36"/>
      <c r="C156" s="190" t="s">
        <v>605</v>
      </c>
      <c r="D156" s="190" t="s">
        <v>313</v>
      </c>
      <c r="E156" s="191" t="s">
        <v>4436</v>
      </c>
      <c r="F156" s="192" t="s">
        <v>4437</v>
      </c>
      <c r="G156" s="193" t="s">
        <v>1692</v>
      </c>
      <c r="H156" s="194">
        <v>1</v>
      </c>
      <c r="I156" s="195"/>
      <c r="J156" s="196">
        <f t="shared" si="20"/>
        <v>0</v>
      </c>
      <c r="K156" s="192" t="s">
        <v>21</v>
      </c>
      <c r="L156" s="40"/>
      <c r="M156" s="197" t="s">
        <v>21</v>
      </c>
      <c r="N156" s="198" t="s">
        <v>47</v>
      </c>
      <c r="O156" s="65"/>
      <c r="P156" s="199">
        <f t="shared" si="21"/>
        <v>0</v>
      </c>
      <c r="Q156" s="199">
        <v>0</v>
      </c>
      <c r="R156" s="199">
        <f t="shared" si="22"/>
        <v>0</v>
      </c>
      <c r="S156" s="199">
        <v>0</v>
      </c>
      <c r="T156" s="200">
        <f t="shared" si="23"/>
        <v>0</v>
      </c>
      <c r="U156" s="35"/>
      <c r="V156" s="35"/>
      <c r="W156" s="35"/>
      <c r="X156" s="35"/>
      <c r="Y156" s="35"/>
      <c r="Z156" s="35"/>
      <c r="AA156" s="35"/>
      <c r="AB156" s="35"/>
      <c r="AC156" s="35"/>
      <c r="AD156" s="35"/>
      <c r="AE156" s="35"/>
      <c r="AR156" s="201" t="s">
        <v>318</v>
      </c>
      <c r="AT156" s="201" t="s">
        <v>313</v>
      </c>
      <c r="AU156" s="201" t="s">
        <v>125</v>
      </c>
      <c r="AY156" s="18" t="s">
        <v>311</v>
      </c>
      <c r="BE156" s="202">
        <f t="shared" si="24"/>
        <v>0</v>
      </c>
      <c r="BF156" s="202">
        <f t="shared" si="25"/>
        <v>0</v>
      </c>
      <c r="BG156" s="202">
        <f t="shared" si="26"/>
        <v>0</v>
      </c>
      <c r="BH156" s="202">
        <f t="shared" si="27"/>
        <v>0</v>
      </c>
      <c r="BI156" s="202">
        <f t="shared" si="28"/>
        <v>0</v>
      </c>
      <c r="BJ156" s="18" t="s">
        <v>84</v>
      </c>
      <c r="BK156" s="202">
        <f t="shared" si="29"/>
        <v>0</v>
      </c>
      <c r="BL156" s="18" t="s">
        <v>318</v>
      </c>
      <c r="BM156" s="201" t="s">
        <v>4438</v>
      </c>
    </row>
    <row r="157" spans="1:65" s="2" customFormat="1" ht="16.5" customHeight="1" x14ac:dyDescent="0.2">
      <c r="A157" s="35"/>
      <c r="B157" s="36"/>
      <c r="C157" s="190" t="s">
        <v>610</v>
      </c>
      <c r="D157" s="190" t="s">
        <v>313</v>
      </c>
      <c r="E157" s="191" t="s">
        <v>4439</v>
      </c>
      <c r="F157" s="192" t="s">
        <v>4437</v>
      </c>
      <c r="G157" s="193" t="s">
        <v>1692</v>
      </c>
      <c r="H157" s="194">
        <v>1</v>
      </c>
      <c r="I157" s="195"/>
      <c r="J157" s="196">
        <f t="shared" si="20"/>
        <v>0</v>
      </c>
      <c r="K157" s="192" t="s">
        <v>21</v>
      </c>
      <c r="L157" s="40"/>
      <c r="M157" s="197" t="s">
        <v>21</v>
      </c>
      <c r="N157" s="198" t="s">
        <v>47</v>
      </c>
      <c r="O157" s="65"/>
      <c r="P157" s="199">
        <f t="shared" si="21"/>
        <v>0</v>
      </c>
      <c r="Q157" s="199">
        <v>0</v>
      </c>
      <c r="R157" s="199">
        <f t="shared" si="22"/>
        <v>0</v>
      </c>
      <c r="S157" s="199">
        <v>0</v>
      </c>
      <c r="T157" s="200">
        <f t="shared" si="23"/>
        <v>0</v>
      </c>
      <c r="U157" s="35"/>
      <c r="V157" s="35"/>
      <c r="W157" s="35"/>
      <c r="X157" s="35"/>
      <c r="Y157" s="35"/>
      <c r="Z157" s="35"/>
      <c r="AA157" s="35"/>
      <c r="AB157" s="35"/>
      <c r="AC157" s="35"/>
      <c r="AD157" s="35"/>
      <c r="AE157" s="35"/>
      <c r="AR157" s="201" t="s">
        <v>318</v>
      </c>
      <c r="AT157" s="201" t="s">
        <v>313</v>
      </c>
      <c r="AU157" s="201" t="s">
        <v>125</v>
      </c>
      <c r="AY157" s="18" t="s">
        <v>311</v>
      </c>
      <c r="BE157" s="202">
        <f t="shared" si="24"/>
        <v>0</v>
      </c>
      <c r="BF157" s="202">
        <f t="shared" si="25"/>
        <v>0</v>
      </c>
      <c r="BG157" s="202">
        <f t="shared" si="26"/>
        <v>0</v>
      </c>
      <c r="BH157" s="202">
        <f t="shared" si="27"/>
        <v>0</v>
      </c>
      <c r="BI157" s="202">
        <f t="shared" si="28"/>
        <v>0</v>
      </c>
      <c r="BJ157" s="18" t="s">
        <v>84</v>
      </c>
      <c r="BK157" s="202">
        <f t="shared" si="29"/>
        <v>0</v>
      </c>
      <c r="BL157" s="18" t="s">
        <v>318</v>
      </c>
      <c r="BM157" s="201" t="s">
        <v>4440</v>
      </c>
    </row>
    <row r="158" spans="1:65" s="12" customFormat="1" ht="20.85" customHeight="1" x14ac:dyDescent="0.2">
      <c r="B158" s="174"/>
      <c r="C158" s="175"/>
      <c r="D158" s="176" t="s">
        <v>75</v>
      </c>
      <c r="E158" s="188" t="s">
        <v>4441</v>
      </c>
      <c r="F158" s="188" t="s">
        <v>4442</v>
      </c>
      <c r="G158" s="175"/>
      <c r="H158" s="175"/>
      <c r="I158" s="178"/>
      <c r="J158" s="189">
        <f>BK158</f>
        <v>0</v>
      </c>
      <c r="K158" s="175"/>
      <c r="L158" s="180"/>
      <c r="M158" s="181"/>
      <c r="N158" s="182"/>
      <c r="O158" s="182"/>
      <c r="P158" s="183">
        <f>SUM(P159:P163)</f>
        <v>0</v>
      </c>
      <c r="Q158" s="182"/>
      <c r="R158" s="183">
        <f>SUM(R159:R163)</f>
        <v>0</v>
      </c>
      <c r="S158" s="182"/>
      <c r="T158" s="184">
        <f>SUM(T159:T163)</f>
        <v>0</v>
      </c>
      <c r="AR158" s="185" t="s">
        <v>84</v>
      </c>
      <c r="AT158" s="186" t="s">
        <v>75</v>
      </c>
      <c r="AU158" s="186" t="s">
        <v>86</v>
      </c>
      <c r="AY158" s="185" t="s">
        <v>311</v>
      </c>
      <c r="BK158" s="187">
        <f>SUM(BK159:BK163)</f>
        <v>0</v>
      </c>
    </row>
    <row r="159" spans="1:65" s="2" customFormat="1" ht="16.5" customHeight="1" x14ac:dyDescent="0.2">
      <c r="A159" s="35"/>
      <c r="B159" s="36"/>
      <c r="C159" s="190" t="s">
        <v>615</v>
      </c>
      <c r="D159" s="190" t="s">
        <v>313</v>
      </c>
      <c r="E159" s="191" t="s">
        <v>4443</v>
      </c>
      <c r="F159" s="192" t="s">
        <v>4444</v>
      </c>
      <c r="G159" s="193" t="s">
        <v>1692</v>
      </c>
      <c r="H159" s="194">
        <v>1</v>
      </c>
      <c r="I159" s="195"/>
      <c r="J159" s="196">
        <f>ROUND(I159*H159,2)</f>
        <v>0</v>
      </c>
      <c r="K159" s="192" t="s">
        <v>21</v>
      </c>
      <c r="L159" s="40"/>
      <c r="M159" s="197" t="s">
        <v>21</v>
      </c>
      <c r="N159" s="198" t="s">
        <v>47</v>
      </c>
      <c r="O159" s="65"/>
      <c r="P159" s="199">
        <f>O159*H159</f>
        <v>0</v>
      </c>
      <c r="Q159" s="199">
        <v>0</v>
      </c>
      <c r="R159" s="199">
        <f>Q159*H159</f>
        <v>0</v>
      </c>
      <c r="S159" s="199">
        <v>0</v>
      </c>
      <c r="T159" s="200">
        <f>S159*H159</f>
        <v>0</v>
      </c>
      <c r="U159" s="35"/>
      <c r="V159" s="35"/>
      <c r="W159" s="35"/>
      <c r="X159" s="35"/>
      <c r="Y159" s="35"/>
      <c r="Z159" s="35"/>
      <c r="AA159" s="35"/>
      <c r="AB159" s="35"/>
      <c r="AC159" s="35"/>
      <c r="AD159" s="35"/>
      <c r="AE159" s="35"/>
      <c r="AR159" s="201" t="s">
        <v>318</v>
      </c>
      <c r="AT159" s="201" t="s">
        <v>313</v>
      </c>
      <c r="AU159" s="201" t="s">
        <v>125</v>
      </c>
      <c r="AY159" s="18" t="s">
        <v>311</v>
      </c>
      <c r="BE159" s="202">
        <f>IF(N159="základní",J159,0)</f>
        <v>0</v>
      </c>
      <c r="BF159" s="202">
        <f>IF(N159="snížená",J159,0)</f>
        <v>0</v>
      </c>
      <c r="BG159" s="202">
        <f>IF(N159="zákl. přenesená",J159,0)</f>
        <v>0</v>
      </c>
      <c r="BH159" s="202">
        <f>IF(N159="sníž. přenesená",J159,0)</f>
        <v>0</v>
      </c>
      <c r="BI159" s="202">
        <f>IF(N159="nulová",J159,0)</f>
        <v>0</v>
      </c>
      <c r="BJ159" s="18" t="s">
        <v>84</v>
      </c>
      <c r="BK159" s="202">
        <f>ROUND(I159*H159,2)</f>
        <v>0</v>
      </c>
      <c r="BL159" s="18" t="s">
        <v>318</v>
      </c>
      <c r="BM159" s="201" t="s">
        <v>4445</v>
      </c>
    </row>
    <row r="160" spans="1:65" s="2" customFormat="1" ht="16.5" customHeight="1" x14ac:dyDescent="0.2">
      <c r="A160" s="35"/>
      <c r="B160" s="36"/>
      <c r="C160" s="190" t="s">
        <v>619</v>
      </c>
      <c r="D160" s="190" t="s">
        <v>313</v>
      </c>
      <c r="E160" s="191" t="s">
        <v>4446</v>
      </c>
      <c r="F160" s="192" t="s">
        <v>4447</v>
      </c>
      <c r="G160" s="193" t="s">
        <v>1692</v>
      </c>
      <c r="H160" s="194">
        <v>1</v>
      </c>
      <c r="I160" s="195"/>
      <c r="J160" s="196">
        <f>ROUND(I160*H160,2)</f>
        <v>0</v>
      </c>
      <c r="K160" s="192" t="s">
        <v>21</v>
      </c>
      <c r="L160" s="40"/>
      <c r="M160" s="197" t="s">
        <v>21</v>
      </c>
      <c r="N160" s="198" t="s">
        <v>47</v>
      </c>
      <c r="O160" s="65"/>
      <c r="P160" s="199">
        <f>O160*H160</f>
        <v>0</v>
      </c>
      <c r="Q160" s="199">
        <v>0</v>
      </c>
      <c r="R160" s="199">
        <f>Q160*H160</f>
        <v>0</v>
      </c>
      <c r="S160" s="199">
        <v>0</v>
      </c>
      <c r="T160" s="200">
        <f>S160*H160</f>
        <v>0</v>
      </c>
      <c r="U160" s="35"/>
      <c r="V160" s="35"/>
      <c r="W160" s="35"/>
      <c r="X160" s="35"/>
      <c r="Y160" s="35"/>
      <c r="Z160" s="35"/>
      <c r="AA160" s="35"/>
      <c r="AB160" s="35"/>
      <c r="AC160" s="35"/>
      <c r="AD160" s="35"/>
      <c r="AE160" s="35"/>
      <c r="AR160" s="201" t="s">
        <v>318</v>
      </c>
      <c r="AT160" s="201" t="s">
        <v>313</v>
      </c>
      <c r="AU160" s="201" t="s">
        <v>125</v>
      </c>
      <c r="AY160" s="18" t="s">
        <v>311</v>
      </c>
      <c r="BE160" s="202">
        <f>IF(N160="základní",J160,0)</f>
        <v>0</v>
      </c>
      <c r="BF160" s="202">
        <f>IF(N160="snížená",J160,0)</f>
        <v>0</v>
      </c>
      <c r="BG160" s="202">
        <f>IF(N160="zákl. přenesená",J160,0)</f>
        <v>0</v>
      </c>
      <c r="BH160" s="202">
        <f>IF(N160="sníž. přenesená",J160,0)</f>
        <v>0</v>
      </c>
      <c r="BI160" s="202">
        <f>IF(N160="nulová",J160,0)</f>
        <v>0</v>
      </c>
      <c r="BJ160" s="18" t="s">
        <v>84</v>
      </c>
      <c r="BK160" s="202">
        <f>ROUND(I160*H160,2)</f>
        <v>0</v>
      </c>
      <c r="BL160" s="18" t="s">
        <v>318</v>
      </c>
      <c r="BM160" s="201" t="s">
        <v>4448</v>
      </c>
    </row>
    <row r="161" spans="1:65" s="2" customFormat="1" ht="16.5" customHeight="1" x14ac:dyDescent="0.2">
      <c r="A161" s="35"/>
      <c r="B161" s="36"/>
      <c r="C161" s="190" t="s">
        <v>624</v>
      </c>
      <c r="D161" s="190" t="s">
        <v>313</v>
      </c>
      <c r="E161" s="191" t="s">
        <v>4449</v>
      </c>
      <c r="F161" s="192" t="s">
        <v>4450</v>
      </c>
      <c r="G161" s="193" t="s">
        <v>1692</v>
      </c>
      <c r="H161" s="194">
        <v>1</v>
      </c>
      <c r="I161" s="195"/>
      <c r="J161" s="196">
        <f>ROUND(I161*H161,2)</f>
        <v>0</v>
      </c>
      <c r="K161" s="192" t="s">
        <v>21</v>
      </c>
      <c r="L161" s="40"/>
      <c r="M161" s="197" t="s">
        <v>21</v>
      </c>
      <c r="N161" s="198" t="s">
        <v>47</v>
      </c>
      <c r="O161" s="65"/>
      <c r="P161" s="199">
        <f>O161*H161</f>
        <v>0</v>
      </c>
      <c r="Q161" s="199">
        <v>0</v>
      </c>
      <c r="R161" s="199">
        <f>Q161*H161</f>
        <v>0</v>
      </c>
      <c r="S161" s="199">
        <v>0</v>
      </c>
      <c r="T161" s="200">
        <f>S161*H161</f>
        <v>0</v>
      </c>
      <c r="U161" s="35"/>
      <c r="V161" s="35"/>
      <c r="W161" s="35"/>
      <c r="X161" s="35"/>
      <c r="Y161" s="35"/>
      <c r="Z161" s="35"/>
      <c r="AA161" s="35"/>
      <c r="AB161" s="35"/>
      <c r="AC161" s="35"/>
      <c r="AD161" s="35"/>
      <c r="AE161" s="35"/>
      <c r="AR161" s="201" t="s">
        <v>318</v>
      </c>
      <c r="AT161" s="201" t="s">
        <v>313</v>
      </c>
      <c r="AU161" s="201" t="s">
        <v>125</v>
      </c>
      <c r="AY161" s="18" t="s">
        <v>311</v>
      </c>
      <c r="BE161" s="202">
        <f>IF(N161="základní",J161,0)</f>
        <v>0</v>
      </c>
      <c r="BF161" s="202">
        <f>IF(N161="snížená",J161,0)</f>
        <v>0</v>
      </c>
      <c r="BG161" s="202">
        <f>IF(N161="zákl. přenesená",J161,0)</f>
        <v>0</v>
      </c>
      <c r="BH161" s="202">
        <f>IF(N161="sníž. přenesená",J161,0)</f>
        <v>0</v>
      </c>
      <c r="BI161" s="202">
        <f>IF(N161="nulová",J161,0)</f>
        <v>0</v>
      </c>
      <c r="BJ161" s="18" t="s">
        <v>84</v>
      </c>
      <c r="BK161" s="202">
        <f>ROUND(I161*H161,2)</f>
        <v>0</v>
      </c>
      <c r="BL161" s="18" t="s">
        <v>318</v>
      </c>
      <c r="BM161" s="201" t="s">
        <v>4451</v>
      </c>
    </row>
    <row r="162" spans="1:65" s="2" customFormat="1" ht="16.5" customHeight="1" x14ac:dyDescent="0.2">
      <c r="A162" s="35"/>
      <c r="B162" s="36"/>
      <c r="C162" s="190" t="s">
        <v>628</v>
      </c>
      <c r="D162" s="190" t="s">
        <v>313</v>
      </c>
      <c r="E162" s="191" t="s">
        <v>4452</v>
      </c>
      <c r="F162" s="192" t="s">
        <v>4453</v>
      </c>
      <c r="G162" s="193" t="s">
        <v>1692</v>
      </c>
      <c r="H162" s="194">
        <v>1</v>
      </c>
      <c r="I162" s="195"/>
      <c r="J162" s="196">
        <f>ROUND(I162*H162,2)</f>
        <v>0</v>
      </c>
      <c r="K162" s="192" t="s">
        <v>21</v>
      </c>
      <c r="L162" s="40"/>
      <c r="M162" s="197" t="s">
        <v>21</v>
      </c>
      <c r="N162" s="198" t="s">
        <v>47</v>
      </c>
      <c r="O162" s="65"/>
      <c r="P162" s="199">
        <f>O162*H162</f>
        <v>0</v>
      </c>
      <c r="Q162" s="199">
        <v>0</v>
      </c>
      <c r="R162" s="199">
        <f>Q162*H162</f>
        <v>0</v>
      </c>
      <c r="S162" s="199">
        <v>0</v>
      </c>
      <c r="T162" s="200">
        <f>S162*H162</f>
        <v>0</v>
      </c>
      <c r="U162" s="35"/>
      <c r="V162" s="35"/>
      <c r="W162" s="35"/>
      <c r="X162" s="35"/>
      <c r="Y162" s="35"/>
      <c r="Z162" s="35"/>
      <c r="AA162" s="35"/>
      <c r="AB162" s="35"/>
      <c r="AC162" s="35"/>
      <c r="AD162" s="35"/>
      <c r="AE162" s="35"/>
      <c r="AR162" s="201" t="s">
        <v>318</v>
      </c>
      <c r="AT162" s="201" t="s">
        <v>313</v>
      </c>
      <c r="AU162" s="201" t="s">
        <v>125</v>
      </c>
      <c r="AY162" s="18" t="s">
        <v>311</v>
      </c>
      <c r="BE162" s="202">
        <f>IF(N162="základní",J162,0)</f>
        <v>0</v>
      </c>
      <c r="BF162" s="202">
        <f>IF(N162="snížená",J162,0)</f>
        <v>0</v>
      </c>
      <c r="BG162" s="202">
        <f>IF(N162="zákl. přenesená",J162,0)</f>
        <v>0</v>
      </c>
      <c r="BH162" s="202">
        <f>IF(N162="sníž. přenesená",J162,0)</f>
        <v>0</v>
      </c>
      <c r="BI162" s="202">
        <f>IF(N162="nulová",J162,0)</f>
        <v>0</v>
      </c>
      <c r="BJ162" s="18" t="s">
        <v>84</v>
      </c>
      <c r="BK162" s="202">
        <f>ROUND(I162*H162,2)</f>
        <v>0</v>
      </c>
      <c r="BL162" s="18" t="s">
        <v>318</v>
      </c>
      <c r="BM162" s="201" t="s">
        <v>4454</v>
      </c>
    </row>
    <row r="163" spans="1:65" s="2" customFormat="1" ht="16.5" customHeight="1" x14ac:dyDescent="0.2">
      <c r="A163" s="35"/>
      <c r="B163" s="36"/>
      <c r="C163" s="190" t="s">
        <v>635</v>
      </c>
      <c r="D163" s="190" t="s">
        <v>313</v>
      </c>
      <c r="E163" s="191" t="s">
        <v>4455</v>
      </c>
      <c r="F163" s="192" t="s">
        <v>4456</v>
      </c>
      <c r="G163" s="193" t="s">
        <v>1692</v>
      </c>
      <c r="H163" s="194">
        <v>1</v>
      </c>
      <c r="I163" s="195"/>
      <c r="J163" s="196">
        <f>ROUND(I163*H163,2)</f>
        <v>0</v>
      </c>
      <c r="K163" s="192" t="s">
        <v>21</v>
      </c>
      <c r="L163" s="40"/>
      <c r="M163" s="197" t="s">
        <v>21</v>
      </c>
      <c r="N163" s="198" t="s">
        <v>47</v>
      </c>
      <c r="O163" s="65"/>
      <c r="P163" s="199">
        <f>O163*H163</f>
        <v>0</v>
      </c>
      <c r="Q163" s="199">
        <v>0</v>
      </c>
      <c r="R163" s="199">
        <f>Q163*H163</f>
        <v>0</v>
      </c>
      <c r="S163" s="199">
        <v>0</v>
      </c>
      <c r="T163" s="200">
        <f>S163*H163</f>
        <v>0</v>
      </c>
      <c r="U163" s="35"/>
      <c r="V163" s="35"/>
      <c r="W163" s="35"/>
      <c r="X163" s="35"/>
      <c r="Y163" s="35"/>
      <c r="Z163" s="35"/>
      <c r="AA163" s="35"/>
      <c r="AB163" s="35"/>
      <c r="AC163" s="35"/>
      <c r="AD163" s="35"/>
      <c r="AE163" s="35"/>
      <c r="AR163" s="201" t="s">
        <v>318</v>
      </c>
      <c r="AT163" s="201" t="s">
        <v>313</v>
      </c>
      <c r="AU163" s="201" t="s">
        <v>125</v>
      </c>
      <c r="AY163" s="18" t="s">
        <v>311</v>
      </c>
      <c r="BE163" s="202">
        <f>IF(N163="základní",J163,0)</f>
        <v>0</v>
      </c>
      <c r="BF163" s="202">
        <f>IF(N163="snížená",J163,0)</f>
        <v>0</v>
      </c>
      <c r="BG163" s="202">
        <f>IF(N163="zákl. přenesená",J163,0)</f>
        <v>0</v>
      </c>
      <c r="BH163" s="202">
        <f>IF(N163="sníž. přenesená",J163,0)</f>
        <v>0</v>
      </c>
      <c r="BI163" s="202">
        <f>IF(N163="nulová",J163,0)</f>
        <v>0</v>
      </c>
      <c r="BJ163" s="18" t="s">
        <v>84</v>
      </c>
      <c r="BK163" s="202">
        <f>ROUND(I163*H163,2)</f>
        <v>0</v>
      </c>
      <c r="BL163" s="18" t="s">
        <v>318</v>
      </c>
      <c r="BM163" s="201" t="s">
        <v>4457</v>
      </c>
    </row>
    <row r="164" spans="1:65" s="12" customFormat="1" ht="20.85" customHeight="1" x14ac:dyDescent="0.2">
      <c r="B164" s="174"/>
      <c r="C164" s="175"/>
      <c r="D164" s="176" t="s">
        <v>75</v>
      </c>
      <c r="E164" s="188" t="s">
        <v>4458</v>
      </c>
      <c r="F164" s="188" t="s">
        <v>4459</v>
      </c>
      <c r="G164" s="175"/>
      <c r="H164" s="175"/>
      <c r="I164" s="178"/>
      <c r="J164" s="189">
        <f>BK164</f>
        <v>0</v>
      </c>
      <c r="K164" s="175"/>
      <c r="L164" s="180"/>
      <c r="M164" s="181"/>
      <c r="N164" s="182"/>
      <c r="O164" s="182"/>
      <c r="P164" s="183">
        <f>SUM(P165:P181)</f>
        <v>0</v>
      </c>
      <c r="Q164" s="182"/>
      <c r="R164" s="183">
        <f>SUM(R165:R181)</f>
        <v>0</v>
      </c>
      <c r="S164" s="182"/>
      <c r="T164" s="184">
        <f>SUM(T165:T181)</f>
        <v>0</v>
      </c>
      <c r="AR164" s="185" t="s">
        <v>84</v>
      </c>
      <c r="AT164" s="186" t="s">
        <v>75</v>
      </c>
      <c r="AU164" s="186" t="s">
        <v>86</v>
      </c>
      <c r="AY164" s="185" t="s">
        <v>311</v>
      </c>
      <c r="BK164" s="187">
        <f>SUM(BK165:BK181)</f>
        <v>0</v>
      </c>
    </row>
    <row r="165" spans="1:65" s="2" customFormat="1" ht="16.5" customHeight="1" x14ac:dyDescent="0.2">
      <c r="A165" s="35"/>
      <c r="B165" s="36"/>
      <c r="C165" s="190" t="s">
        <v>640</v>
      </c>
      <c r="D165" s="190" t="s">
        <v>313</v>
      </c>
      <c r="E165" s="191" t="s">
        <v>4460</v>
      </c>
      <c r="F165" s="192" t="s">
        <v>4461</v>
      </c>
      <c r="G165" s="193" t="s">
        <v>329</v>
      </c>
      <c r="H165" s="194">
        <v>20</v>
      </c>
      <c r="I165" s="195"/>
      <c r="J165" s="196">
        <f t="shared" ref="J165:J181" si="30">ROUND(I165*H165,2)</f>
        <v>0</v>
      </c>
      <c r="K165" s="192" t="s">
        <v>21</v>
      </c>
      <c r="L165" s="40"/>
      <c r="M165" s="197" t="s">
        <v>21</v>
      </c>
      <c r="N165" s="198" t="s">
        <v>47</v>
      </c>
      <c r="O165" s="65"/>
      <c r="P165" s="199">
        <f t="shared" ref="P165:P181" si="31">O165*H165</f>
        <v>0</v>
      </c>
      <c r="Q165" s="199">
        <v>0</v>
      </c>
      <c r="R165" s="199">
        <f t="shared" ref="R165:R181" si="32">Q165*H165</f>
        <v>0</v>
      </c>
      <c r="S165" s="199">
        <v>0</v>
      </c>
      <c r="T165" s="200">
        <f t="shared" ref="T165:T181" si="33">S165*H165</f>
        <v>0</v>
      </c>
      <c r="U165" s="35"/>
      <c r="V165" s="35"/>
      <c r="W165" s="35"/>
      <c r="X165" s="35"/>
      <c r="Y165" s="35"/>
      <c r="Z165" s="35"/>
      <c r="AA165" s="35"/>
      <c r="AB165" s="35"/>
      <c r="AC165" s="35"/>
      <c r="AD165" s="35"/>
      <c r="AE165" s="35"/>
      <c r="AR165" s="201" t="s">
        <v>318</v>
      </c>
      <c r="AT165" s="201" t="s">
        <v>313</v>
      </c>
      <c r="AU165" s="201" t="s">
        <v>125</v>
      </c>
      <c r="AY165" s="18" t="s">
        <v>311</v>
      </c>
      <c r="BE165" s="202">
        <f t="shared" ref="BE165:BE181" si="34">IF(N165="základní",J165,0)</f>
        <v>0</v>
      </c>
      <c r="BF165" s="202">
        <f t="shared" ref="BF165:BF181" si="35">IF(N165="snížená",J165,0)</f>
        <v>0</v>
      </c>
      <c r="BG165" s="202">
        <f t="shared" ref="BG165:BG181" si="36">IF(N165="zákl. přenesená",J165,0)</f>
        <v>0</v>
      </c>
      <c r="BH165" s="202">
        <f t="shared" ref="BH165:BH181" si="37">IF(N165="sníž. přenesená",J165,0)</f>
        <v>0</v>
      </c>
      <c r="BI165" s="202">
        <f t="shared" ref="BI165:BI181" si="38">IF(N165="nulová",J165,0)</f>
        <v>0</v>
      </c>
      <c r="BJ165" s="18" t="s">
        <v>84</v>
      </c>
      <c r="BK165" s="202">
        <f t="shared" ref="BK165:BK181" si="39">ROUND(I165*H165,2)</f>
        <v>0</v>
      </c>
      <c r="BL165" s="18" t="s">
        <v>318</v>
      </c>
      <c r="BM165" s="201" t="s">
        <v>4462</v>
      </c>
    </row>
    <row r="166" spans="1:65" s="2" customFormat="1" ht="16.5" customHeight="1" x14ac:dyDescent="0.2">
      <c r="A166" s="35"/>
      <c r="B166" s="36"/>
      <c r="C166" s="190" t="s">
        <v>649</v>
      </c>
      <c r="D166" s="190" t="s">
        <v>313</v>
      </c>
      <c r="E166" s="191" t="s">
        <v>4463</v>
      </c>
      <c r="F166" s="192" t="s">
        <v>4464</v>
      </c>
      <c r="G166" s="193" t="s">
        <v>329</v>
      </c>
      <c r="H166" s="194">
        <v>10</v>
      </c>
      <c r="I166" s="195"/>
      <c r="J166" s="196">
        <f t="shared" si="30"/>
        <v>0</v>
      </c>
      <c r="K166" s="192" t="s">
        <v>21</v>
      </c>
      <c r="L166" s="40"/>
      <c r="M166" s="197" t="s">
        <v>21</v>
      </c>
      <c r="N166" s="198" t="s">
        <v>47</v>
      </c>
      <c r="O166" s="65"/>
      <c r="P166" s="199">
        <f t="shared" si="31"/>
        <v>0</v>
      </c>
      <c r="Q166" s="199">
        <v>0</v>
      </c>
      <c r="R166" s="199">
        <f t="shared" si="32"/>
        <v>0</v>
      </c>
      <c r="S166" s="199">
        <v>0</v>
      </c>
      <c r="T166" s="200">
        <f t="shared" si="33"/>
        <v>0</v>
      </c>
      <c r="U166" s="35"/>
      <c r="V166" s="35"/>
      <c r="W166" s="35"/>
      <c r="X166" s="35"/>
      <c r="Y166" s="35"/>
      <c r="Z166" s="35"/>
      <c r="AA166" s="35"/>
      <c r="AB166" s="35"/>
      <c r="AC166" s="35"/>
      <c r="AD166" s="35"/>
      <c r="AE166" s="35"/>
      <c r="AR166" s="201" t="s">
        <v>318</v>
      </c>
      <c r="AT166" s="201" t="s">
        <v>313</v>
      </c>
      <c r="AU166" s="201" t="s">
        <v>125</v>
      </c>
      <c r="AY166" s="18" t="s">
        <v>311</v>
      </c>
      <c r="BE166" s="202">
        <f t="shared" si="34"/>
        <v>0</v>
      </c>
      <c r="BF166" s="202">
        <f t="shared" si="35"/>
        <v>0</v>
      </c>
      <c r="BG166" s="202">
        <f t="shared" si="36"/>
        <v>0</v>
      </c>
      <c r="BH166" s="202">
        <f t="shared" si="37"/>
        <v>0</v>
      </c>
      <c r="BI166" s="202">
        <f t="shared" si="38"/>
        <v>0</v>
      </c>
      <c r="BJ166" s="18" t="s">
        <v>84</v>
      </c>
      <c r="BK166" s="202">
        <f t="shared" si="39"/>
        <v>0</v>
      </c>
      <c r="BL166" s="18" t="s">
        <v>318</v>
      </c>
      <c r="BM166" s="201" t="s">
        <v>4465</v>
      </c>
    </row>
    <row r="167" spans="1:65" s="2" customFormat="1" ht="16.5" customHeight="1" x14ac:dyDescent="0.2">
      <c r="A167" s="35"/>
      <c r="B167" s="36"/>
      <c r="C167" s="190" t="s">
        <v>655</v>
      </c>
      <c r="D167" s="190" t="s">
        <v>313</v>
      </c>
      <c r="E167" s="191" t="s">
        <v>4466</v>
      </c>
      <c r="F167" s="192" t="s">
        <v>4467</v>
      </c>
      <c r="G167" s="193" t="s">
        <v>329</v>
      </c>
      <c r="H167" s="194">
        <v>5</v>
      </c>
      <c r="I167" s="195"/>
      <c r="J167" s="196">
        <f t="shared" si="30"/>
        <v>0</v>
      </c>
      <c r="K167" s="192" t="s">
        <v>21</v>
      </c>
      <c r="L167" s="40"/>
      <c r="M167" s="197" t="s">
        <v>21</v>
      </c>
      <c r="N167" s="198" t="s">
        <v>47</v>
      </c>
      <c r="O167" s="65"/>
      <c r="P167" s="199">
        <f t="shared" si="31"/>
        <v>0</v>
      </c>
      <c r="Q167" s="199">
        <v>0</v>
      </c>
      <c r="R167" s="199">
        <f t="shared" si="32"/>
        <v>0</v>
      </c>
      <c r="S167" s="199">
        <v>0</v>
      </c>
      <c r="T167" s="200">
        <f t="shared" si="33"/>
        <v>0</v>
      </c>
      <c r="U167" s="35"/>
      <c r="V167" s="35"/>
      <c r="W167" s="35"/>
      <c r="X167" s="35"/>
      <c r="Y167" s="35"/>
      <c r="Z167" s="35"/>
      <c r="AA167" s="35"/>
      <c r="AB167" s="35"/>
      <c r="AC167" s="35"/>
      <c r="AD167" s="35"/>
      <c r="AE167" s="35"/>
      <c r="AR167" s="201" t="s">
        <v>318</v>
      </c>
      <c r="AT167" s="201" t="s">
        <v>313</v>
      </c>
      <c r="AU167" s="201" t="s">
        <v>125</v>
      </c>
      <c r="AY167" s="18" t="s">
        <v>311</v>
      </c>
      <c r="BE167" s="202">
        <f t="shared" si="34"/>
        <v>0</v>
      </c>
      <c r="BF167" s="202">
        <f t="shared" si="35"/>
        <v>0</v>
      </c>
      <c r="BG167" s="202">
        <f t="shared" si="36"/>
        <v>0</v>
      </c>
      <c r="BH167" s="202">
        <f t="shared" si="37"/>
        <v>0</v>
      </c>
      <c r="BI167" s="202">
        <f t="shared" si="38"/>
        <v>0</v>
      </c>
      <c r="BJ167" s="18" t="s">
        <v>84</v>
      </c>
      <c r="BK167" s="202">
        <f t="shared" si="39"/>
        <v>0</v>
      </c>
      <c r="BL167" s="18" t="s">
        <v>318</v>
      </c>
      <c r="BM167" s="201" t="s">
        <v>4468</v>
      </c>
    </row>
    <row r="168" spans="1:65" s="2" customFormat="1" ht="16.5" customHeight="1" x14ac:dyDescent="0.2">
      <c r="A168" s="35"/>
      <c r="B168" s="36"/>
      <c r="C168" s="190" t="s">
        <v>660</v>
      </c>
      <c r="D168" s="190" t="s">
        <v>313</v>
      </c>
      <c r="E168" s="191" t="s">
        <v>4469</v>
      </c>
      <c r="F168" s="192" t="s">
        <v>4470</v>
      </c>
      <c r="G168" s="193" t="s">
        <v>329</v>
      </c>
      <c r="H168" s="194">
        <v>280</v>
      </c>
      <c r="I168" s="195"/>
      <c r="J168" s="196">
        <f t="shared" si="30"/>
        <v>0</v>
      </c>
      <c r="K168" s="192" t="s">
        <v>21</v>
      </c>
      <c r="L168" s="40"/>
      <c r="M168" s="197" t="s">
        <v>21</v>
      </c>
      <c r="N168" s="198" t="s">
        <v>47</v>
      </c>
      <c r="O168" s="65"/>
      <c r="P168" s="199">
        <f t="shared" si="31"/>
        <v>0</v>
      </c>
      <c r="Q168" s="199">
        <v>0</v>
      </c>
      <c r="R168" s="199">
        <f t="shared" si="32"/>
        <v>0</v>
      </c>
      <c r="S168" s="199">
        <v>0</v>
      </c>
      <c r="T168" s="200">
        <f t="shared" si="33"/>
        <v>0</v>
      </c>
      <c r="U168" s="35"/>
      <c r="V168" s="35"/>
      <c r="W168" s="35"/>
      <c r="X168" s="35"/>
      <c r="Y168" s="35"/>
      <c r="Z168" s="35"/>
      <c r="AA168" s="35"/>
      <c r="AB168" s="35"/>
      <c r="AC168" s="35"/>
      <c r="AD168" s="35"/>
      <c r="AE168" s="35"/>
      <c r="AR168" s="201" t="s">
        <v>318</v>
      </c>
      <c r="AT168" s="201" t="s">
        <v>313</v>
      </c>
      <c r="AU168" s="201" t="s">
        <v>125</v>
      </c>
      <c r="AY168" s="18" t="s">
        <v>311</v>
      </c>
      <c r="BE168" s="202">
        <f t="shared" si="34"/>
        <v>0</v>
      </c>
      <c r="BF168" s="202">
        <f t="shared" si="35"/>
        <v>0</v>
      </c>
      <c r="BG168" s="202">
        <f t="shared" si="36"/>
        <v>0</v>
      </c>
      <c r="BH168" s="202">
        <f t="shared" si="37"/>
        <v>0</v>
      </c>
      <c r="BI168" s="202">
        <f t="shared" si="38"/>
        <v>0</v>
      </c>
      <c r="BJ168" s="18" t="s">
        <v>84</v>
      </c>
      <c r="BK168" s="202">
        <f t="shared" si="39"/>
        <v>0</v>
      </c>
      <c r="BL168" s="18" t="s">
        <v>318</v>
      </c>
      <c r="BM168" s="201" t="s">
        <v>4471</v>
      </c>
    </row>
    <row r="169" spans="1:65" s="2" customFormat="1" ht="16.5" customHeight="1" x14ac:dyDescent="0.2">
      <c r="A169" s="35"/>
      <c r="B169" s="36"/>
      <c r="C169" s="190" t="s">
        <v>666</v>
      </c>
      <c r="D169" s="190" t="s">
        <v>313</v>
      </c>
      <c r="E169" s="191" t="s">
        <v>4472</v>
      </c>
      <c r="F169" s="192" t="s">
        <v>4473</v>
      </c>
      <c r="G169" s="193" t="s">
        <v>329</v>
      </c>
      <c r="H169" s="194">
        <v>220</v>
      </c>
      <c r="I169" s="195"/>
      <c r="J169" s="196">
        <f t="shared" si="30"/>
        <v>0</v>
      </c>
      <c r="K169" s="192" t="s">
        <v>21</v>
      </c>
      <c r="L169" s="40"/>
      <c r="M169" s="197" t="s">
        <v>21</v>
      </c>
      <c r="N169" s="198" t="s">
        <v>47</v>
      </c>
      <c r="O169" s="65"/>
      <c r="P169" s="199">
        <f t="shared" si="31"/>
        <v>0</v>
      </c>
      <c r="Q169" s="199">
        <v>0</v>
      </c>
      <c r="R169" s="199">
        <f t="shared" si="32"/>
        <v>0</v>
      </c>
      <c r="S169" s="199">
        <v>0</v>
      </c>
      <c r="T169" s="200">
        <f t="shared" si="33"/>
        <v>0</v>
      </c>
      <c r="U169" s="35"/>
      <c r="V169" s="35"/>
      <c r="W169" s="35"/>
      <c r="X169" s="35"/>
      <c r="Y169" s="35"/>
      <c r="Z169" s="35"/>
      <c r="AA169" s="35"/>
      <c r="AB169" s="35"/>
      <c r="AC169" s="35"/>
      <c r="AD169" s="35"/>
      <c r="AE169" s="35"/>
      <c r="AR169" s="201" t="s">
        <v>318</v>
      </c>
      <c r="AT169" s="201" t="s">
        <v>313</v>
      </c>
      <c r="AU169" s="201" t="s">
        <v>125</v>
      </c>
      <c r="AY169" s="18" t="s">
        <v>311</v>
      </c>
      <c r="BE169" s="202">
        <f t="shared" si="34"/>
        <v>0</v>
      </c>
      <c r="BF169" s="202">
        <f t="shared" si="35"/>
        <v>0</v>
      </c>
      <c r="BG169" s="202">
        <f t="shared" si="36"/>
        <v>0</v>
      </c>
      <c r="BH169" s="202">
        <f t="shared" si="37"/>
        <v>0</v>
      </c>
      <c r="BI169" s="202">
        <f t="shared" si="38"/>
        <v>0</v>
      </c>
      <c r="BJ169" s="18" t="s">
        <v>84</v>
      </c>
      <c r="BK169" s="202">
        <f t="shared" si="39"/>
        <v>0</v>
      </c>
      <c r="BL169" s="18" t="s">
        <v>318</v>
      </c>
      <c r="BM169" s="201" t="s">
        <v>4474</v>
      </c>
    </row>
    <row r="170" spans="1:65" s="2" customFormat="1" ht="16.5" customHeight="1" x14ac:dyDescent="0.2">
      <c r="A170" s="35"/>
      <c r="B170" s="36"/>
      <c r="C170" s="190" t="s">
        <v>672</v>
      </c>
      <c r="D170" s="190" t="s">
        <v>313</v>
      </c>
      <c r="E170" s="191" t="s">
        <v>4475</v>
      </c>
      <c r="F170" s="192" t="s">
        <v>4476</v>
      </c>
      <c r="G170" s="193" t="s">
        <v>329</v>
      </c>
      <c r="H170" s="194">
        <v>25</v>
      </c>
      <c r="I170" s="195"/>
      <c r="J170" s="196">
        <f t="shared" si="30"/>
        <v>0</v>
      </c>
      <c r="K170" s="192" t="s">
        <v>21</v>
      </c>
      <c r="L170" s="40"/>
      <c r="M170" s="197" t="s">
        <v>21</v>
      </c>
      <c r="N170" s="198" t="s">
        <v>47</v>
      </c>
      <c r="O170" s="65"/>
      <c r="P170" s="199">
        <f t="shared" si="31"/>
        <v>0</v>
      </c>
      <c r="Q170" s="199">
        <v>0</v>
      </c>
      <c r="R170" s="199">
        <f t="shared" si="32"/>
        <v>0</v>
      </c>
      <c r="S170" s="199">
        <v>0</v>
      </c>
      <c r="T170" s="200">
        <f t="shared" si="33"/>
        <v>0</v>
      </c>
      <c r="U170" s="35"/>
      <c r="V170" s="35"/>
      <c r="W170" s="35"/>
      <c r="X170" s="35"/>
      <c r="Y170" s="35"/>
      <c r="Z170" s="35"/>
      <c r="AA170" s="35"/>
      <c r="AB170" s="35"/>
      <c r="AC170" s="35"/>
      <c r="AD170" s="35"/>
      <c r="AE170" s="35"/>
      <c r="AR170" s="201" t="s">
        <v>318</v>
      </c>
      <c r="AT170" s="201" t="s">
        <v>313</v>
      </c>
      <c r="AU170" s="201" t="s">
        <v>125</v>
      </c>
      <c r="AY170" s="18" t="s">
        <v>311</v>
      </c>
      <c r="BE170" s="202">
        <f t="shared" si="34"/>
        <v>0</v>
      </c>
      <c r="BF170" s="202">
        <f t="shared" si="35"/>
        <v>0</v>
      </c>
      <c r="BG170" s="202">
        <f t="shared" si="36"/>
        <v>0</v>
      </c>
      <c r="BH170" s="202">
        <f t="shared" si="37"/>
        <v>0</v>
      </c>
      <c r="BI170" s="202">
        <f t="shared" si="38"/>
        <v>0</v>
      </c>
      <c r="BJ170" s="18" t="s">
        <v>84</v>
      </c>
      <c r="BK170" s="202">
        <f t="shared" si="39"/>
        <v>0</v>
      </c>
      <c r="BL170" s="18" t="s">
        <v>318</v>
      </c>
      <c r="BM170" s="201" t="s">
        <v>4477</v>
      </c>
    </row>
    <row r="171" spans="1:65" s="2" customFormat="1" ht="16.5" customHeight="1" x14ac:dyDescent="0.2">
      <c r="A171" s="35"/>
      <c r="B171" s="36"/>
      <c r="C171" s="190" t="s">
        <v>678</v>
      </c>
      <c r="D171" s="190" t="s">
        <v>313</v>
      </c>
      <c r="E171" s="191" t="s">
        <v>4478</v>
      </c>
      <c r="F171" s="192" t="s">
        <v>4479</v>
      </c>
      <c r="G171" s="193" t="s">
        <v>329</v>
      </c>
      <c r="H171" s="194">
        <v>210</v>
      </c>
      <c r="I171" s="195"/>
      <c r="J171" s="196">
        <f t="shared" si="30"/>
        <v>0</v>
      </c>
      <c r="K171" s="192" t="s">
        <v>21</v>
      </c>
      <c r="L171" s="40"/>
      <c r="M171" s="197" t="s">
        <v>21</v>
      </c>
      <c r="N171" s="198" t="s">
        <v>47</v>
      </c>
      <c r="O171" s="65"/>
      <c r="P171" s="199">
        <f t="shared" si="31"/>
        <v>0</v>
      </c>
      <c r="Q171" s="199">
        <v>0</v>
      </c>
      <c r="R171" s="199">
        <f t="shared" si="32"/>
        <v>0</v>
      </c>
      <c r="S171" s="199">
        <v>0</v>
      </c>
      <c r="T171" s="200">
        <f t="shared" si="33"/>
        <v>0</v>
      </c>
      <c r="U171" s="35"/>
      <c r="V171" s="35"/>
      <c r="W171" s="35"/>
      <c r="X171" s="35"/>
      <c r="Y171" s="35"/>
      <c r="Z171" s="35"/>
      <c r="AA171" s="35"/>
      <c r="AB171" s="35"/>
      <c r="AC171" s="35"/>
      <c r="AD171" s="35"/>
      <c r="AE171" s="35"/>
      <c r="AR171" s="201" t="s">
        <v>318</v>
      </c>
      <c r="AT171" s="201" t="s">
        <v>313</v>
      </c>
      <c r="AU171" s="201" t="s">
        <v>125</v>
      </c>
      <c r="AY171" s="18" t="s">
        <v>311</v>
      </c>
      <c r="BE171" s="202">
        <f t="shared" si="34"/>
        <v>0</v>
      </c>
      <c r="BF171" s="202">
        <f t="shared" si="35"/>
        <v>0</v>
      </c>
      <c r="BG171" s="202">
        <f t="shared" si="36"/>
        <v>0</v>
      </c>
      <c r="BH171" s="202">
        <f t="shared" si="37"/>
        <v>0</v>
      </c>
      <c r="BI171" s="202">
        <f t="shared" si="38"/>
        <v>0</v>
      </c>
      <c r="BJ171" s="18" t="s">
        <v>84</v>
      </c>
      <c r="BK171" s="202">
        <f t="shared" si="39"/>
        <v>0</v>
      </c>
      <c r="BL171" s="18" t="s">
        <v>318</v>
      </c>
      <c r="BM171" s="201" t="s">
        <v>4480</v>
      </c>
    </row>
    <row r="172" spans="1:65" s="2" customFormat="1" ht="16.5" customHeight="1" x14ac:dyDescent="0.2">
      <c r="A172" s="35"/>
      <c r="B172" s="36"/>
      <c r="C172" s="190" t="s">
        <v>684</v>
      </c>
      <c r="D172" s="190" t="s">
        <v>313</v>
      </c>
      <c r="E172" s="191" t="s">
        <v>4481</v>
      </c>
      <c r="F172" s="192" t="s">
        <v>4482</v>
      </c>
      <c r="G172" s="193" t="s">
        <v>329</v>
      </c>
      <c r="H172" s="194">
        <v>140</v>
      </c>
      <c r="I172" s="195"/>
      <c r="J172" s="196">
        <f t="shared" si="30"/>
        <v>0</v>
      </c>
      <c r="K172" s="192" t="s">
        <v>21</v>
      </c>
      <c r="L172" s="40"/>
      <c r="M172" s="197" t="s">
        <v>21</v>
      </c>
      <c r="N172" s="198" t="s">
        <v>47</v>
      </c>
      <c r="O172" s="65"/>
      <c r="P172" s="199">
        <f t="shared" si="31"/>
        <v>0</v>
      </c>
      <c r="Q172" s="199">
        <v>0</v>
      </c>
      <c r="R172" s="199">
        <f t="shared" si="32"/>
        <v>0</v>
      </c>
      <c r="S172" s="199">
        <v>0</v>
      </c>
      <c r="T172" s="200">
        <f t="shared" si="33"/>
        <v>0</v>
      </c>
      <c r="U172" s="35"/>
      <c r="V172" s="35"/>
      <c r="W172" s="35"/>
      <c r="X172" s="35"/>
      <c r="Y172" s="35"/>
      <c r="Z172" s="35"/>
      <c r="AA172" s="35"/>
      <c r="AB172" s="35"/>
      <c r="AC172" s="35"/>
      <c r="AD172" s="35"/>
      <c r="AE172" s="35"/>
      <c r="AR172" s="201" t="s">
        <v>318</v>
      </c>
      <c r="AT172" s="201" t="s">
        <v>313</v>
      </c>
      <c r="AU172" s="201" t="s">
        <v>125</v>
      </c>
      <c r="AY172" s="18" t="s">
        <v>311</v>
      </c>
      <c r="BE172" s="202">
        <f t="shared" si="34"/>
        <v>0</v>
      </c>
      <c r="BF172" s="202">
        <f t="shared" si="35"/>
        <v>0</v>
      </c>
      <c r="BG172" s="202">
        <f t="shared" si="36"/>
        <v>0</v>
      </c>
      <c r="BH172" s="202">
        <f t="shared" si="37"/>
        <v>0</v>
      </c>
      <c r="BI172" s="202">
        <f t="shared" si="38"/>
        <v>0</v>
      </c>
      <c r="BJ172" s="18" t="s">
        <v>84</v>
      </c>
      <c r="BK172" s="202">
        <f t="shared" si="39"/>
        <v>0</v>
      </c>
      <c r="BL172" s="18" t="s">
        <v>318</v>
      </c>
      <c r="BM172" s="201" t="s">
        <v>4483</v>
      </c>
    </row>
    <row r="173" spans="1:65" s="2" customFormat="1" ht="16.5" customHeight="1" x14ac:dyDescent="0.2">
      <c r="A173" s="35"/>
      <c r="B173" s="36"/>
      <c r="C173" s="190" t="s">
        <v>690</v>
      </c>
      <c r="D173" s="190" t="s">
        <v>313</v>
      </c>
      <c r="E173" s="191" t="s">
        <v>4484</v>
      </c>
      <c r="F173" s="192" t="s">
        <v>4485</v>
      </c>
      <c r="G173" s="193" t="s">
        <v>329</v>
      </c>
      <c r="H173" s="194">
        <v>30</v>
      </c>
      <c r="I173" s="195"/>
      <c r="J173" s="196">
        <f t="shared" si="30"/>
        <v>0</v>
      </c>
      <c r="K173" s="192" t="s">
        <v>21</v>
      </c>
      <c r="L173" s="40"/>
      <c r="M173" s="197" t="s">
        <v>21</v>
      </c>
      <c r="N173" s="198" t="s">
        <v>47</v>
      </c>
      <c r="O173" s="65"/>
      <c r="P173" s="199">
        <f t="shared" si="31"/>
        <v>0</v>
      </c>
      <c r="Q173" s="199">
        <v>0</v>
      </c>
      <c r="R173" s="199">
        <f t="shared" si="32"/>
        <v>0</v>
      </c>
      <c r="S173" s="199">
        <v>0</v>
      </c>
      <c r="T173" s="200">
        <f t="shared" si="33"/>
        <v>0</v>
      </c>
      <c r="U173" s="35"/>
      <c r="V173" s="35"/>
      <c r="W173" s="35"/>
      <c r="X173" s="35"/>
      <c r="Y173" s="35"/>
      <c r="Z173" s="35"/>
      <c r="AA173" s="35"/>
      <c r="AB173" s="35"/>
      <c r="AC173" s="35"/>
      <c r="AD173" s="35"/>
      <c r="AE173" s="35"/>
      <c r="AR173" s="201" t="s">
        <v>318</v>
      </c>
      <c r="AT173" s="201" t="s">
        <v>313</v>
      </c>
      <c r="AU173" s="201" t="s">
        <v>125</v>
      </c>
      <c r="AY173" s="18" t="s">
        <v>311</v>
      </c>
      <c r="BE173" s="202">
        <f t="shared" si="34"/>
        <v>0</v>
      </c>
      <c r="BF173" s="202">
        <f t="shared" si="35"/>
        <v>0</v>
      </c>
      <c r="BG173" s="202">
        <f t="shared" si="36"/>
        <v>0</v>
      </c>
      <c r="BH173" s="202">
        <f t="shared" si="37"/>
        <v>0</v>
      </c>
      <c r="BI173" s="202">
        <f t="shared" si="38"/>
        <v>0</v>
      </c>
      <c r="BJ173" s="18" t="s">
        <v>84</v>
      </c>
      <c r="BK173" s="202">
        <f t="shared" si="39"/>
        <v>0</v>
      </c>
      <c r="BL173" s="18" t="s">
        <v>318</v>
      </c>
      <c r="BM173" s="201" t="s">
        <v>4486</v>
      </c>
    </row>
    <row r="174" spans="1:65" s="2" customFormat="1" ht="16.5" customHeight="1" x14ac:dyDescent="0.2">
      <c r="A174" s="35"/>
      <c r="B174" s="36"/>
      <c r="C174" s="190" t="s">
        <v>695</v>
      </c>
      <c r="D174" s="190" t="s">
        <v>313</v>
      </c>
      <c r="E174" s="191" t="s">
        <v>4487</v>
      </c>
      <c r="F174" s="192" t="s">
        <v>4488</v>
      </c>
      <c r="G174" s="193" t="s">
        <v>329</v>
      </c>
      <c r="H174" s="194">
        <v>15</v>
      </c>
      <c r="I174" s="195"/>
      <c r="J174" s="196">
        <f t="shared" si="30"/>
        <v>0</v>
      </c>
      <c r="K174" s="192" t="s">
        <v>21</v>
      </c>
      <c r="L174" s="40"/>
      <c r="M174" s="197" t="s">
        <v>21</v>
      </c>
      <c r="N174" s="198" t="s">
        <v>47</v>
      </c>
      <c r="O174" s="65"/>
      <c r="P174" s="199">
        <f t="shared" si="31"/>
        <v>0</v>
      </c>
      <c r="Q174" s="199">
        <v>0</v>
      </c>
      <c r="R174" s="199">
        <f t="shared" si="32"/>
        <v>0</v>
      </c>
      <c r="S174" s="199">
        <v>0</v>
      </c>
      <c r="T174" s="200">
        <f t="shared" si="33"/>
        <v>0</v>
      </c>
      <c r="U174" s="35"/>
      <c r="V174" s="35"/>
      <c r="W174" s="35"/>
      <c r="X174" s="35"/>
      <c r="Y174" s="35"/>
      <c r="Z174" s="35"/>
      <c r="AA174" s="35"/>
      <c r="AB174" s="35"/>
      <c r="AC174" s="35"/>
      <c r="AD174" s="35"/>
      <c r="AE174" s="35"/>
      <c r="AR174" s="201" t="s">
        <v>318</v>
      </c>
      <c r="AT174" s="201" t="s">
        <v>313</v>
      </c>
      <c r="AU174" s="201" t="s">
        <v>125</v>
      </c>
      <c r="AY174" s="18" t="s">
        <v>311</v>
      </c>
      <c r="BE174" s="202">
        <f t="shared" si="34"/>
        <v>0</v>
      </c>
      <c r="BF174" s="202">
        <f t="shared" si="35"/>
        <v>0</v>
      </c>
      <c r="BG174" s="202">
        <f t="shared" si="36"/>
        <v>0</v>
      </c>
      <c r="BH174" s="202">
        <f t="shared" si="37"/>
        <v>0</v>
      </c>
      <c r="BI174" s="202">
        <f t="shared" si="38"/>
        <v>0</v>
      </c>
      <c r="BJ174" s="18" t="s">
        <v>84</v>
      </c>
      <c r="BK174" s="202">
        <f t="shared" si="39"/>
        <v>0</v>
      </c>
      <c r="BL174" s="18" t="s">
        <v>318</v>
      </c>
      <c r="BM174" s="201" t="s">
        <v>4489</v>
      </c>
    </row>
    <row r="175" spans="1:65" s="2" customFormat="1" ht="16.5" customHeight="1" x14ac:dyDescent="0.2">
      <c r="A175" s="35"/>
      <c r="B175" s="36"/>
      <c r="C175" s="190" t="s">
        <v>700</v>
      </c>
      <c r="D175" s="190" t="s">
        <v>313</v>
      </c>
      <c r="E175" s="191" t="s">
        <v>4490</v>
      </c>
      <c r="F175" s="192" t="s">
        <v>4491</v>
      </c>
      <c r="G175" s="193" t="s">
        <v>329</v>
      </c>
      <c r="H175" s="194">
        <v>5</v>
      </c>
      <c r="I175" s="195"/>
      <c r="J175" s="196">
        <f t="shared" si="30"/>
        <v>0</v>
      </c>
      <c r="K175" s="192" t="s">
        <v>21</v>
      </c>
      <c r="L175" s="40"/>
      <c r="M175" s="197" t="s">
        <v>21</v>
      </c>
      <c r="N175" s="198" t="s">
        <v>47</v>
      </c>
      <c r="O175" s="65"/>
      <c r="P175" s="199">
        <f t="shared" si="31"/>
        <v>0</v>
      </c>
      <c r="Q175" s="199">
        <v>0</v>
      </c>
      <c r="R175" s="199">
        <f t="shared" si="32"/>
        <v>0</v>
      </c>
      <c r="S175" s="199">
        <v>0</v>
      </c>
      <c r="T175" s="200">
        <f t="shared" si="33"/>
        <v>0</v>
      </c>
      <c r="U175" s="35"/>
      <c r="V175" s="35"/>
      <c r="W175" s="35"/>
      <c r="X175" s="35"/>
      <c r="Y175" s="35"/>
      <c r="Z175" s="35"/>
      <c r="AA175" s="35"/>
      <c r="AB175" s="35"/>
      <c r="AC175" s="35"/>
      <c r="AD175" s="35"/>
      <c r="AE175" s="35"/>
      <c r="AR175" s="201" t="s">
        <v>318</v>
      </c>
      <c r="AT175" s="201" t="s">
        <v>313</v>
      </c>
      <c r="AU175" s="201" t="s">
        <v>125</v>
      </c>
      <c r="AY175" s="18" t="s">
        <v>311</v>
      </c>
      <c r="BE175" s="202">
        <f t="shared" si="34"/>
        <v>0</v>
      </c>
      <c r="BF175" s="202">
        <f t="shared" si="35"/>
        <v>0</v>
      </c>
      <c r="BG175" s="202">
        <f t="shared" si="36"/>
        <v>0</v>
      </c>
      <c r="BH175" s="202">
        <f t="shared" si="37"/>
        <v>0</v>
      </c>
      <c r="BI175" s="202">
        <f t="shared" si="38"/>
        <v>0</v>
      </c>
      <c r="BJ175" s="18" t="s">
        <v>84</v>
      </c>
      <c r="BK175" s="202">
        <f t="shared" si="39"/>
        <v>0</v>
      </c>
      <c r="BL175" s="18" t="s">
        <v>318</v>
      </c>
      <c r="BM175" s="201" t="s">
        <v>4492</v>
      </c>
    </row>
    <row r="176" spans="1:65" s="2" customFormat="1" ht="16.5" customHeight="1" x14ac:dyDescent="0.2">
      <c r="A176" s="35"/>
      <c r="B176" s="36"/>
      <c r="C176" s="190" t="s">
        <v>707</v>
      </c>
      <c r="D176" s="190" t="s">
        <v>313</v>
      </c>
      <c r="E176" s="191" t="s">
        <v>4493</v>
      </c>
      <c r="F176" s="192" t="s">
        <v>4494</v>
      </c>
      <c r="G176" s="193" t="s">
        <v>1692</v>
      </c>
      <c r="H176" s="194">
        <v>6</v>
      </c>
      <c r="I176" s="195"/>
      <c r="J176" s="196">
        <f t="shared" si="30"/>
        <v>0</v>
      </c>
      <c r="K176" s="192" t="s">
        <v>21</v>
      </c>
      <c r="L176" s="40"/>
      <c r="M176" s="197" t="s">
        <v>21</v>
      </c>
      <c r="N176" s="198" t="s">
        <v>47</v>
      </c>
      <c r="O176" s="65"/>
      <c r="P176" s="199">
        <f t="shared" si="31"/>
        <v>0</v>
      </c>
      <c r="Q176" s="199">
        <v>0</v>
      </c>
      <c r="R176" s="199">
        <f t="shared" si="32"/>
        <v>0</v>
      </c>
      <c r="S176" s="199">
        <v>0</v>
      </c>
      <c r="T176" s="200">
        <f t="shared" si="33"/>
        <v>0</v>
      </c>
      <c r="U176" s="35"/>
      <c r="V176" s="35"/>
      <c r="W176" s="35"/>
      <c r="X176" s="35"/>
      <c r="Y176" s="35"/>
      <c r="Z176" s="35"/>
      <c r="AA176" s="35"/>
      <c r="AB176" s="35"/>
      <c r="AC176" s="35"/>
      <c r="AD176" s="35"/>
      <c r="AE176" s="35"/>
      <c r="AR176" s="201" t="s">
        <v>318</v>
      </c>
      <c r="AT176" s="201" t="s">
        <v>313</v>
      </c>
      <c r="AU176" s="201" t="s">
        <v>125</v>
      </c>
      <c r="AY176" s="18" t="s">
        <v>311</v>
      </c>
      <c r="BE176" s="202">
        <f t="shared" si="34"/>
        <v>0</v>
      </c>
      <c r="BF176" s="202">
        <f t="shared" si="35"/>
        <v>0</v>
      </c>
      <c r="BG176" s="202">
        <f t="shared" si="36"/>
        <v>0</v>
      </c>
      <c r="BH176" s="202">
        <f t="shared" si="37"/>
        <v>0</v>
      </c>
      <c r="BI176" s="202">
        <f t="shared" si="38"/>
        <v>0</v>
      </c>
      <c r="BJ176" s="18" t="s">
        <v>84</v>
      </c>
      <c r="BK176" s="202">
        <f t="shared" si="39"/>
        <v>0</v>
      </c>
      <c r="BL176" s="18" t="s">
        <v>318</v>
      </c>
      <c r="BM176" s="201" t="s">
        <v>4495</v>
      </c>
    </row>
    <row r="177" spans="1:65" s="2" customFormat="1" ht="16.5" customHeight="1" x14ac:dyDescent="0.2">
      <c r="A177" s="35"/>
      <c r="B177" s="36"/>
      <c r="C177" s="190" t="s">
        <v>712</v>
      </c>
      <c r="D177" s="190" t="s">
        <v>313</v>
      </c>
      <c r="E177" s="191" t="s">
        <v>4496</v>
      </c>
      <c r="F177" s="192" t="s">
        <v>4497</v>
      </c>
      <c r="G177" s="193" t="s">
        <v>1692</v>
      </c>
      <c r="H177" s="194">
        <v>6</v>
      </c>
      <c r="I177" s="195"/>
      <c r="J177" s="196">
        <f t="shared" si="30"/>
        <v>0</v>
      </c>
      <c r="K177" s="192" t="s">
        <v>21</v>
      </c>
      <c r="L177" s="40"/>
      <c r="M177" s="197" t="s">
        <v>21</v>
      </c>
      <c r="N177" s="198" t="s">
        <v>47</v>
      </c>
      <c r="O177" s="65"/>
      <c r="P177" s="199">
        <f t="shared" si="31"/>
        <v>0</v>
      </c>
      <c r="Q177" s="199">
        <v>0</v>
      </c>
      <c r="R177" s="199">
        <f t="shared" si="32"/>
        <v>0</v>
      </c>
      <c r="S177" s="199">
        <v>0</v>
      </c>
      <c r="T177" s="200">
        <f t="shared" si="33"/>
        <v>0</v>
      </c>
      <c r="U177" s="35"/>
      <c r="V177" s="35"/>
      <c r="W177" s="35"/>
      <c r="X177" s="35"/>
      <c r="Y177" s="35"/>
      <c r="Z177" s="35"/>
      <c r="AA177" s="35"/>
      <c r="AB177" s="35"/>
      <c r="AC177" s="35"/>
      <c r="AD177" s="35"/>
      <c r="AE177" s="35"/>
      <c r="AR177" s="201" t="s">
        <v>318</v>
      </c>
      <c r="AT177" s="201" t="s">
        <v>313</v>
      </c>
      <c r="AU177" s="201" t="s">
        <v>125</v>
      </c>
      <c r="AY177" s="18" t="s">
        <v>311</v>
      </c>
      <c r="BE177" s="202">
        <f t="shared" si="34"/>
        <v>0</v>
      </c>
      <c r="BF177" s="202">
        <f t="shared" si="35"/>
        <v>0</v>
      </c>
      <c r="BG177" s="202">
        <f t="shared" si="36"/>
        <v>0</v>
      </c>
      <c r="BH177" s="202">
        <f t="shared" si="37"/>
        <v>0</v>
      </c>
      <c r="BI177" s="202">
        <f t="shared" si="38"/>
        <v>0</v>
      </c>
      <c r="BJ177" s="18" t="s">
        <v>84</v>
      </c>
      <c r="BK177" s="202">
        <f t="shared" si="39"/>
        <v>0</v>
      </c>
      <c r="BL177" s="18" t="s">
        <v>318</v>
      </c>
      <c r="BM177" s="201" t="s">
        <v>4498</v>
      </c>
    </row>
    <row r="178" spans="1:65" s="2" customFormat="1" ht="24" customHeight="1" x14ac:dyDescent="0.2">
      <c r="A178" s="35"/>
      <c r="B178" s="36"/>
      <c r="C178" s="190" t="s">
        <v>721</v>
      </c>
      <c r="D178" s="190" t="s">
        <v>313</v>
      </c>
      <c r="E178" s="191" t="s">
        <v>4499</v>
      </c>
      <c r="F178" s="192" t="s">
        <v>4500</v>
      </c>
      <c r="G178" s="193" t="s">
        <v>1692</v>
      </c>
      <c r="H178" s="194">
        <v>8</v>
      </c>
      <c r="I178" s="195"/>
      <c r="J178" s="196">
        <f t="shared" si="30"/>
        <v>0</v>
      </c>
      <c r="K178" s="192" t="s">
        <v>21</v>
      </c>
      <c r="L178" s="40"/>
      <c r="M178" s="197" t="s">
        <v>21</v>
      </c>
      <c r="N178" s="198" t="s">
        <v>47</v>
      </c>
      <c r="O178" s="65"/>
      <c r="P178" s="199">
        <f t="shared" si="31"/>
        <v>0</v>
      </c>
      <c r="Q178" s="199">
        <v>0</v>
      </c>
      <c r="R178" s="199">
        <f t="shared" si="32"/>
        <v>0</v>
      </c>
      <c r="S178" s="199">
        <v>0</v>
      </c>
      <c r="T178" s="200">
        <f t="shared" si="33"/>
        <v>0</v>
      </c>
      <c r="U178" s="35"/>
      <c r="V178" s="35"/>
      <c r="W178" s="35"/>
      <c r="X178" s="35"/>
      <c r="Y178" s="35"/>
      <c r="Z178" s="35"/>
      <c r="AA178" s="35"/>
      <c r="AB178" s="35"/>
      <c r="AC178" s="35"/>
      <c r="AD178" s="35"/>
      <c r="AE178" s="35"/>
      <c r="AR178" s="201" t="s">
        <v>318</v>
      </c>
      <c r="AT178" s="201" t="s">
        <v>313</v>
      </c>
      <c r="AU178" s="201" t="s">
        <v>125</v>
      </c>
      <c r="AY178" s="18" t="s">
        <v>311</v>
      </c>
      <c r="BE178" s="202">
        <f t="shared" si="34"/>
        <v>0</v>
      </c>
      <c r="BF178" s="202">
        <f t="shared" si="35"/>
        <v>0</v>
      </c>
      <c r="BG178" s="202">
        <f t="shared" si="36"/>
        <v>0</v>
      </c>
      <c r="BH178" s="202">
        <f t="shared" si="37"/>
        <v>0</v>
      </c>
      <c r="BI178" s="202">
        <f t="shared" si="38"/>
        <v>0</v>
      </c>
      <c r="BJ178" s="18" t="s">
        <v>84</v>
      </c>
      <c r="BK178" s="202">
        <f t="shared" si="39"/>
        <v>0</v>
      </c>
      <c r="BL178" s="18" t="s">
        <v>318</v>
      </c>
      <c r="BM178" s="201" t="s">
        <v>4501</v>
      </c>
    </row>
    <row r="179" spans="1:65" s="2" customFormat="1" ht="24" customHeight="1" x14ac:dyDescent="0.2">
      <c r="A179" s="35"/>
      <c r="B179" s="36"/>
      <c r="C179" s="190" t="s">
        <v>728</v>
      </c>
      <c r="D179" s="190" t="s">
        <v>313</v>
      </c>
      <c r="E179" s="191" t="s">
        <v>4502</v>
      </c>
      <c r="F179" s="192" t="s">
        <v>4503</v>
      </c>
      <c r="G179" s="193" t="s">
        <v>1692</v>
      </c>
      <c r="H179" s="194">
        <v>6</v>
      </c>
      <c r="I179" s="195"/>
      <c r="J179" s="196">
        <f t="shared" si="30"/>
        <v>0</v>
      </c>
      <c r="K179" s="192" t="s">
        <v>21</v>
      </c>
      <c r="L179" s="40"/>
      <c r="M179" s="197" t="s">
        <v>21</v>
      </c>
      <c r="N179" s="198" t="s">
        <v>47</v>
      </c>
      <c r="O179" s="65"/>
      <c r="P179" s="199">
        <f t="shared" si="31"/>
        <v>0</v>
      </c>
      <c r="Q179" s="199">
        <v>0</v>
      </c>
      <c r="R179" s="199">
        <f t="shared" si="32"/>
        <v>0</v>
      </c>
      <c r="S179" s="199">
        <v>0</v>
      </c>
      <c r="T179" s="200">
        <f t="shared" si="33"/>
        <v>0</v>
      </c>
      <c r="U179" s="35"/>
      <c r="V179" s="35"/>
      <c r="W179" s="35"/>
      <c r="X179" s="35"/>
      <c r="Y179" s="35"/>
      <c r="Z179" s="35"/>
      <c r="AA179" s="35"/>
      <c r="AB179" s="35"/>
      <c r="AC179" s="35"/>
      <c r="AD179" s="35"/>
      <c r="AE179" s="35"/>
      <c r="AR179" s="201" t="s">
        <v>318</v>
      </c>
      <c r="AT179" s="201" t="s">
        <v>313</v>
      </c>
      <c r="AU179" s="201" t="s">
        <v>125</v>
      </c>
      <c r="AY179" s="18" t="s">
        <v>311</v>
      </c>
      <c r="BE179" s="202">
        <f t="shared" si="34"/>
        <v>0</v>
      </c>
      <c r="BF179" s="202">
        <f t="shared" si="35"/>
        <v>0</v>
      </c>
      <c r="BG179" s="202">
        <f t="shared" si="36"/>
        <v>0</v>
      </c>
      <c r="BH179" s="202">
        <f t="shared" si="37"/>
        <v>0</v>
      </c>
      <c r="BI179" s="202">
        <f t="shared" si="38"/>
        <v>0</v>
      </c>
      <c r="BJ179" s="18" t="s">
        <v>84</v>
      </c>
      <c r="BK179" s="202">
        <f t="shared" si="39"/>
        <v>0</v>
      </c>
      <c r="BL179" s="18" t="s">
        <v>318</v>
      </c>
      <c r="BM179" s="201" t="s">
        <v>4504</v>
      </c>
    </row>
    <row r="180" spans="1:65" s="2" customFormat="1" ht="16.5" customHeight="1" x14ac:dyDescent="0.2">
      <c r="A180" s="35"/>
      <c r="B180" s="36"/>
      <c r="C180" s="190" t="s">
        <v>733</v>
      </c>
      <c r="D180" s="190" t="s">
        <v>313</v>
      </c>
      <c r="E180" s="191" t="s">
        <v>4505</v>
      </c>
      <c r="F180" s="192" t="s">
        <v>4506</v>
      </c>
      <c r="G180" s="193" t="s">
        <v>1692</v>
      </c>
      <c r="H180" s="194">
        <v>104</v>
      </c>
      <c r="I180" s="195"/>
      <c r="J180" s="196">
        <f t="shared" si="30"/>
        <v>0</v>
      </c>
      <c r="K180" s="192" t="s">
        <v>21</v>
      </c>
      <c r="L180" s="40"/>
      <c r="M180" s="197" t="s">
        <v>21</v>
      </c>
      <c r="N180" s="198" t="s">
        <v>47</v>
      </c>
      <c r="O180" s="65"/>
      <c r="P180" s="199">
        <f t="shared" si="31"/>
        <v>0</v>
      </c>
      <c r="Q180" s="199">
        <v>0</v>
      </c>
      <c r="R180" s="199">
        <f t="shared" si="32"/>
        <v>0</v>
      </c>
      <c r="S180" s="199">
        <v>0</v>
      </c>
      <c r="T180" s="200">
        <f t="shared" si="33"/>
        <v>0</v>
      </c>
      <c r="U180" s="35"/>
      <c r="V180" s="35"/>
      <c r="W180" s="35"/>
      <c r="X180" s="35"/>
      <c r="Y180" s="35"/>
      <c r="Z180" s="35"/>
      <c r="AA180" s="35"/>
      <c r="AB180" s="35"/>
      <c r="AC180" s="35"/>
      <c r="AD180" s="35"/>
      <c r="AE180" s="35"/>
      <c r="AR180" s="201" t="s">
        <v>318</v>
      </c>
      <c r="AT180" s="201" t="s">
        <v>313</v>
      </c>
      <c r="AU180" s="201" t="s">
        <v>125</v>
      </c>
      <c r="AY180" s="18" t="s">
        <v>311</v>
      </c>
      <c r="BE180" s="202">
        <f t="shared" si="34"/>
        <v>0</v>
      </c>
      <c r="BF180" s="202">
        <f t="shared" si="35"/>
        <v>0</v>
      </c>
      <c r="BG180" s="202">
        <f t="shared" si="36"/>
        <v>0</v>
      </c>
      <c r="BH180" s="202">
        <f t="shared" si="37"/>
        <v>0</v>
      </c>
      <c r="BI180" s="202">
        <f t="shared" si="38"/>
        <v>0</v>
      </c>
      <c r="BJ180" s="18" t="s">
        <v>84</v>
      </c>
      <c r="BK180" s="202">
        <f t="shared" si="39"/>
        <v>0</v>
      </c>
      <c r="BL180" s="18" t="s">
        <v>318</v>
      </c>
      <c r="BM180" s="201" t="s">
        <v>4507</v>
      </c>
    </row>
    <row r="181" spans="1:65" s="2" customFormat="1" ht="16.5" customHeight="1" x14ac:dyDescent="0.2">
      <c r="A181" s="35"/>
      <c r="B181" s="36"/>
      <c r="C181" s="190" t="s">
        <v>738</v>
      </c>
      <c r="D181" s="190" t="s">
        <v>313</v>
      </c>
      <c r="E181" s="191" t="s">
        <v>4508</v>
      </c>
      <c r="F181" s="192" t="s">
        <v>4509</v>
      </c>
      <c r="G181" s="193" t="s">
        <v>1692</v>
      </c>
      <c r="H181" s="194">
        <v>32</v>
      </c>
      <c r="I181" s="195"/>
      <c r="J181" s="196">
        <f t="shared" si="30"/>
        <v>0</v>
      </c>
      <c r="K181" s="192" t="s">
        <v>21</v>
      </c>
      <c r="L181" s="40"/>
      <c r="M181" s="197" t="s">
        <v>21</v>
      </c>
      <c r="N181" s="198" t="s">
        <v>47</v>
      </c>
      <c r="O181" s="65"/>
      <c r="P181" s="199">
        <f t="shared" si="31"/>
        <v>0</v>
      </c>
      <c r="Q181" s="199">
        <v>0</v>
      </c>
      <c r="R181" s="199">
        <f t="shared" si="32"/>
        <v>0</v>
      </c>
      <c r="S181" s="199">
        <v>0</v>
      </c>
      <c r="T181" s="200">
        <f t="shared" si="33"/>
        <v>0</v>
      </c>
      <c r="U181" s="35"/>
      <c r="V181" s="35"/>
      <c r="W181" s="35"/>
      <c r="X181" s="35"/>
      <c r="Y181" s="35"/>
      <c r="Z181" s="35"/>
      <c r="AA181" s="35"/>
      <c r="AB181" s="35"/>
      <c r="AC181" s="35"/>
      <c r="AD181" s="35"/>
      <c r="AE181" s="35"/>
      <c r="AR181" s="201" t="s">
        <v>318</v>
      </c>
      <c r="AT181" s="201" t="s">
        <v>313</v>
      </c>
      <c r="AU181" s="201" t="s">
        <v>125</v>
      </c>
      <c r="AY181" s="18" t="s">
        <v>311</v>
      </c>
      <c r="BE181" s="202">
        <f t="shared" si="34"/>
        <v>0</v>
      </c>
      <c r="BF181" s="202">
        <f t="shared" si="35"/>
        <v>0</v>
      </c>
      <c r="BG181" s="202">
        <f t="shared" si="36"/>
        <v>0</v>
      </c>
      <c r="BH181" s="202">
        <f t="shared" si="37"/>
        <v>0</v>
      </c>
      <c r="BI181" s="202">
        <f t="shared" si="38"/>
        <v>0</v>
      </c>
      <c r="BJ181" s="18" t="s">
        <v>84</v>
      </c>
      <c r="BK181" s="202">
        <f t="shared" si="39"/>
        <v>0</v>
      </c>
      <c r="BL181" s="18" t="s">
        <v>318</v>
      </c>
      <c r="BM181" s="201" t="s">
        <v>4510</v>
      </c>
    </row>
    <row r="182" spans="1:65" s="12" customFormat="1" ht="22.9" customHeight="1" x14ac:dyDescent="0.2">
      <c r="B182" s="174"/>
      <c r="C182" s="175"/>
      <c r="D182" s="176" t="s">
        <v>75</v>
      </c>
      <c r="E182" s="188" t="s">
        <v>4511</v>
      </c>
      <c r="F182" s="188" t="s">
        <v>4512</v>
      </c>
      <c r="G182" s="175"/>
      <c r="H182" s="175"/>
      <c r="I182" s="178"/>
      <c r="J182" s="189">
        <f>BK182</f>
        <v>0</v>
      </c>
      <c r="K182" s="175"/>
      <c r="L182" s="180"/>
      <c r="M182" s="181"/>
      <c r="N182" s="182"/>
      <c r="O182" s="182"/>
      <c r="P182" s="183">
        <f>P183+P191+P198</f>
        <v>0</v>
      </c>
      <c r="Q182" s="182"/>
      <c r="R182" s="183">
        <f>R183+R191+R198</f>
        <v>0</v>
      </c>
      <c r="S182" s="182"/>
      <c r="T182" s="184">
        <f>T183+T191+T198</f>
        <v>0</v>
      </c>
      <c r="AR182" s="185" t="s">
        <v>84</v>
      </c>
      <c r="AT182" s="186" t="s">
        <v>75</v>
      </c>
      <c r="AU182" s="186" t="s">
        <v>84</v>
      </c>
      <c r="AY182" s="185" t="s">
        <v>311</v>
      </c>
      <c r="BK182" s="187">
        <f>BK183+BK191+BK198</f>
        <v>0</v>
      </c>
    </row>
    <row r="183" spans="1:65" s="12" customFormat="1" ht="20.85" customHeight="1" x14ac:dyDescent="0.2">
      <c r="B183" s="174"/>
      <c r="C183" s="175"/>
      <c r="D183" s="176" t="s">
        <v>75</v>
      </c>
      <c r="E183" s="188" t="s">
        <v>4513</v>
      </c>
      <c r="F183" s="188" t="s">
        <v>4514</v>
      </c>
      <c r="G183" s="175"/>
      <c r="H183" s="175"/>
      <c r="I183" s="178"/>
      <c r="J183" s="189">
        <f>BK183</f>
        <v>0</v>
      </c>
      <c r="K183" s="175"/>
      <c r="L183" s="180"/>
      <c r="M183" s="181"/>
      <c r="N183" s="182"/>
      <c r="O183" s="182"/>
      <c r="P183" s="183">
        <f>SUM(P184:P190)</f>
        <v>0</v>
      </c>
      <c r="Q183" s="182"/>
      <c r="R183" s="183">
        <f>SUM(R184:R190)</f>
        <v>0</v>
      </c>
      <c r="S183" s="182"/>
      <c r="T183" s="184">
        <f>SUM(T184:T190)</f>
        <v>0</v>
      </c>
      <c r="AR183" s="185" t="s">
        <v>84</v>
      </c>
      <c r="AT183" s="186" t="s">
        <v>75</v>
      </c>
      <c r="AU183" s="186" t="s">
        <v>86</v>
      </c>
      <c r="AY183" s="185" t="s">
        <v>311</v>
      </c>
      <c r="BK183" s="187">
        <f>SUM(BK184:BK190)</f>
        <v>0</v>
      </c>
    </row>
    <row r="184" spans="1:65" s="2" customFormat="1" ht="16.5" customHeight="1" x14ac:dyDescent="0.2">
      <c r="A184" s="35"/>
      <c r="B184" s="36"/>
      <c r="C184" s="190" t="s">
        <v>743</v>
      </c>
      <c r="D184" s="190" t="s">
        <v>313</v>
      </c>
      <c r="E184" s="191" t="s">
        <v>4515</v>
      </c>
      <c r="F184" s="192" t="s">
        <v>4516</v>
      </c>
      <c r="G184" s="193" t="s">
        <v>2003</v>
      </c>
      <c r="H184" s="194">
        <v>1</v>
      </c>
      <c r="I184" s="195"/>
      <c r="J184" s="196">
        <f t="shared" ref="J184:J190" si="40">ROUND(I184*H184,2)</f>
        <v>0</v>
      </c>
      <c r="K184" s="192" t="s">
        <v>21</v>
      </c>
      <c r="L184" s="40"/>
      <c r="M184" s="197" t="s">
        <v>21</v>
      </c>
      <c r="N184" s="198" t="s">
        <v>47</v>
      </c>
      <c r="O184" s="65"/>
      <c r="P184" s="199">
        <f t="shared" ref="P184:P190" si="41">O184*H184</f>
        <v>0</v>
      </c>
      <c r="Q184" s="199">
        <v>0</v>
      </c>
      <c r="R184" s="199">
        <f t="shared" ref="R184:R190" si="42">Q184*H184</f>
        <v>0</v>
      </c>
      <c r="S184" s="199">
        <v>0</v>
      </c>
      <c r="T184" s="200">
        <f t="shared" ref="T184:T190" si="43">S184*H184</f>
        <v>0</v>
      </c>
      <c r="U184" s="35"/>
      <c r="V184" s="35"/>
      <c r="W184" s="35"/>
      <c r="X184" s="35"/>
      <c r="Y184" s="35"/>
      <c r="Z184" s="35"/>
      <c r="AA184" s="35"/>
      <c r="AB184" s="35"/>
      <c r="AC184" s="35"/>
      <c r="AD184" s="35"/>
      <c r="AE184" s="35"/>
      <c r="AR184" s="201" t="s">
        <v>318</v>
      </c>
      <c r="AT184" s="201" t="s">
        <v>313</v>
      </c>
      <c r="AU184" s="201" t="s">
        <v>125</v>
      </c>
      <c r="AY184" s="18" t="s">
        <v>311</v>
      </c>
      <c r="BE184" s="202">
        <f t="shared" ref="BE184:BE190" si="44">IF(N184="základní",J184,0)</f>
        <v>0</v>
      </c>
      <c r="BF184" s="202">
        <f t="shared" ref="BF184:BF190" si="45">IF(N184="snížená",J184,0)</f>
        <v>0</v>
      </c>
      <c r="BG184" s="202">
        <f t="shared" ref="BG184:BG190" si="46">IF(N184="zákl. přenesená",J184,0)</f>
        <v>0</v>
      </c>
      <c r="BH184" s="202">
        <f t="shared" ref="BH184:BH190" si="47">IF(N184="sníž. přenesená",J184,0)</f>
        <v>0</v>
      </c>
      <c r="BI184" s="202">
        <f t="shared" ref="BI184:BI190" si="48">IF(N184="nulová",J184,0)</f>
        <v>0</v>
      </c>
      <c r="BJ184" s="18" t="s">
        <v>84</v>
      </c>
      <c r="BK184" s="202">
        <f t="shared" ref="BK184:BK190" si="49">ROUND(I184*H184,2)</f>
        <v>0</v>
      </c>
      <c r="BL184" s="18" t="s">
        <v>318</v>
      </c>
      <c r="BM184" s="201" t="s">
        <v>4517</v>
      </c>
    </row>
    <row r="185" spans="1:65" s="2" customFormat="1" ht="16.5" customHeight="1" x14ac:dyDescent="0.2">
      <c r="A185" s="35"/>
      <c r="B185" s="36"/>
      <c r="C185" s="190" t="s">
        <v>748</v>
      </c>
      <c r="D185" s="190" t="s">
        <v>313</v>
      </c>
      <c r="E185" s="191" t="s">
        <v>4518</v>
      </c>
      <c r="F185" s="192" t="s">
        <v>4519</v>
      </c>
      <c r="G185" s="193" t="s">
        <v>2003</v>
      </c>
      <c r="H185" s="194">
        <v>1</v>
      </c>
      <c r="I185" s="195"/>
      <c r="J185" s="196">
        <f t="shared" si="40"/>
        <v>0</v>
      </c>
      <c r="K185" s="192" t="s">
        <v>21</v>
      </c>
      <c r="L185" s="40"/>
      <c r="M185" s="197" t="s">
        <v>21</v>
      </c>
      <c r="N185" s="198" t="s">
        <v>47</v>
      </c>
      <c r="O185" s="65"/>
      <c r="P185" s="199">
        <f t="shared" si="41"/>
        <v>0</v>
      </c>
      <c r="Q185" s="199">
        <v>0</v>
      </c>
      <c r="R185" s="199">
        <f t="shared" si="42"/>
        <v>0</v>
      </c>
      <c r="S185" s="199">
        <v>0</v>
      </c>
      <c r="T185" s="200">
        <f t="shared" si="43"/>
        <v>0</v>
      </c>
      <c r="U185" s="35"/>
      <c r="V185" s="35"/>
      <c r="W185" s="35"/>
      <c r="X185" s="35"/>
      <c r="Y185" s="35"/>
      <c r="Z185" s="35"/>
      <c r="AA185" s="35"/>
      <c r="AB185" s="35"/>
      <c r="AC185" s="35"/>
      <c r="AD185" s="35"/>
      <c r="AE185" s="35"/>
      <c r="AR185" s="201" t="s">
        <v>318</v>
      </c>
      <c r="AT185" s="201" t="s">
        <v>313</v>
      </c>
      <c r="AU185" s="201" t="s">
        <v>125</v>
      </c>
      <c r="AY185" s="18" t="s">
        <v>311</v>
      </c>
      <c r="BE185" s="202">
        <f t="shared" si="44"/>
        <v>0</v>
      </c>
      <c r="BF185" s="202">
        <f t="shared" si="45"/>
        <v>0</v>
      </c>
      <c r="BG185" s="202">
        <f t="shared" si="46"/>
        <v>0</v>
      </c>
      <c r="BH185" s="202">
        <f t="shared" si="47"/>
        <v>0</v>
      </c>
      <c r="BI185" s="202">
        <f t="shared" si="48"/>
        <v>0</v>
      </c>
      <c r="BJ185" s="18" t="s">
        <v>84</v>
      </c>
      <c r="BK185" s="202">
        <f t="shared" si="49"/>
        <v>0</v>
      </c>
      <c r="BL185" s="18" t="s">
        <v>318</v>
      </c>
      <c r="BM185" s="201" t="s">
        <v>4520</v>
      </c>
    </row>
    <row r="186" spans="1:65" s="2" customFormat="1" ht="16.5" customHeight="1" x14ac:dyDescent="0.2">
      <c r="A186" s="35"/>
      <c r="B186" s="36"/>
      <c r="C186" s="190" t="s">
        <v>754</v>
      </c>
      <c r="D186" s="190" t="s">
        <v>313</v>
      </c>
      <c r="E186" s="191" t="s">
        <v>4521</v>
      </c>
      <c r="F186" s="192" t="s">
        <v>4522</v>
      </c>
      <c r="G186" s="193" t="s">
        <v>2003</v>
      </c>
      <c r="H186" s="194">
        <v>1</v>
      </c>
      <c r="I186" s="195"/>
      <c r="J186" s="196">
        <f t="shared" si="40"/>
        <v>0</v>
      </c>
      <c r="K186" s="192" t="s">
        <v>21</v>
      </c>
      <c r="L186" s="40"/>
      <c r="M186" s="197" t="s">
        <v>21</v>
      </c>
      <c r="N186" s="198" t="s">
        <v>47</v>
      </c>
      <c r="O186" s="65"/>
      <c r="P186" s="199">
        <f t="shared" si="41"/>
        <v>0</v>
      </c>
      <c r="Q186" s="199">
        <v>0</v>
      </c>
      <c r="R186" s="199">
        <f t="shared" si="42"/>
        <v>0</v>
      </c>
      <c r="S186" s="199">
        <v>0</v>
      </c>
      <c r="T186" s="200">
        <f t="shared" si="43"/>
        <v>0</v>
      </c>
      <c r="U186" s="35"/>
      <c r="V186" s="35"/>
      <c r="W186" s="35"/>
      <c r="X186" s="35"/>
      <c r="Y186" s="35"/>
      <c r="Z186" s="35"/>
      <c r="AA186" s="35"/>
      <c r="AB186" s="35"/>
      <c r="AC186" s="35"/>
      <c r="AD186" s="35"/>
      <c r="AE186" s="35"/>
      <c r="AR186" s="201" t="s">
        <v>318</v>
      </c>
      <c r="AT186" s="201" t="s">
        <v>313</v>
      </c>
      <c r="AU186" s="201" t="s">
        <v>125</v>
      </c>
      <c r="AY186" s="18" t="s">
        <v>311</v>
      </c>
      <c r="BE186" s="202">
        <f t="shared" si="44"/>
        <v>0</v>
      </c>
      <c r="BF186" s="202">
        <f t="shared" si="45"/>
        <v>0</v>
      </c>
      <c r="BG186" s="202">
        <f t="shared" si="46"/>
        <v>0</v>
      </c>
      <c r="BH186" s="202">
        <f t="shared" si="47"/>
        <v>0</v>
      </c>
      <c r="BI186" s="202">
        <f t="shared" si="48"/>
        <v>0</v>
      </c>
      <c r="BJ186" s="18" t="s">
        <v>84</v>
      </c>
      <c r="BK186" s="202">
        <f t="shared" si="49"/>
        <v>0</v>
      </c>
      <c r="BL186" s="18" t="s">
        <v>318</v>
      </c>
      <c r="BM186" s="201" t="s">
        <v>4523</v>
      </c>
    </row>
    <row r="187" spans="1:65" s="2" customFormat="1" ht="16.5" customHeight="1" x14ac:dyDescent="0.2">
      <c r="A187" s="35"/>
      <c r="B187" s="36"/>
      <c r="C187" s="190" t="s">
        <v>759</v>
      </c>
      <c r="D187" s="190" t="s">
        <v>313</v>
      </c>
      <c r="E187" s="191" t="s">
        <v>4524</v>
      </c>
      <c r="F187" s="192" t="s">
        <v>4525</v>
      </c>
      <c r="G187" s="193" t="s">
        <v>2003</v>
      </c>
      <c r="H187" s="194">
        <v>1</v>
      </c>
      <c r="I187" s="195"/>
      <c r="J187" s="196">
        <f t="shared" si="40"/>
        <v>0</v>
      </c>
      <c r="K187" s="192" t="s">
        <v>21</v>
      </c>
      <c r="L187" s="40"/>
      <c r="M187" s="197" t="s">
        <v>21</v>
      </c>
      <c r="N187" s="198" t="s">
        <v>47</v>
      </c>
      <c r="O187" s="65"/>
      <c r="P187" s="199">
        <f t="shared" si="41"/>
        <v>0</v>
      </c>
      <c r="Q187" s="199">
        <v>0</v>
      </c>
      <c r="R187" s="199">
        <f t="shared" si="42"/>
        <v>0</v>
      </c>
      <c r="S187" s="199">
        <v>0</v>
      </c>
      <c r="T187" s="200">
        <f t="shared" si="43"/>
        <v>0</v>
      </c>
      <c r="U187" s="35"/>
      <c r="V187" s="35"/>
      <c r="W187" s="35"/>
      <c r="X187" s="35"/>
      <c r="Y187" s="35"/>
      <c r="Z187" s="35"/>
      <c r="AA187" s="35"/>
      <c r="AB187" s="35"/>
      <c r="AC187" s="35"/>
      <c r="AD187" s="35"/>
      <c r="AE187" s="35"/>
      <c r="AR187" s="201" t="s">
        <v>318</v>
      </c>
      <c r="AT187" s="201" t="s">
        <v>313</v>
      </c>
      <c r="AU187" s="201" t="s">
        <v>125</v>
      </c>
      <c r="AY187" s="18" t="s">
        <v>311</v>
      </c>
      <c r="BE187" s="202">
        <f t="shared" si="44"/>
        <v>0</v>
      </c>
      <c r="BF187" s="202">
        <f t="shared" si="45"/>
        <v>0</v>
      </c>
      <c r="BG187" s="202">
        <f t="shared" si="46"/>
        <v>0</v>
      </c>
      <c r="BH187" s="202">
        <f t="shared" si="47"/>
        <v>0</v>
      </c>
      <c r="BI187" s="202">
        <f t="shared" si="48"/>
        <v>0</v>
      </c>
      <c r="BJ187" s="18" t="s">
        <v>84</v>
      </c>
      <c r="BK187" s="202">
        <f t="shared" si="49"/>
        <v>0</v>
      </c>
      <c r="BL187" s="18" t="s">
        <v>318</v>
      </c>
      <c r="BM187" s="201" t="s">
        <v>4526</v>
      </c>
    </row>
    <row r="188" spans="1:65" s="2" customFormat="1" ht="16.5" customHeight="1" x14ac:dyDescent="0.2">
      <c r="A188" s="35"/>
      <c r="B188" s="36"/>
      <c r="C188" s="190" t="s">
        <v>763</v>
      </c>
      <c r="D188" s="190" t="s">
        <v>313</v>
      </c>
      <c r="E188" s="191" t="s">
        <v>4527</v>
      </c>
      <c r="F188" s="192" t="s">
        <v>4528</v>
      </c>
      <c r="G188" s="193" t="s">
        <v>2003</v>
      </c>
      <c r="H188" s="194">
        <v>1</v>
      </c>
      <c r="I188" s="195"/>
      <c r="J188" s="196">
        <f t="shared" si="40"/>
        <v>0</v>
      </c>
      <c r="K188" s="192" t="s">
        <v>21</v>
      </c>
      <c r="L188" s="40"/>
      <c r="M188" s="197" t="s">
        <v>21</v>
      </c>
      <c r="N188" s="198" t="s">
        <v>47</v>
      </c>
      <c r="O188" s="65"/>
      <c r="P188" s="199">
        <f t="shared" si="41"/>
        <v>0</v>
      </c>
      <c r="Q188" s="199">
        <v>0</v>
      </c>
      <c r="R188" s="199">
        <f t="shared" si="42"/>
        <v>0</v>
      </c>
      <c r="S188" s="199">
        <v>0</v>
      </c>
      <c r="T188" s="200">
        <f t="shared" si="43"/>
        <v>0</v>
      </c>
      <c r="U188" s="35"/>
      <c r="V188" s="35"/>
      <c r="W188" s="35"/>
      <c r="X188" s="35"/>
      <c r="Y188" s="35"/>
      <c r="Z188" s="35"/>
      <c r="AA188" s="35"/>
      <c r="AB188" s="35"/>
      <c r="AC188" s="35"/>
      <c r="AD188" s="35"/>
      <c r="AE188" s="35"/>
      <c r="AR188" s="201" t="s">
        <v>318</v>
      </c>
      <c r="AT188" s="201" t="s">
        <v>313</v>
      </c>
      <c r="AU188" s="201" t="s">
        <v>125</v>
      </c>
      <c r="AY188" s="18" t="s">
        <v>311</v>
      </c>
      <c r="BE188" s="202">
        <f t="shared" si="44"/>
        <v>0</v>
      </c>
      <c r="BF188" s="202">
        <f t="shared" si="45"/>
        <v>0</v>
      </c>
      <c r="BG188" s="202">
        <f t="shared" si="46"/>
        <v>0</v>
      </c>
      <c r="BH188" s="202">
        <f t="shared" si="47"/>
        <v>0</v>
      </c>
      <c r="BI188" s="202">
        <f t="shared" si="48"/>
        <v>0</v>
      </c>
      <c r="BJ188" s="18" t="s">
        <v>84</v>
      </c>
      <c r="BK188" s="202">
        <f t="shared" si="49"/>
        <v>0</v>
      </c>
      <c r="BL188" s="18" t="s">
        <v>318</v>
      </c>
      <c r="BM188" s="201" t="s">
        <v>4529</v>
      </c>
    </row>
    <row r="189" spans="1:65" s="2" customFormat="1" ht="16.5" customHeight="1" x14ac:dyDescent="0.2">
      <c r="A189" s="35"/>
      <c r="B189" s="36"/>
      <c r="C189" s="190" t="s">
        <v>768</v>
      </c>
      <c r="D189" s="190" t="s">
        <v>313</v>
      </c>
      <c r="E189" s="191" t="s">
        <v>4530</v>
      </c>
      <c r="F189" s="192" t="s">
        <v>4358</v>
      </c>
      <c r="G189" s="193" t="s">
        <v>2003</v>
      </c>
      <c r="H189" s="194">
        <v>1</v>
      </c>
      <c r="I189" s="195"/>
      <c r="J189" s="196">
        <f t="shared" si="40"/>
        <v>0</v>
      </c>
      <c r="K189" s="192" t="s">
        <v>21</v>
      </c>
      <c r="L189" s="40"/>
      <c r="M189" s="197" t="s">
        <v>21</v>
      </c>
      <c r="N189" s="198" t="s">
        <v>47</v>
      </c>
      <c r="O189" s="65"/>
      <c r="P189" s="199">
        <f t="shared" si="41"/>
        <v>0</v>
      </c>
      <c r="Q189" s="199">
        <v>0</v>
      </c>
      <c r="R189" s="199">
        <f t="shared" si="42"/>
        <v>0</v>
      </c>
      <c r="S189" s="199">
        <v>0</v>
      </c>
      <c r="T189" s="200">
        <f t="shared" si="43"/>
        <v>0</v>
      </c>
      <c r="U189" s="35"/>
      <c r="V189" s="35"/>
      <c r="W189" s="35"/>
      <c r="X189" s="35"/>
      <c r="Y189" s="35"/>
      <c r="Z189" s="35"/>
      <c r="AA189" s="35"/>
      <c r="AB189" s="35"/>
      <c r="AC189" s="35"/>
      <c r="AD189" s="35"/>
      <c r="AE189" s="35"/>
      <c r="AR189" s="201" t="s">
        <v>318</v>
      </c>
      <c r="AT189" s="201" t="s">
        <v>313</v>
      </c>
      <c r="AU189" s="201" t="s">
        <v>125</v>
      </c>
      <c r="AY189" s="18" t="s">
        <v>311</v>
      </c>
      <c r="BE189" s="202">
        <f t="shared" si="44"/>
        <v>0</v>
      </c>
      <c r="BF189" s="202">
        <f t="shared" si="45"/>
        <v>0</v>
      </c>
      <c r="BG189" s="202">
        <f t="shared" si="46"/>
        <v>0</v>
      </c>
      <c r="BH189" s="202">
        <f t="shared" si="47"/>
        <v>0</v>
      </c>
      <c r="BI189" s="202">
        <f t="shared" si="48"/>
        <v>0</v>
      </c>
      <c r="BJ189" s="18" t="s">
        <v>84</v>
      </c>
      <c r="BK189" s="202">
        <f t="shared" si="49"/>
        <v>0</v>
      </c>
      <c r="BL189" s="18" t="s">
        <v>318</v>
      </c>
      <c r="BM189" s="201" t="s">
        <v>4531</v>
      </c>
    </row>
    <row r="190" spans="1:65" s="2" customFormat="1" ht="16.5" customHeight="1" x14ac:dyDescent="0.2">
      <c r="A190" s="35"/>
      <c r="B190" s="36"/>
      <c r="C190" s="190" t="s">
        <v>773</v>
      </c>
      <c r="D190" s="190" t="s">
        <v>313</v>
      </c>
      <c r="E190" s="191" t="s">
        <v>4532</v>
      </c>
      <c r="F190" s="192" t="s">
        <v>4361</v>
      </c>
      <c r="G190" s="193" t="s">
        <v>2003</v>
      </c>
      <c r="H190" s="194">
        <v>1</v>
      </c>
      <c r="I190" s="195"/>
      <c r="J190" s="196">
        <f t="shared" si="40"/>
        <v>0</v>
      </c>
      <c r="K190" s="192" t="s">
        <v>21</v>
      </c>
      <c r="L190" s="40"/>
      <c r="M190" s="197" t="s">
        <v>21</v>
      </c>
      <c r="N190" s="198" t="s">
        <v>47</v>
      </c>
      <c r="O190" s="65"/>
      <c r="P190" s="199">
        <f t="shared" si="41"/>
        <v>0</v>
      </c>
      <c r="Q190" s="199">
        <v>0</v>
      </c>
      <c r="R190" s="199">
        <f t="shared" si="42"/>
        <v>0</v>
      </c>
      <c r="S190" s="199">
        <v>0</v>
      </c>
      <c r="T190" s="200">
        <f t="shared" si="43"/>
        <v>0</v>
      </c>
      <c r="U190" s="35"/>
      <c r="V190" s="35"/>
      <c r="W190" s="35"/>
      <c r="X190" s="35"/>
      <c r="Y190" s="35"/>
      <c r="Z190" s="35"/>
      <c r="AA190" s="35"/>
      <c r="AB190" s="35"/>
      <c r="AC190" s="35"/>
      <c r="AD190" s="35"/>
      <c r="AE190" s="35"/>
      <c r="AR190" s="201" t="s">
        <v>318</v>
      </c>
      <c r="AT190" s="201" t="s">
        <v>313</v>
      </c>
      <c r="AU190" s="201" t="s">
        <v>125</v>
      </c>
      <c r="AY190" s="18" t="s">
        <v>311</v>
      </c>
      <c r="BE190" s="202">
        <f t="shared" si="44"/>
        <v>0</v>
      </c>
      <c r="BF190" s="202">
        <f t="shared" si="45"/>
        <v>0</v>
      </c>
      <c r="BG190" s="202">
        <f t="shared" si="46"/>
        <v>0</v>
      </c>
      <c r="BH190" s="202">
        <f t="shared" si="47"/>
        <v>0</v>
      </c>
      <c r="BI190" s="202">
        <f t="shared" si="48"/>
        <v>0</v>
      </c>
      <c r="BJ190" s="18" t="s">
        <v>84</v>
      </c>
      <c r="BK190" s="202">
        <f t="shared" si="49"/>
        <v>0</v>
      </c>
      <c r="BL190" s="18" t="s">
        <v>318</v>
      </c>
      <c r="BM190" s="201" t="s">
        <v>4533</v>
      </c>
    </row>
    <row r="191" spans="1:65" s="12" customFormat="1" ht="20.85" customHeight="1" x14ac:dyDescent="0.2">
      <c r="B191" s="174"/>
      <c r="C191" s="175"/>
      <c r="D191" s="176" t="s">
        <v>75</v>
      </c>
      <c r="E191" s="188" t="s">
        <v>4534</v>
      </c>
      <c r="F191" s="188" t="s">
        <v>4535</v>
      </c>
      <c r="G191" s="175"/>
      <c r="H191" s="175"/>
      <c r="I191" s="178"/>
      <c r="J191" s="189">
        <f>BK191</f>
        <v>0</v>
      </c>
      <c r="K191" s="175"/>
      <c r="L191" s="180"/>
      <c r="M191" s="181"/>
      <c r="N191" s="182"/>
      <c r="O191" s="182"/>
      <c r="P191" s="183">
        <f>SUM(P192:P197)</f>
        <v>0</v>
      </c>
      <c r="Q191" s="182"/>
      <c r="R191" s="183">
        <f>SUM(R192:R197)</f>
        <v>0</v>
      </c>
      <c r="S191" s="182"/>
      <c r="T191" s="184">
        <f>SUM(T192:T197)</f>
        <v>0</v>
      </c>
      <c r="AR191" s="185" t="s">
        <v>84</v>
      </c>
      <c r="AT191" s="186" t="s">
        <v>75</v>
      </c>
      <c r="AU191" s="186" t="s">
        <v>86</v>
      </c>
      <c r="AY191" s="185" t="s">
        <v>311</v>
      </c>
      <c r="BK191" s="187">
        <f>SUM(BK192:BK197)</f>
        <v>0</v>
      </c>
    </row>
    <row r="192" spans="1:65" s="2" customFormat="1" ht="16.5" customHeight="1" x14ac:dyDescent="0.2">
      <c r="A192" s="35"/>
      <c r="B192" s="36"/>
      <c r="C192" s="190" t="s">
        <v>782</v>
      </c>
      <c r="D192" s="190" t="s">
        <v>313</v>
      </c>
      <c r="E192" s="191" t="s">
        <v>4536</v>
      </c>
      <c r="F192" s="192" t="s">
        <v>4537</v>
      </c>
      <c r="G192" s="193" t="s">
        <v>1692</v>
      </c>
      <c r="H192" s="194">
        <v>1</v>
      </c>
      <c r="I192" s="195"/>
      <c r="J192" s="196">
        <f t="shared" ref="J192:J197" si="50">ROUND(I192*H192,2)</f>
        <v>0</v>
      </c>
      <c r="K192" s="192" t="s">
        <v>21</v>
      </c>
      <c r="L192" s="40"/>
      <c r="M192" s="197" t="s">
        <v>21</v>
      </c>
      <c r="N192" s="198" t="s">
        <v>47</v>
      </c>
      <c r="O192" s="65"/>
      <c r="P192" s="199">
        <f t="shared" ref="P192:P197" si="51">O192*H192</f>
        <v>0</v>
      </c>
      <c r="Q192" s="199">
        <v>0</v>
      </c>
      <c r="R192" s="199">
        <f t="shared" ref="R192:R197" si="52">Q192*H192</f>
        <v>0</v>
      </c>
      <c r="S192" s="199">
        <v>0</v>
      </c>
      <c r="T192" s="200">
        <f t="shared" ref="T192:T197" si="53">S192*H192</f>
        <v>0</v>
      </c>
      <c r="U192" s="35"/>
      <c r="V192" s="35"/>
      <c r="W192" s="35"/>
      <c r="X192" s="35"/>
      <c r="Y192" s="35"/>
      <c r="Z192" s="35"/>
      <c r="AA192" s="35"/>
      <c r="AB192" s="35"/>
      <c r="AC192" s="35"/>
      <c r="AD192" s="35"/>
      <c r="AE192" s="35"/>
      <c r="AR192" s="201" t="s">
        <v>318</v>
      </c>
      <c r="AT192" s="201" t="s">
        <v>313</v>
      </c>
      <c r="AU192" s="201" t="s">
        <v>125</v>
      </c>
      <c r="AY192" s="18" t="s">
        <v>311</v>
      </c>
      <c r="BE192" s="202">
        <f t="shared" ref="BE192:BE197" si="54">IF(N192="základní",J192,0)</f>
        <v>0</v>
      </c>
      <c r="BF192" s="202">
        <f t="shared" ref="BF192:BF197" si="55">IF(N192="snížená",J192,0)</f>
        <v>0</v>
      </c>
      <c r="BG192" s="202">
        <f t="shared" ref="BG192:BG197" si="56">IF(N192="zákl. přenesená",J192,0)</f>
        <v>0</v>
      </c>
      <c r="BH192" s="202">
        <f t="shared" ref="BH192:BH197" si="57">IF(N192="sníž. přenesená",J192,0)</f>
        <v>0</v>
      </c>
      <c r="BI192" s="202">
        <f t="shared" ref="BI192:BI197" si="58">IF(N192="nulová",J192,0)</f>
        <v>0</v>
      </c>
      <c r="BJ192" s="18" t="s">
        <v>84</v>
      </c>
      <c r="BK192" s="202">
        <f t="shared" ref="BK192:BK197" si="59">ROUND(I192*H192,2)</f>
        <v>0</v>
      </c>
      <c r="BL192" s="18" t="s">
        <v>318</v>
      </c>
      <c r="BM192" s="201" t="s">
        <v>4538</v>
      </c>
    </row>
    <row r="193" spans="1:65" s="2" customFormat="1" ht="16.5" customHeight="1" x14ac:dyDescent="0.2">
      <c r="A193" s="35"/>
      <c r="B193" s="36"/>
      <c r="C193" s="190" t="s">
        <v>787</v>
      </c>
      <c r="D193" s="190" t="s">
        <v>313</v>
      </c>
      <c r="E193" s="191" t="s">
        <v>4539</v>
      </c>
      <c r="F193" s="192" t="s">
        <v>4380</v>
      </c>
      <c r="G193" s="193" t="s">
        <v>1692</v>
      </c>
      <c r="H193" s="194">
        <v>1</v>
      </c>
      <c r="I193" s="195"/>
      <c r="J193" s="196">
        <f t="shared" si="50"/>
        <v>0</v>
      </c>
      <c r="K193" s="192" t="s">
        <v>21</v>
      </c>
      <c r="L193" s="40"/>
      <c r="M193" s="197" t="s">
        <v>21</v>
      </c>
      <c r="N193" s="198" t="s">
        <v>47</v>
      </c>
      <c r="O193" s="65"/>
      <c r="P193" s="199">
        <f t="shared" si="51"/>
        <v>0</v>
      </c>
      <c r="Q193" s="199">
        <v>0</v>
      </c>
      <c r="R193" s="199">
        <f t="shared" si="52"/>
        <v>0</v>
      </c>
      <c r="S193" s="199">
        <v>0</v>
      </c>
      <c r="T193" s="200">
        <f t="shared" si="53"/>
        <v>0</v>
      </c>
      <c r="U193" s="35"/>
      <c r="V193" s="35"/>
      <c r="W193" s="35"/>
      <c r="X193" s="35"/>
      <c r="Y193" s="35"/>
      <c r="Z193" s="35"/>
      <c r="AA193" s="35"/>
      <c r="AB193" s="35"/>
      <c r="AC193" s="35"/>
      <c r="AD193" s="35"/>
      <c r="AE193" s="35"/>
      <c r="AR193" s="201" t="s">
        <v>318</v>
      </c>
      <c r="AT193" s="201" t="s">
        <v>313</v>
      </c>
      <c r="AU193" s="201" t="s">
        <v>125</v>
      </c>
      <c r="AY193" s="18" t="s">
        <v>311</v>
      </c>
      <c r="BE193" s="202">
        <f t="shared" si="54"/>
        <v>0</v>
      </c>
      <c r="BF193" s="202">
        <f t="shared" si="55"/>
        <v>0</v>
      </c>
      <c r="BG193" s="202">
        <f t="shared" si="56"/>
        <v>0</v>
      </c>
      <c r="BH193" s="202">
        <f t="shared" si="57"/>
        <v>0</v>
      </c>
      <c r="BI193" s="202">
        <f t="shared" si="58"/>
        <v>0</v>
      </c>
      <c r="BJ193" s="18" t="s">
        <v>84</v>
      </c>
      <c r="BK193" s="202">
        <f t="shared" si="59"/>
        <v>0</v>
      </c>
      <c r="BL193" s="18" t="s">
        <v>318</v>
      </c>
      <c r="BM193" s="201" t="s">
        <v>4540</v>
      </c>
    </row>
    <row r="194" spans="1:65" s="2" customFormat="1" ht="16.5" customHeight="1" x14ac:dyDescent="0.2">
      <c r="A194" s="35"/>
      <c r="B194" s="36"/>
      <c r="C194" s="190" t="s">
        <v>793</v>
      </c>
      <c r="D194" s="190" t="s">
        <v>313</v>
      </c>
      <c r="E194" s="191" t="s">
        <v>4541</v>
      </c>
      <c r="F194" s="192" t="s">
        <v>4542</v>
      </c>
      <c r="G194" s="193" t="s">
        <v>1692</v>
      </c>
      <c r="H194" s="194">
        <v>1</v>
      </c>
      <c r="I194" s="195"/>
      <c r="J194" s="196">
        <f t="shared" si="50"/>
        <v>0</v>
      </c>
      <c r="K194" s="192" t="s">
        <v>21</v>
      </c>
      <c r="L194" s="40"/>
      <c r="M194" s="197" t="s">
        <v>21</v>
      </c>
      <c r="N194" s="198" t="s">
        <v>47</v>
      </c>
      <c r="O194" s="65"/>
      <c r="P194" s="199">
        <f t="shared" si="51"/>
        <v>0</v>
      </c>
      <c r="Q194" s="199">
        <v>0</v>
      </c>
      <c r="R194" s="199">
        <f t="shared" si="52"/>
        <v>0</v>
      </c>
      <c r="S194" s="199">
        <v>0</v>
      </c>
      <c r="T194" s="200">
        <f t="shared" si="53"/>
        <v>0</v>
      </c>
      <c r="U194" s="35"/>
      <c r="V194" s="35"/>
      <c r="W194" s="35"/>
      <c r="X194" s="35"/>
      <c r="Y194" s="35"/>
      <c r="Z194" s="35"/>
      <c r="AA194" s="35"/>
      <c r="AB194" s="35"/>
      <c r="AC194" s="35"/>
      <c r="AD194" s="35"/>
      <c r="AE194" s="35"/>
      <c r="AR194" s="201" t="s">
        <v>318</v>
      </c>
      <c r="AT194" s="201" t="s">
        <v>313</v>
      </c>
      <c r="AU194" s="201" t="s">
        <v>125</v>
      </c>
      <c r="AY194" s="18" t="s">
        <v>311</v>
      </c>
      <c r="BE194" s="202">
        <f t="shared" si="54"/>
        <v>0</v>
      </c>
      <c r="BF194" s="202">
        <f t="shared" si="55"/>
        <v>0</v>
      </c>
      <c r="BG194" s="202">
        <f t="shared" si="56"/>
        <v>0</v>
      </c>
      <c r="BH194" s="202">
        <f t="shared" si="57"/>
        <v>0</v>
      </c>
      <c r="BI194" s="202">
        <f t="shared" si="58"/>
        <v>0</v>
      </c>
      <c r="BJ194" s="18" t="s">
        <v>84</v>
      </c>
      <c r="BK194" s="202">
        <f t="shared" si="59"/>
        <v>0</v>
      </c>
      <c r="BL194" s="18" t="s">
        <v>318</v>
      </c>
      <c r="BM194" s="201" t="s">
        <v>4543</v>
      </c>
    </row>
    <row r="195" spans="1:65" s="2" customFormat="1" ht="24" customHeight="1" x14ac:dyDescent="0.2">
      <c r="A195" s="35"/>
      <c r="B195" s="36"/>
      <c r="C195" s="190" t="s">
        <v>800</v>
      </c>
      <c r="D195" s="190" t="s">
        <v>313</v>
      </c>
      <c r="E195" s="191" t="s">
        <v>4544</v>
      </c>
      <c r="F195" s="192" t="s">
        <v>4545</v>
      </c>
      <c r="G195" s="193" t="s">
        <v>1692</v>
      </c>
      <c r="H195" s="194">
        <v>1</v>
      </c>
      <c r="I195" s="195"/>
      <c r="J195" s="196">
        <f t="shared" si="50"/>
        <v>0</v>
      </c>
      <c r="K195" s="192" t="s">
        <v>21</v>
      </c>
      <c r="L195" s="40"/>
      <c r="M195" s="197" t="s">
        <v>21</v>
      </c>
      <c r="N195" s="198" t="s">
        <v>47</v>
      </c>
      <c r="O195" s="65"/>
      <c r="P195" s="199">
        <f t="shared" si="51"/>
        <v>0</v>
      </c>
      <c r="Q195" s="199">
        <v>0</v>
      </c>
      <c r="R195" s="199">
        <f t="shared" si="52"/>
        <v>0</v>
      </c>
      <c r="S195" s="199">
        <v>0</v>
      </c>
      <c r="T195" s="200">
        <f t="shared" si="53"/>
        <v>0</v>
      </c>
      <c r="U195" s="35"/>
      <c r="V195" s="35"/>
      <c r="W195" s="35"/>
      <c r="X195" s="35"/>
      <c r="Y195" s="35"/>
      <c r="Z195" s="35"/>
      <c r="AA195" s="35"/>
      <c r="AB195" s="35"/>
      <c r="AC195" s="35"/>
      <c r="AD195" s="35"/>
      <c r="AE195" s="35"/>
      <c r="AR195" s="201" t="s">
        <v>318</v>
      </c>
      <c r="AT195" s="201" t="s">
        <v>313</v>
      </c>
      <c r="AU195" s="201" t="s">
        <v>125</v>
      </c>
      <c r="AY195" s="18" t="s">
        <v>311</v>
      </c>
      <c r="BE195" s="202">
        <f t="shared" si="54"/>
        <v>0</v>
      </c>
      <c r="BF195" s="202">
        <f t="shared" si="55"/>
        <v>0</v>
      </c>
      <c r="BG195" s="202">
        <f t="shared" si="56"/>
        <v>0</v>
      </c>
      <c r="BH195" s="202">
        <f t="shared" si="57"/>
        <v>0</v>
      </c>
      <c r="BI195" s="202">
        <f t="shared" si="58"/>
        <v>0</v>
      </c>
      <c r="BJ195" s="18" t="s">
        <v>84</v>
      </c>
      <c r="BK195" s="202">
        <f t="shared" si="59"/>
        <v>0</v>
      </c>
      <c r="BL195" s="18" t="s">
        <v>318</v>
      </c>
      <c r="BM195" s="201" t="s">
        <v>4546</v>
      </c>
    </row>
    <row r="196" spans="1:65" s="2" customFormat="1" ht="16.5" customHeight="1" x14ac:dyDescent="0.2">
      <c r="A196" s="35"/>
      <c r="B196" s="36"/>
      <c r="C196" s="190" t="s">
        <v>806</v>
      </c>
      <c r="D196" s="190" t="s">
        <v>313</v>
      </c>
      <c r="E196" s="191" t="s">
        <v>4547</v>
      </c>
      <c r="F196" s="192" t="s">
        <v>4417</v>
      </c>
      <c r="G196" s="193" t="s">
        <v>1692</v>
      </c>
      <c r="H196" s="194">
        <v>1</v>
      </c>
      <c r="I196" s="195"/>
      <c r="J196" s="196">
        <f t="shared" si="50"/>
        <v>0</v>
      </c>
      <c r="K196" s="192" t="s">
        <v>21</v>
      </c>
      <c r="L196" s="40"/>
      <c r="M196" s="197" t="s">
        <v>21</v>
      </c>
      <c r="N196" s="198" t="s">
        <v>47</v>
      </c>
      <c r="O196" s="65"/>
      <c r="P196" s="199">
        <f t="shared" si="51"/>
        <v>0</v>
      </c>
      <c r="Q196" s="199">
        <v>0</v>
      </c>
      <c r="R196" s="199">
        <f t="shared" si="52"/>
        <v>0</v>
      </c>
      <c r="S196" s="199">
        <v>0</v>
      </c>
      <c r="T196" s="200">
        <f t="shared" si="53"/>
        <v>0</v>
      </c>
      <c r="U196" s="35"/>
      <c r="V196" s="35"/>
      <c r="W196" s="35"/>
      <c r="X196" s="35"/>
      <c r="Y196" s="35"/>
      <c r="Z196" s="35"/>
      <c r="AA196" s="35"/>
      <c r="AB196" s="35"/>
      <c r="AC196" s="35"/>
      <c r="AD196" s="35"/>
      <c r="AE196" s="35"/>
      <c r="AR196" s="201" t="s">
        <v>318</v>
      </c>
      <c r="AT196" s="201" t="s">
        <v>313</v>
      </c>
      <c r="AU196" s="201" t="s">
        <v>125</v>
      </c>
      <c r="AY196" s="18" t="s">
        <v>311</v>
      </c>
      <c r="BE196" s="202">
        <f t="shared" si="54"/>
        <v>0</v>
      </c>
      <c r="BF196" s="202">
        <f t="shared" si="55"/>
        <v>0</v>
      </c>
      <c r="BG196" s="202">
        <f t="shared" si="56"/>
        <v>0</v>
      </c>
      <c r="BH196" s="202">
        <f t="shared" si="57"/>
        <v>0</v>
      </c>
      <c r="BI196" s="202">
        <f t="shared" si="58"/>
        <v>0</v>
      </c>
      <c r="BJ196" s="18" t="s">
        <v>84</v>
      </c>
      <c r="BK196" s="202">
        <f t="shared" si="59"/>
        <v>0</v>
      </c>
      <c r="BL196" s="18" t="s">
        <v>318</v>
      </c>
      <c r="BM196" s="201" t="s">
        <v>4548</v>
      </c>
    </row>
    <row r="197" spans="1:65" s="2" customFormat="1" ht="16.5" customHeight="1" x14ac:dyDescent="0.2">
      <c r="A197" s="35"/>
      <c r="B197" s="36"/>
      <c r="C197" s="190" t="s">
        <v>812</v>
      </c>
      <c r="D197" s="190" t="s">
        <v>313</v>
      </c>
      <c r="E197" s="191" t="s">
        <v>4549</v>
      </c>
      <c r="F197" s="192" t="s">
        <v>4550</v>
      </c>
      <c r="G197" s="193" t="s">
        <v>1692</v>
      </c>
      <c r="H197" s="194">
        <v>1</v>
      </c>
      <c r="I197" s="195"/>
      <c r="J197" s="196">
        <f t="shared" si="50"/>
        <v>0</v>
      </c>
      <c r="K197" s="192" t="s">
        <v>21</v>
      </c>
      <c r="L197" s="40"/>
      <c r="M197" s="197" t="s">
        <v>21</v>
      </c>
      <c r="N197" s="198" t="s">
        <v>47</v>
      </c>
      <c r="O197" s="65"/>
      <c r="P197" s="199">
        <f t="shared" si="51"/>
        <v>0</v>
      </c>
      <c r="Q197" s="199">
        <v>0</v>
      </c>
      <c r="R197" s="199">
        <f t="shared" si="52"/>
        <v>0</v>
      </c>
      <c r="S197" s="199">
        <v>0</v>
      </c>
      <c r="T197" s="200">
        <f t="shared" si="53"/>
        <v>0</v>
      </c>
      <c r="U197" s="35"/>
      <c r="V197" s="35"/>
      <c r="W197" s="35"/>
      <c r="X197" s="35"/>
      <c r="Y197" s="35"/>
      <c r="Z197" s="35"/>
      <c r="AA197" s="35"/>
      <c r="AB197" s="35"/>
      <c r="AC197" s="35"/>
      <c r="AD197" s="35"/>
      <c r="AE197" s="35"/>
      <c r="AR197" s="201" t="s">
        <v>318</v>
      </c>
      <c r="AT197" s="201" t="s">
        <v>313</v>
      </c>
      <c r="AU197" s="201" t="s">
        <v>125</v>
      </c>
      <c r="AY197" s="18" t="s">
        <v>311</v>
      </c>
      <c r="BE197" s="202">
        <f t="shared" si="54"/>
        <v>0</v>
      </c>
      <c r="BF197" s="202">
        <f t="shared" si="55"/>
        <v>0</v>
      </c>
      <c r="BG197" s="202">
        <f t="shared" si="56"/>
        <v>0</v>
      </c>
      <c r="BH197" s="202">
        <f t="shared" si="57"/>
        <v>0</v>
      </c>
      <c r="BI197" s="202">
        <f t="shared" si="58"/>
        <v>0</v>
      </c>
      <c r="BJ197" s="18" t="s">
        <v>84</v>
      </c>
      <c r="BK197" s="202">
        <f t="shared" si="59"/>
        <v>0</v>
      </c>
      <c r="BL197" s="18" t="s">
        <v>318</v>
      </c>
      <c r="BM197" s="201" t="s">
        <v>4551</v>
      </c>
    </row>
    <row r="198" spans="1:65" s="12" customFormat="1" ht="20.85" customHeight="1" x14ac:dyDescent="0.2">
      <c r="B198" s="174"/>
      <c r="C198" s="175"/>
      <c r="D198" s="176" t="s">
        <v>75</v>
      </c>
      <c r="E198" s="188" t="s">
        <v>4552</v>
      </c>
      <c r="F198" s="188" t="s">
        <v>4553</v>
      </c>
      <c r="G198" s="175"/>
      <c r="H198" s="175"/>
      <c r="I198" s="178"/>
      <c r="J198" s="189">
        <f>BK198</f>
        <v>0</v>
      </c>
      <c r="K198" s="175"/>
      <c r="L198" s="180"/>
      <c r="M198" s="181"/>
      <c r="N198" s="182"/>
      <c r="O198" s="182"/>
      <c r="P198" s="183">
        <f>SUM(P199:P209)</f>
        <v>0</v>
      </c>
      <c r="Q198" s="182"/>
      <c r="R198" s="183">
        <f>SUM(R199:R209)</f>
        <v>0</v>
      </c>
      <c r="S198" s="182"/>
      <c r="T198" s="184">
        <f>SUM(T199:T209)</f>
        <v>0</v>
      </c>
      <c r="AR198" s="185" t="s">
        <v>84</v>
      </c>
      <c r="AT198" s="186" t="s">
        <v>75</v>
      </c>
      <c r="AU198" s="186" t="s">
        <v>86</v>
      </c>
      <c r="AY198" s="185" t="s">
        <v>311</v>
      </c>
      <c r="BK198" s="187">
        <f>SUM(BK199:BK209)</f>
        <v>0</v>
      </c>
    </row>
    <row r="199" spans="1:65" s="2" customFormat="1" ht="16.5" customHeight="1" x14ac:dyDescent="0.2">
      <c r="A199" s="35"/>
      <c r="B199" s="36"/>
      <c r="C199" s="190" t="s">
        <v>818</v>
      </c>
      <c r="D199" s="190" t="s">
        <v>313</v>
      </c>
      <c r="E199" s="191" t="s">
        <v>4554</v>
      </c>
      <c r="F199" s="192" t="s">
        <v>4464</v>
      </c>
      <c r="G199" s="193" t="s">
        <v>329</v>
      </c>
      <c r="H199" s="194">
        <v>25</v>
      </c>
      <c r="I199" s="195"/>
      <c r="J199" s="196">
        <f t="shared" ref="J199:J209" si="60">ROUND(I199*H199,2)</f>
        <v>0</v>
      </c>
      <c r="K199" s="192" t="s">
        <v>21</v>
      </c>
      <c r="L199" s="40"/>
      <c r="M199" s="197" t="s">
        <v>21</v>
      </c>
      <c r="N199" s="198" t="s">
        <v>47</v>
      </c>
      <c r="O199" s="65"/>
      <c r="P199" s="199">
        <f t="shared" ref="P199:P209" si="61">O199*H199</f>
        <v>0</v>
      </c>
      <c r="Q199" s="199">
        <v>0</v>
      </c>
      <c r="R199" s="199">
        <f t="shared" ref="R199:R209" si="62">Q199*H199</f>
        <v>0</v>
      </c>
      <c r="S199" s="199">
        <v>0</v>
      </c>
      <c r="T199" s="200">
        <f t="shared" ref="T199:T209" si="63">S199*H199</f>
        <v>0</v>
      </c>
      <c r="U199" s="35"/>
      <c r="V199" s="35"/>
      <c r="W199" s="35"/>
      <c r="X199" s="35"/>
      <c r="Y199" s="35"/>
      <c r="Z199" s="35"/>
      <c r="AA199" s="35"/>
      <c r="AB199" s="35"/>
      <c r="AC199" s="35"/>
      <c r="AD199" s="35"/>
      <c r="AE199" s="35"/>
      <c r="AR199" s="201" t="s">
        <v>318</v>
      </c>
      <c r="AT199" s="201" t="s">
        <v>313</v>
      </c>
      <c r="AU199" s="201" t="s">
        <v>125</v>
      </c>
      <c r="AY199" s="18" t="s">
        <v>311</v>
      </c>
      <c r="BE199" s="202">
        <f t="shared" ref="BE199:BE209" si="64">IF(N199="základní",J199,0)</f>
        <v>0</v>
      </c>
      <c r="BF199" s="202">
        <f t="shared" ref="BF199:BF209" si="65">IF(N199="snížená",J199,0)</f>
        <v>0</v>
      </c>
      <c r="BG199" s="202">
        <f t="shared" ref="BG199:BG209" si="66">IF(N199="zákl. přenesená",J199,0)</f>
        <v>0</v>
      </c>
      <c r="BH199" s="202">
        <f t="shared" ref="BH199:BH209" si="67">IF(N199="sníž. přenesená",J199,0)</f>
        <v>0</v>
      </c>
      <c r="BI199" s="202">
        <f t="shared" ref="BI199:BI209" si="68">IF(N199="nulová",J199,0)</f>
        <v>0</v>
      </c>
      <c r="BJ199" s="18" t="s">
        <v>84</v>
      </c>
      <c r="BK199" s="202">
        <f t="shared" ref="BK199:BK209" si="69">ROUND(I199*H199,2)</f>
        <v>0</v>
      </c>
      <c r="BL199" s="18" t="s">
        <v>318</v>
      </c>
      <c r="BM199" s="201" t="s">
        <v>4555</v>
      </c>
    </row>
    <row r="200" spans="1:65" s="2" customFormat="1" ht="16.5" customHeight="1" x14ac:dyDescent="0.2">
      <c r="A200" s="35"/>
      <c r="B200" s="36"/>
      <c r="C200" s="190" t="s">
        <v>825</v>
      </c>
      <c r="D200" s="190" t="s">
        <v>313</v>
      </c>
      <c r="E200" s="191" t="s">
        <v>4556</v>
      </c>
      <c r="F200" s="192" t="s">
        <v>4470</v>
      </c>
      <c r="G200" s="193" t="s">
        <v>329</v>
      </c>
      <c r="H200" s="194">
        <v>95</v>
      </c>
      <c r="I200" s="195"/>
      <c r="J200" s="196">
        <f t="shared" si="60"/>
        <v>0</v>
      </c>
      <c r="K200" s="192" t="s">
        <v>21</v>
      </c>
      <c r="L200" s="40"/>
      <c r="M200" s="197" t="s">
        <v>21</v>
      </c>
      <c r="N200" s="198" t="s">
        <v>47</v>
      </c>
      <c r="O200" s="65"/>
      <c r="P200" s="199">
        <f t="shared" si="61"/>
        <v>0</v>
      </c>
      <c r="Q200" s="199">
        <v>0</v>
      </c>
      <c r="R200" s="199">
        <f t="shared" si="62"/>
        <v>0</v>
      </c>
      <c r="S200" s="199">
        <v>0</v>
      </c>
      <c r="T200" s="200">
        <f t="shared" si="63"/>
        <v>0</v>
      </c>
      <c r="U200" s="35"/>
      <c r="V200" s="35"/>
      <c r="W200" s="35"/>
      <c r="X200" s="35"/>
      <c r="Y200" s="35"/>
      <c r="Z200" s="35"/>
      <c r="AA200" s="35"/>
      <c r="AB200" s="35"/>
      <c r="AC200" s="35"/>
      <c r="AD200" s="35"/>
      <c r="AE200" s="35"/>
      <c r="AR200" s="201" t="s">
        <v>318</v>
      </c>
      <c r="AT200" s="201" t="s">
        <v>313</v>
      </c>
      <c r="AU200" s="201" t="s">
        <v>125</v>
      </c>
      <c r="AY200" s="18" t="s">
        <v>311</v>
      </c>
      <c r="BE200" s="202">
        <f t="shared" si="64"/>
        <v>0</v>
      </c>
      <c r="BF200" s="202">
        <f t="shared" si="65"/>
        <v>0</v>
      </c>
      <c r="BG200" s="202">
        <f t="shared" si="66"/>
        <v>0</v>
      </c>
      <c r="BH200" s="202">
        <f t="shared" si="67"/>
        <v>0</v>
      </c>
      <c r="BI200" s="202">
        <f t="shared" si="68"/>
        <v>0</v>
      </c>
      <c r="BJ200" s="18" t="s">
        <v>84</v>
      </c>
      <c r="BK200" s="202">
        <f t="shared" si="69"/>
        <v>0</v>
      </c>
      <c r="BL200" s="18" t="s">
        <v>318</v>
      </c>
      <c r="BM200" s="201" t="s">
        <v>4557</v>
      </c>
    </row>
    <row r="201" spans="1:65" s="2" customFormat="1" ht="16.5" customHeight="1" x14ac:dyDescent="0.2">
      <c r="A201" s="35"/>
      <c r="B201" s="36"/>
      <c r="C201" s="190" t="s">
        <v>831</v>
      </c>
      <c r="D201" s="190" t="s">
        <v>313</v>
      </c>
      <c r="E201" s="191" t="s">
        <v>4558</v>
      </c>
      <c r="F201" s="192" t="s">
        <v>4473</v>
      </c>
      <c r="G201" s="193" t="s">
        <v>329</v>
      </c>
      <c r="H201" s="194">
        <v>185</v>
      </c>
      <c r="I201" s="195"/>
      <c r="J201" s="196">
        <f t="shared" si="60"/>
        <v>0</v>
      </c>
      <c r="K201" s="192" t="s">
        <v>21</v>
      </c>
      <c r="L201" s="40"/>
      <c r="M201" s="197" t="s">
        <v>21</v>
      </c>
      <c r="N201" s="198" t="s">
        <v>47</v>
      </c>
      <c r="O201" s="65"/>
      <c r="P201" s="199">
        <f t="shared" si="61"/>
        <v>0</v>
      </c>
      <c r="Q201" s="199">
        <v>0</v>
      </c>
      <c r="R201" s="199">
        <f t="shared" si="62"/>
        <v>0</v>
      </c>
      <c r="S201" s="199">
        <v>0</v>
      </c>
      <c r="T201" s="200">
        <f t="shared" si="63"/>
        <v>0</v>
      </c>
      <c r="U201" s="35"/>
      <c r="V201" s="35"/>
      <c r="W201" s="35"/>
      <c r="X201" s="35"/>
      <c r="Y201" s="35"/>
      <c r="Z201" s="35"/>
      <c r="AA201" s="35"/>
      <c r="AB201" s="35"/>
      <c r="AC201" s="35"/>
      <c r="AD201" s="35"/>
      <c r="AE201" s="35"/>
      <c r="AR201" s="201" t="s">
        <v>318</v>
      </c>
      <c r="AT201" s="201" t="s">
        <v>313</v>
      </c>
      <c r="AU201" s="201" t="s">
        <v>125</v>
      </c>
      <c r="AY201" s="18" t="s">
        <v>311</v>
      </c>
      <c r="BE201" s="202">
        <f t="shared" si="64"/>
        <v>0</v>
      </c>
      <c r="BF201" s="202">
        <f t="shared" si="65"/>
        <v>0</v>
      </c>
      <c r="BG201" s="202">
        <f t="shared" si="66"/>
        <v>0</v>
      </c>
      <c r="BH201" s="202">
        <f t="shared" si="67"/>
        <v>0</v>
      </c>
      <c r="BI201" s="202">
        <f t="shared" si="68"/>
        <v>0</v>
      </c>
      <c r="BJ201" s="18" t="s">
        <v>84</v>
      </c>
      <c r="BK201" s="202">
        <f t="shared" si="69"/>
        <v>0</v>
      </c>
      <c r="BL201" s="18" t="s">
        <v>318</v>
      </c>
      <c r="BM201" s="201" t="s">
        <v>4559</v>
      </c>
    </row>
    <row r="202" spans="1:65" s="2" customFormat="1" ht="16.5" customHeight="1" x14ac:dyDescent="0.2">
      <c r="A202" s="35"/>
      <c r="B202" s="36"/>
      <c r="C202" s="190" t="s">
        <v>837</v>
      </c>
      <c r="D202" s="190" t="s">
        <v>313</v>
      </c>
      <c r="E202" s="191" t="s">
        <v>4560</v>
      </c>
      <c r="F202" s="192" t="s">
        <v>4561</v>
      </c>
      <c r="G202" s="193" t="s">
        <v>329</v>
      </c>
      <c r="H202" s="194">
        <v>10</v>
      </c>
      <c r="I202" s="195"/>
      <c r="J202" s="196">
        <f t="shared" si="60"/>
        <v>0</v>
      </c>
      <c r="K202" s="192" t="s">
        <v>21</v>
      </c>
      <c r="L202" s="40"/>
      <c r="M202" s="197" t="s">
        <v>21</v>
      </c>
      <c r="N202" s="198" t="s">
        <v>47</v>
      </c>
      <c r="O202" s="65"/>
      <c r="P202" s="199">
        <f t="shared" si="61"/>
        <v>0</v>
      </c>
      <c r="Q202" s="199">
        <v>0</v>
      </c>
      <c r="R202" s="199">
        <f t="shared" si="62"/>
        <v>0</v>
      </c>
      <c r="S202" s="199">
        <v>0</v>
      </c>
      <c r="T202" s="200">
        <f t="shared" si="63"/>
        <v>0</v>
      </c>
      <c r="U202" s="35"/>
      <c r="V202" s="35"/>
      <c r="W202" s="35"/>
      <c r="X202" s="35"/>
      <c r="Y202" s="35"/>
      <c r="Z202" s="35"/>
      <c r="AA202" s="35"/>
      <c r="AB202" s="35"/>
      <c r="AC202" s="35"/>
      <c r="AD202" s="35"/>
      <c r="AE202" s="35"/>
      <c r="AR202" s="201" t="s">
        <v>318</v>
      </c>
      <c r="AT202" s="201" t="s">
        <v>313</v>
      </c>
      <c r="AU202" s="201" t="s">
        <v>125</v>
      </c>
      <c r="AY202" s="18" t="s">
        <v>311</v>
      </c>
      <c r="BE202" s="202">
        <f t="shared" si="64"/>
        <v>0</v>
      </c>
      <c r="BF202" s="202">
        <f t="shared" si="65"/>
        <v>0</v>
      </c>
      <c r="BG202" s="202">
        <f t="shared" si="66"/>
        <v>0</v>
      </c>
      <c r="BH202" s="202">
        <f t="shared" si="67"/>
        <v>0</v>
      </c>
      <c r="BI202" s="202">
        <f t="shared" si="68"/>
        <v>0</v>
      </c>
      <c r="BJ202" s="18" t="s">
        <v>84</v>
      </c>
      <c r="BK202" s="202">
        <f t="shared" si="69"/>
        <v>0</v>
      </c>
      <c r="BL202" s="18" t="s">
        <v>318</v>
      </c>
      <c r="BM202" s="201" t="s">
        <v>4562</v>
      </c>
    </row>
    <row r="203" spans="1:65" s="2" customFormat="1" ht="16.5" customHeight="1" x14ac:dyDescent="0.2">
      <c r="A203" s="35"/>
      <c r="B203" s="36"/>
      <c r="C203" s="190" t="s">
        <v>843</v>
      </c>
      <c r="D203" s="190" t="s">
        <v>313</v>
      </c>
      <c r="E203" s="191" t="s">
        <v>4563</v>
      </c>
      <c r="F203" s="192" t="s">
        <v>4494</v>
      </c>
      <c r="G203" s="193" t="s">
        <v>1692</v>
      </c>
      <c r="H203" s="194">
        <v>2</v>
      </c>
      <c r="I203" s="195"/>
      <c r="J203" s="196">
        <f t="shared" si="60"/>
        <v>0</v>
      </c>
      <c r="K203" s="192" t="s">
        <v>21</v>
      </c>
      <c r="L203" s="40"/>
      <c r="M203" s="197" t="s">
        <v>21</v>
      </c>
      <c r="N203" s="198" t="s">
        <v>47</v>
      </c>
      <c r="O203" s="65"/>
      <c r="P203" s="199">
        <f t="shared" si="61"/>
        <v>0</v>
      </c>
      <c r="Q203" s="199">
        <v>0</v>
      </c>
      <c r="R203" s="199">
        <f t="shared" si="62"/>
        <v>0</v>
      </c>
      <c r="S203" s="199">
        <v>0</v>
      </c>
      <c r="T203" s="200">
        <f t="shared" si="63"/>
        <v>0</v>
      </c>
      <c r="U203" s="35"/>
      <c r="V203" s="35"/>
      <c r="W203" s="35"/>
      <c r="X203" s="35"/>
      <c r="Y203" s="35"/>
      <c r="Z203" s="35"/>
      <c r="AA203" s="35"/>
      <c r="AB203" s="35"/>
      <c r="AC203" s="35"/>
      <c r="AD203" s="35"/>
      <c r="AE203" s="35"/>
      <c r="AR203" s="201" t="s">
        <v>318</v>
      </c>
      <c r="AT203" s="201" t="s">
        <v>313</v>
      </c>
      <c r="AU203" s="201" t="s">
        <v>125</v>
      </c>
      <c r="AY203" s="18" t="s">
        <v>311</v>
      </c>
      <c r="BE203" s="202">
        <f t="shared" si="64"/>
        <v>0</v>
      </c>
      <c r="BF203" s="202">
        <f t="shared" si="65"/>
        <v>0</v>
      </c>
      <c r="BG203" s="202">
        <f t="shared" si="66"/>
        <v>0</v>
      </c>
      <c r="BH203" s="202">
        <f t="shared" si="67"/>
        <v>0</v>
      </c>
      <c r="BI203" s="202">
        <f t="shared" si="68"/>
        <v>0</v>
      </c>
      <c r="BJ203" s="18" t="s">
        <v>84</v>
      </c>
      <c r="BK203" s="202">
        <f t="shared" si="69"/>
        <v>0</v>
      </c>
      <c r="BL203" s="18" t="s">
        <v>318</v>
      </c>
      <c r="BM203" s="201" t="s">
        <v>4564</v>
      </c>
    </row>
    <row r="204" spans="1:65" s="2" customFormat="1" ht="16.5" customHeight="1" x14ac:dyDescent="0.2">
      <c r="A204" s="35"/>
      <c r="B204" s="36"/>
      <c r="C204" s="190" t="s">
        <v>850</v>
      </c>
      <c r="D204" s="190" t="s">
        <v>313</v>
      </c>
      <c r="E204" s="191" t="s">
        <v>4565</v>
      </c>
      <c r="F204" s="192" t="s">
        <v>4497</v>
      </c>
      <c r="G204" s="193" t="s">
        <v>1692</v>
      </c>
      <c r="H204" s="194">
        <v>2</v>
      </c>
      <c r="I204" s="195"/>
      <c r="J204" s="196">
        <f t="shared" si="60"/>
        <v>0</v>
      </c>
      <c r="K204" s="192" t="s">
        <v>21</v>
      </c>
      <c r="L204" s="40"/>
      <c r="M204" s="197" t="s">
        <v>21</v>
      </c>
      <c r="N204" s="198" t="s">
        <v>47</v>
      </c>
      <c r="O204" s="65"/>
      <c r="P204" s="199">
        <f t="shared" si="61"/>
        <v>0</v>
      </c>
      <c r="Q204" s="199">
        <v>0</v>
      </c>
      <c r="R204" s="199">
        <f t="shared" si="62"/>
        <v>0</v>
      </c>
      <c r="S204" s="199">
        <v>0</v>
      </c>
      <c r="T204" s="200">
        <f t="shared" si="63"/>
        <v>0</v>
      </c>
      <c r="U204" s="35"/>
      <c r="V204" s="35"/>
      <c r="W204" s="35"/>
      <c r="X204" s="35"/>
      <c r="Y204" s="35"/>
      <c r="Z204" s="35"/>
      <c r="AA204" s="35"/>
      <c r="AB204" s="35"/>
      <c r="AC204" s="35"/>
      <c r="AD204" s="35"/>
      <c r="AE204" s="35"/>
      <c r="AR204" s="201" t="s">
        <v>318</v>
      </c>
      <c r="AT204" s="201" t="s">
        <v>313</v>
      </c>
      <c r="AU204" s="201" t="s">
        <v>125</v>
      </c>
      <c r="AY204" s="18" t="s">
        <v>311</v>
      </c>
      <c r="BE204" s="202">
        <f t="shared" si="64"/>
        <v>0</v>
      </c>
      <c r="BF204" s="202">
        <f t="shared" si="65"/>
        <v>0</v>
      </c>
      <c r="BG204" s="202">
        <f t="shared" si="66"/>
        <v>0</v>
      </c>
      <c r="BH204" s="202">
        <f t="shared" si="67"/>
        <v>0</v>
      </c>
      <c r="BI204" s="202">
        <f t="shared" si="68"/>
        <v>0</v>
      </c>
      <c r="BJ204" s="18" t="s">
        <v>84</v>
      </c>
      <c r="BK204" s="202">
        <f t="shared" si="69"/>
        <v>0</v>
      </c>
      <c r="BL204" s="18" t="s">
        <v>318</v>
      </c>
      <c r="BM204" s="201" t="s">
        <v>4566</v>
      </c>
    </row>
    <row r="205" spans="1:65" s="2" customFormat="1" ht="16.5" customHeight="1" x14ac:dyDescent="0.2">
      <c r="A205" s="35"/>
      <c r="B205" s="36"/>
      <c r="C205" s="190" t="s">
        <v>856</v>
      </c>
      <c r="D205" s="190" t="s">
        <v>313</v>
      </c>
      <c r="E205" s="191" t="s">
        <v>4567</v>
      </c>
      <c r="F205" s="192" t="s">
        <v>4568</v>
      </c>
      <c r="G205" s="193" t="s">
        <v>1692</v>
      </c>
      <c r="H205" s="194">
        <v>20</v>
      </c>
      <c r="I205" s="195"/>
      <c r="J205" s="196">
        <f t="shared" si="60"/>
        <v>0</v>
      </c>
      <c r="K205" s="192" t="s">
        <v>21</v>
      </c>
      <c r="L205" s="40"/>
      <c r="M205" s="197" t="s">
        <v>21</v>
      </c>
      <c r="N205" s="198" t="s">
        <v>47</v>
      </c>
      <c r="O205" s="65"/>
      <c r="P205" s="199">
        <f t="shared" si="61"/>
        <v>0</v>
      </c>
      <c r="Q205" s="199">
        <v>0</v>
      </c>
      <c r="R205" s="199">
        <f t="shared" si="62"/>
        <v>0</v>
      </c>
      <c r="S205" s="199">
        <v>0</v>
      </c>
      <c r="T205" s="200">
        <f t="shared" si="63"/>
        <v>0</v>
      </c>
      <c r="U205" s="35"/>
      <c r="V205" s="35"/>
      <c r="W205" s="35"/>
      <c r="X205" s="35"/>
      <c r="Y205" s="35"/>
      <c r="Z205" s="35"/>
      <c r="AA205" s="35"/>
      <c r="AB205" s="35"/>
      <c r="AC205" s="35"/>
      <c r="AD205" s="35"/>
      <c r="AE205" s="35"/>
      <c r="AR205" s="201" t="s">
        <v>318</v>
      </c>
      <c r="AT205" s="201" t="s">
        <v>313</v>
      </c>
      <c r="AU205" s="201" t="s">
        <v>125</v>
      </c>
      <c r="AY205" s="18" t="s">
        <v>311</v>
      </c>
      <c r="BE205" s="202">
        <f t="shared" si="64"/>
        <v>0</v>
      </c>
      <c r="BF205" s="202">
        <f t="shared" si="65"/>
        <v>0</v>
      </c>
      <c r="BG205" s="202">
        <f t="shared" si="66"/>
        <v>0</v>
      </c>
      <c r="BH205" s="202">
        <f t="shared" si="67"/>
        <v>0</v>
      </c>
      <c r="BI205" s="202">
        <f t="shared" si="68"/>
        <v>0</v>
      </c>
      <c r="BJ205" s="18" t="s">
        <v>84</v>
      </c>
      <c r="BK205" s="202">
        <f t="shared" si="69"/>
        <v>0</v>
      </c>
      <c r="BL205" s="18" t="s">
        <v>318</v>
      </c>
      <c r="BM205" s="201" t="s">
        <v>4569</v>
      </c>
    </row>
    <row r="206" spans="1:65" s="2" customFormat="1" ht="16.5" customHeight="1" x14ac:dyDescent="0.2">
      <c r="A206" s="35"/>
      <c r="B206" s="36"/>
      <c r="C206" s="190" t="s">
        <v>863</v>
      </c>
      <c r="D206" s="190" t="s">
        <v>313</v>
      </c>
      <c r="E206" s="191" t="s">
        <v>4570</v>
      </c>
      <c r="F206" s="192" t="s">
        <v>4509</v>
      </c>
      <c r="G206" s="193" t="s">
        <v>1692</v>
      </c>
      <c r="H206" s="194">
        <v>8</v>
      </c>
      <c r="I206" s="195"/>
      <c r="J206" s="196">
        <f t="shared" si="60"/>
        <v>0</v>
      </c>
      <c r="K206" s="192" t="s">
        <v>21</v>
      </c>
      <c r="L206" s="40"/>
      <c r="M206" s="197" t="s">
        <v>21</v>
      </c>
      <c r="N206" s="198" t="s">
        <v>47</v>
      </c>
      <c r="O206" s="65"/>
      <c r="P206" s="199">
        <f t="shared" si="61"/>
        <v>0</v>
      </c>
      <c r="Q206" s="199">
        <v>0</v>
      </c>
      <c r="R206" s="199">
        <f t="shared" si="62"/>
        <v>0</v>
      </c>
      <c r="S206" s="199">
        <v>0</v>
      </c>
      <c r="T206" s="200">
        <f t="shared" si="63"/>
        <v>0</v>
      </c>
      <c r="U206" s="35"/>
      <c r="V206" s="35"/>
      <c r="W206" s="35"/>
      <c r="X206" s="35"/>
      <c r="Y206" s="35"/>
      <c r="Z206" s="35"/>
      <c r="AA206" s="35"/>
      <c r="AB206" s="35"/>
      <c r="AC206" s="35"/>
      <c r="AD206" s="35"/>
      <c r="AE206" s="35"/>
      <c r="AR206" s="201" t="s">
        <v>318</v>
      </c>
      <c r="AT206" s="201" t="s">
        <v>313</v>
      </c>
      <c r="AU206" s="201" t="s">
        <v>125</v>
      </c>
      <c r="AY206" s="18" t="s">
        <v>311</v>
      </c>
      <c r="BE206" s="202">
        <f t="shared" si="64"/>
        <v>0</v>
      </c>
      <c r="BF206" s="202">
        <f t="shared" si="65"/>
        <v>0</v>
      </c>
      <c r="BG206" s="202">
        <f t="shared" si="66"/>
        <v>0</v>
      </c>
      <c r="BH206" s="202">
        <f t="shared" si="67"/>
        <v>0</v>
      </c>
      <c r="BI206" s="202">
        <f t="shared" si="68"/>
        <v>0</v>
      </c>
      <c r="BJ206" s="18" t="s">
        <v>84</v>
      </c>
      <c r="BK206" s="202">
        <f t="shared" si="69"/>
        <v>0</v>
      </c>
      <c r="BL206" s="18" t="s">
        <v>318</v>
      </c>
      <c r="BM206" s="201" t="s">
        <v>4571</v>
      </c>
    </row>
    <row r="207" spans="1:65" s="2" customFormat="1" ht="24" customHeight="1" x14ac:dyDescent="0.2">
      <c r="A207" s="35"/>
      <c r="B207" s="36"/>
      <c r="C207" s="190" t="s">
        <v>870</v>
      </c>
      <c r="D207" s="190" t="s">
        <v>313</v>
      </c>
      <c r="E207" s="191" t="s">
        <v>4572</v>
      </c>
      <c r="F207" s="192" t="s">
        <v>4500</v>
      </c>
      <c r="G207" s="193" t="s">
        <v>1692</v>
      </c>
      <c r="H207" s="194">
        <v>3</v>
      </c>
      <c r="I207" s="195"/>
      <c r="J207" s="196">
        <f t="shared" si="60"/>
        <v>0</v>
      </c>
      <c r="K207" s="192" t="s">
        <v>21</v>
      </c>
      <c r="L207" s="40"/>
      <c r="M207" s="197" t="s">
        <v>21</v>
      </c>
      <c r="N207" s="198" t="s">
        <v>47</v>
      </c>
      <c r="O207" s="65"/>
      <c r="P207" s="199">
        <f t="shared" si="61"/>
        <v>0</v>
      </c>
      <c r="Q207" s="199">
        <v>0</v>
      </c>
      <c r="R207" s="199">
        <f t="shared" si="62"/>
        <v>0</v>
      </c>
      <c r="S207" s="199">
        <v>0</v>
      </c>
      <c r="T207" s="200">
        <f t="shared" si="63"/>
        <v>0</v>
      </c>
      <c r="U207" s="35"/>
      <c r="V207" s="35"/>
      <c r="W207" s="35"/>
      <c r="X207" s="35"/>
      <c r="Y207" s="35"/>
      <c r="Z207" s="35"/>
      <c r="AA207" s="35"/>
      <c r="AB207" s="35"/>
      <c r="AC207" s="35"/>
      <c r="AD207" s="35"/>
      <c r="AE207" s="35"/>
      <c r="AR207" s="201" t="s">
        <v>318</v>
      </c>
      <c r="AT207" s="201" t="s">
        <v>313</v>
      </c>
      <c r="AU207" s="201" t="s">
        <v>125</v>
      </c>
      <c r="AY207" s="18" t="s">
        <v>311</v>
      </c>
      <c r="BE207" s="202">
        <f t="shared" si="64"/>
        <v>0</v>
      </c>
      <c r="BF207" s="202">
        <f t="shared" si="65"/>
        <v>0</v>
      </c>
      <c r="BG207" s="202">
        <f t="shared" si="66"/>
        <v>0</v>
      </c>
      <c r="BH207" s="202">
        <f t="shared" si="67"/>
        <v>0</v>
      </c>
      <c r="BI207" s="202">
        <f t="shared" si="68"/>
        <v>0</v>
      </c>
      <c r="BJ207" s="18" t="s">
        <v>84</v>
      </c>
      <c r="BK207" s="202">
        <f t="shared" si="69"/>
        <v>0</v>
      </c>
      <c r="BL207" s="18" t="s">
        <v>318</v>
      </c>
      <c r="BM207" s="201" t="s">
        <v>4573</v>
      </c>
    </row>
    <row r="208" spans="1:65" s="2" customFormat="1" ht="16.5" customHeight="1" x14ac:dyDescent="0.2">
      <c r="A208" s="35"/>
      <c r="B208" s="36"/>
      <c r="C208" s="190" t="s">
        <v>876</v>
      </c>
      <c r="D208" s="190" t="s">
        <v>313</v>
      </c>
      <c r="E208" s="191" t="s">
        <v>4574</v>
      </c>
      <c r="F208" s="192" t="s">
        <v>4575</v>
      </c>
      <c r="G208" s="193" t="s">
        <v>329</v>
      </c>
      <c r="H208" s="194">
        <v>16</v>
      </c>
      <c r="I208" s="195"/>
      <c r="J208" s="196">
        <f t="shared" si="60"/>
        <v>0</v>
      </c>
      <c r="K208" s="192" t="s">
        <v>21</v>
      </c>
      <c r="L208" s="40"/>
      <c r="M208" s="197" t="s">
        <v>21</v>
      </c>
      <c r="N208" s="198" t="s">
        <v>47</v>
      </c>
      <c r="O208" s="65"/>
      <c r="P208" s="199">
        <f t="shared" si="61"/>
        <v>0</v>
      </c>
      <c r="Q208" s="199">
        <v>0</v>
      </c>
      <c r="R208" s="199">
        <f t="shared" si="62"/>
        <v>0</v>
      </c>
      <c r="S208" s="199">
        <v>0</v>
      </c>
      <c r="T208" s="200">
        <f t="shared" si="63"/>
        <v>0</v>
      </c>
      <c r="U208" s="35"/>
      <c r="V208" s="35"/>
      <c r="W208" s="35"/>
      <c r="X208" s="35"/>
      <c r="Y208" s="35"/>
      <c r="Z208" s="35"/>
      <c r="AA208" s="35"/>
      <c r="AB208" s="35"/>
      <c r="AC208" s="35"/>
      <c r="AD208" s="35"/>
      <c r="AE208" s="35"/>
      <c r="AR208" s="201" t="s">
        <v>318</v>
      </c>
      <c r="AT208" s="201" t="s">
        <v>313</v>
      </c>
      <c r="AU208" s="201" t="s">
        <v>125</v>
      </c>
      <c r="AY208" s="18" t="s">
        <v>311</v>
      </c>
      <c r="BE208" s="202">
        <f t="shared" si="64"/>
        <v>0</v>
      </c>
      <c r="BF208" s="202">
        <f t="shared" si="65"/>
        <v>0</v>
      </c>
      <c r="BG208" s="202">
        <f t="shared" si="66"/>
        <v>0</v>
      </c>
      <c r="BH208" s="202">
        <f t="shared" si="67"/>
        <v>0</v>
      </c>
      <c r="BI208" s="202">
        <f t="shared" si="68"/>
        <v>0</v>
      </c>
      <c r="BJ208" s="18" t="s">
        <v>84</v>
      </c>
      <c r="BK208" s="202">
        <f t="shared" si="69"/>
        <v>0</v>
      </c>
      <c r="BL208" s="18" t="s">
        <v>318</v>
      </c>
      <c r="BM208" s="201" t="s">
        <v>4576</v>
      </c>
    </row>
    <row r="209" spans="1:65" s="2" customFormat="1" ht="16.5" customHeight="1" x14ac:dyDescent="0.2">
      <c r="A209" s="35"/>
      <c r="B209" s="36"/>
      <c r="C209" s="190" t="s">
        <v>881</v>
      </c>
      <c r="D209" s="190" t="s">
        <v>313</v>
      </c>
      <c r="E209" s="191" t="s">
        <v>4577</v>
      </c>
      <c r="F209" s="192" t="s">
        <v>4578</v>
      </c>
      <c r="G209" s="193" t="s">
        <v>329</v>
      </c>
      <c r="H209" s="194">
        <v>20</v>
      </c>
      <c r="I209" s="195"/>
      <c r="J209" s="196">
        <f t="shared" si="60"/>
        <v>0</v>
      </c>
      <c r="K209" s="192" t="s">
        <v>21</v>
      </c>
      <c r="L209" s="40"/>
      <c r="M209" s="197" t="s">
        <v>21</v>
      </c>
      <c r="N209" s="198" t="s">
        <v>47</v>
      </c>
      <c r="O209" s="65"/>
      <c r="P209" s="199">
        <f t="shared" si="61"/>
        <v>0</v>
      </c>
      <c r="Q209" s="199">
        <v>0</v>
      </c>
      <c r="R209" s="199">
        <f t="shared" si="62"/>
        <v>0</v>
      </c>
      <c r="S209" s="199">
        <v>0</v>
      </c>
      <c r="T209" s="200">
        <f t="shared" si="63"/>
        <v>0</v>
      </c>
      <c r="U209" s="35"/>
      <c r="V209" s="35"/>
      <c r="W209" s="35"/>
      <c r="X209" s="35"/>
      <c r="Y209" s="35"/>
      <c r="Z209" s="35"/>
      <c r="AA209" s="35"/>
      <c r="AB209" s="35"/>
      <c r="AC209" s="35"/>
      <c r="AD209" s="35"/>
      <c r="AE209" s="35"/>
      <c r="AR209" s="201" t="s">
        <v>318</v>
      </c>
      <c r="AT209" s="201" t="s">
        <v>313</v>
      </c>
      <c r="AU209" s="201" t="s">
        <v>125</v>
      </c>
      <c r="AY209" s="18" t="s">
        <v>311</v>
      </c>
      <c r="BE209" s="202">
        <f t="shared" si="64"/>
        <v>0</v>
      </c>
      <c r="BF209" s="202">
        <f t="shared" si="65"/>
        <v>0</v>
      </c>
      <c r="BG209" s="202">
        <f t="shared" si="66"/>
        <v>0</v>
      </c>
      <c r="BH209" s="202">
        <f t="shared" si="67"/>
        <v>0</v>
      </c>
      <c r="BI209" s="202">
        <f t="shared" si="68"/>
        <v>0</v>
      </c>
      <c r="BJ209" s="18" t="s">
        <v>84</v>
      </c>
      <c r="BK209" s="202">
        <f t="shared" si="69"/>
        <v>0</v>
      </c>
      <c r="BL209" s="18" t="s">
        <v>318</v>
      </c>
      <c r="BM209" s="201" t="s">
        <v>4579</v>
      </c>
    </row>
    <row r="210" spans="1:65" s="12" customFormat="1" ht="22.9" customHeight="1" x14ac:dyDescent="0.2">
      <c r="B210" s="174"/>
      <c r="C210" s="175"/>
      <c r="D210" s="176" t="s">
        <v>75</v>
      </c>
      <c r="E210" s="188" t="s">
        <v>4580</v>
      </c>
      <c r="F210" s="188" t="s">
        <v>4581</v>
      </c>
      <c r="G210" s="175"/>
      <c r="H210" s="175"/>
      <c r="I210" s="178"/>
      <c r="J210" s="189">
        <f>BK210</f>
        <v>0</v>
      </c>
      <c r="K210" s="175"/>
      <c r="L210" s="180"/>
      <c r="M210" s="181"/>
      <c r="N210" s="182"/>
      <c r="O210" s="182"/>
      <c r="P210" s="183">
        <f>P211+P226+P236+P241+P247</f>
        <v>0</v>
      </c>
      <c r="Q210" s="182"/>
      <c r="R210" s="183">
        <f>R211+R226+R236+R241+R247</f>
        <v>0</v>
      </c>
      <c r="S210" s="182"/>
      <c r="T210" s="184">
        <f>T211+T226+T236+T241+T247</f>
        <v>0</v>
      </c>
      <c r="AR210" s="185" t="s">
        <v>84</v>
      </c>
      <c r="AT210" s="186" t="s">
        <v>75</v>
      </c>
      <c r="AU210" s="186" t="s">
        <v>84</v>
      </c>
      <c r="AY210" s="185" t="s">
        <v>311</v>
      </c>
      <c r="BK210" s="187">
        <f>BK211+BK226+BK236+BK241+BK247</f>
        <v>0</v>
      </c>
    </row>
    <row r="211" spans="1:65" s="12" customFormat="1" ht="20.85" customHeight="1" x14ac:dyDescent="0.2">
      <c r="B211" s="174"/>
      <c r="C211" s="175"/>
      <c r="D211" s="176" t="s">
        <v>75</v>
      </c>
      <c r="E211" s="188" t="s">
        <v>4582</v>
      </c>
      <c r="F211" s="188" t="s">
        <v>4583</v>
      </c>
      <c r="G211" s="175"/>
      <c r="H211" s="175"/>
      <c r="I211" s="178"/>
      <c r="J211" s="189">
        <f>BK211</f>
        <v>0</v>
      </c>
      <c r="K211" s="175"/>
      <c r="L211" s="180"/>
      <c r="M211" s="181"/>
      <c r="N211" s="182"/>
      <c r="O211" s="182"/>
      <c r="P211" s="183">
        <f>SUM(P212:P225)</f>
        <v>0</v>
      </c>
      <c r="Q211" s="182"/>
      <c r="R211" s="183">
        <f>SUM(R212:R225)</f>
        <v>0</v>
      </c>
      <c r="S211" s="182"/>
      <c r="T211" s="184">
        <f>SUM(T212:T225)</f>
        <v>0</v>
      </c>
      <c r="AR211" s="185" t="s">
        <v>84</v>
      </c>
      <c r="AT211" s="186" t="s">
        <v>75</v>
      </c>
      <c r="AU211" s="186" t="s">
        <v>86</v>
      </c>
      <c r="AY211" s="185" t="s">
        <v>311</v>
      </c>
      <c r="BK211" s="187">
        <f>SUM(BK212:BK225)</f>
        <v>0</v>
      </c>
    </row>
    <row r="212" spans="1:65" s="2" customFormat="1" ht="16.5" customHeight="1" x14ac:dyDescent="0.2">
      <c r="A212" s="35"/>
      <c r="B212" s="36"/>
      <c r="C212" s="190" t="s">
        <v>886</v>
      </c>
      <c r="D212" s="190" t="s">
        <v>313</v>
      </c>
      <c r="E212" s="191" t="s">
        <v>4584</v>
      </c>
      <c r="F212" s="192" t="s">
        <v>4585</v>
      </c>
      <c r="G212" s="193" t="s">
        <v>1692</v>
      </c>
      <c r="H212" s="194">
        <v>2</v>
      </c>
      <c r="I212" s="195"/>
      <c r="J212" s="196">
        <f>ROUND(I212*H212,2)</f>
        <v>0</v>
      </c>
      <c r="K212" s="192" t="s">
        <v>21</v>
      </c>
      <c r="L212" s="40"/>
      <c r="M212" s="197" t="s">
        <v>21</v>
      </c>
      <c r="N212" s="198" t="s">
        <v>47</v>
      </c>
      <c r="O212" s="65"/>
      <c r="P212" s="199">
        <f>O212*H212</f>
        <v>0</v>
      </c>
      <c r="Q212" s="199">
        <v>0</v>
      </c>
      <c r="R212" s="199">
        <f>Q212*H212</f>
        <v>0</v>
      </c>
      <c r="S212" s="199">
        <v>0</v>
      </c>
      <c r="T212" s="200">
        <f>S212*H212</f>
        <v>0</v>
      </c>
      <c r="U212" s="35"/>
      <c r="V212" s="35"/>
      <c r="W212" s="35"/>
      <c r="X212" s="35"/>
      <c r="Y212" s="35"/>
      <c r="Z212" s="35"/>
      <c r="AA212" s="35"/>
      <c r="AB212" s="35"/>
      <c r="AC212" s="35"/>
      <c r="AD212" s="35"/>
      <c r="AE212" s="35"/>
      <c r="AR212" s="201" t="s">
        <v>318</v>
      </c>
      <c r="AT212" s="201" t="s">
        <v>313</v>
      </c>
      <c r="AU212" s="201" t="s">
        <v>125</v>
      </c>
      <c r="AY212" s="18" t="s">
        <v>311</v>
      </c>
      <c r="BE212" s="202">
        <f>IF(N212="základní",J212,0)</f>
        <v>0</v>
      </c>
      <c r="BF212" s="202">
        <f>IF(N212="snížená",J212,0)</f>
        <v>0</v>
      </c>
      <c r="BG212" s="202">
        <f>IF(N212="zákl. přenesená",J212,0)</f>
        <v>0</v>
      </c>
      <c r="BH212" s="202">
        <f>IF(N212="sníž. přenesená",J212,0)</f>
        <v>0</v>
      </c>
      <c r="BI212" s="202">
        <f>IF(N212="nulová",J212,0)</f>
        <v>0</v>
      </c>
      <c r="BJ212" s="18" t="s">
        <v>84</v>
      </c>
      <c r="BK212" s="202">
        <f>ROUND(I212*H212,2)</f>
        <v>0</v>
      </c>
      <c r="BL212" s="18" t="s">
        <v>318</v>
      </c>
      <c r="BM212" s="201" t="s">
        <v>4586</v>
      </c>
    </row>
    <row r="213" spans="1:65" s="2" customFormat="1" ht="19.5" x14ac:dyDescent="0.2">
      <c r="A213" s="35"/>
      <c r="B213" s="36"/>
      <c r="C213" s="37"/>
      <c r="D213" s="203" t="s">
        <v>519</v>
      </c>
      <c r="E213" s="37"/>
      <c r="F213" s="204" t="s">
        <v>4587</v>
      </c>
      <c r="G213" s="37"/>
      <c r="H213" s="37"/>
      <c r="I213" s="110"/>
      <c r="J213" s="37"/>
      <c r="K213" s="37"/>
      <c r="L213" s="40"/>
      <c r="M213" s="205"/>
      <c r="N213" s="206"/>
      <c r="O213" s="65"/>
      <c r="P213" s="65"/>
      <c r="Q213" s="65"/>
      <c r="R213" s="65"/>
      <c r="S213" s="65"/>
      <c r="T213" s="66"/>
      <c r="U213" s="35"/>
      <c r="V213" s="35"/>
      <c r="W213" s="35"/>
      <c r="X213" s="35"/>
      <c r="Y213" s="35"/>
      <c r="Z213" s="35"/>
      <c r="AA213" s="35"/>
      <c r="AB213" s="35"/>
      <c r="AC213" s="35"/>
      <c r="AD213" s="35"/>
      <c r="AE213" s="35"/>
      <c r="AT213" s="18" t="s">
        <v>519</v>
      </c>
      <c r="AU213" s="18" t="s">
        <v>125</v>
      </c>
    </row>
    <row r="214" spans="1:65" s="2" customFormat="1" ht="16.5" customHeight="1" x14ac:dyDescent="0.2">
      <c r="A214" s="35"/>
      <c r="B214" s="36"/>
      <c r="C214" s="190" t="s">
        <v>893</v>
      </c>
      <c r="D214" s="190" t="s">
        <v>313</v>
      </c>
      <c r="E214" s="191" t="s">
        <v>4588</v>
      </c>
      <c r="F214" s="192" t="s">
        <v>4589</v>
      </c>
      <c r="G214" s="193" t="s">
        <v>1692</v>
      </c>
      <c r="H214" s="194">
        <v>1</v>
      </c>
      <c r="I214" s="195"/>
      <c r="J214" s="196">
        <f>ROUND(I214*H214,2)</f>
        <v>0</v>
      </c>
      <c r="K214" s="192" t="s">
        <v>21</v>
      </c>
      <c r="L214" s="40"/>
      <c r="M214" s="197" t="s">
        <v>21</v>
      </c>
      <c r="N214" s="198" t="s">
        <v>47</v>
      </c>
      <c r="O214" s="65"/>
      <c r="P214" s="199">
        <f>O214*H214</f>
        <v>0</v>
      </c>
      <c r="Q214" s="199">
        <v>0</v>
      </c>
      <c r="R214" s="199">
        <f>Q214*H214</f>
        <v>0</v>
      </c>
      <c r="S214" s="199">
        <v>0</v>
      </c>
      <c r="T214" s="200">
        <f>S214*H214</f>
        <v>0</v>
      </c>
      <c r="U214" s="35"/>
      <c r="V214" s="35"/>
      <c r="W214" s="35"/>
      <c r="X214" s="35"/>
      <c r="Y214" s="35"/>
      <c r="Z214" s="35"/>
      <c r="AA214" s="35"/>
      <c r="AB214" s="35"/>
      <c r="AC214" s="35"/>
      <c r="AD214" s="35"/>
      <c r="AE214" s="35"/>
      <c r="AR214" s="201" t="s">
        <v>318</v>
      </c>
      <c r="AT214" s="201" t="s">
        <v>313</v>
      </c>
      <c r="AU214" s="201" t="s">
        <v>125</v>
      </c>
      <c r="AY214" s="18" t="s">
        <v>311</v>
      </c>
      <c r="BE214" s="202">
        <f>IF(N214="základní",J214,0)</f>
        <v>0</v>
      </c>
      <c r="BF214" s="202">
        <f>IF(N214="snížená",J214,0)</f>
        <v>0</v>
      </c>
      <c r="BG214" s="202">
        <f>IF(N214="zákl. přenesená",J214,0)</f>
        <v>0</v>
      </c>
      <c r="BH214" s="202">
        <f>IF(N214="sníž. přenesená",J214,0)</f>
        <v>0</v>
      </c>
      <c r="BI214" s="202">
        <f>IF(N214="nulová",J214,0)</f>
        <v>0</v>
      </c>
      <c r="BJ214" s="18" t="s">
        <v>84</v>
      </c>
      <c r="BK214" s="202">
        <f>ROUND(I214*H214,2)</f>
        <v>0</v>
      </c>
      <c r="BL214" s="18" t="s">
        <v>318</v>
      </c>
      <c r="BM214" s="201" t="s">
        <v>4590</v>
      </c>
    </row>
    <row r="215" spans="1:65" s="2" customFormat="1" ht="19.5" x14ac:dyDescent="0.2">
      <c r="A215" s="35"/>
      <c r="B215" s="36"/>
      <c r="C215" s="37"/>
      <c r="D215" s="203" t="s">
        <v>519</v>
      </c>
      <c r="E215" s="37"/>
      <c r="F215" s="204" t="s">
        <v>4587</v>
      </c>
      <c r="G215" s="37"/>
      <c r="H215" s="37"/>
      <c r="I215" s="110"/>
      <c r="J215" s="37"/>
      <c r="K215" s="37"/>
      <c r="L215" s="40"/>
      <c r="M215" s="205"/>
      <c r="N215" s="206"/>
      <c r="O215" s="65"/>
      <c r="P215" s="65"/>
      <c r="Q215" s="65"/>
      <c r="R215" s="65"/>
      <c r="S215" s="65"/>
      <c r="T215" s="66"/>
      <c r="U215" s="35"/>
      <c r="V215" s="35"/>
      <c r="W215" s="35"/>
      <c r="X215" s="35"/>
      <c r="Y215" s="35"/>
      <c r="Z215" s="35"/>
      <c r="AA215" s="35"/>
      <c r="AB215" s="35"/>
      <c r="AC215" s="35"/>
      <c r="AD215" s="35"/>
      <c r="AE215" s="35"/>
      <c r="AT215" s="18" t="s">
        <v>519</v>
      </c>
      <c r="AU215" s="18" t="s">
        <v>125</v>
      </c>
    </row>
    <row r="216" spans="1:65" s="2" customFormat="1" ht="16.5" customHeight="1" x14ac:dyDescent="0.2">
      <c r="A216" s="35"/>
      <c r="B216" s="36"/>
      <c r="C216" s="190" t="s">
        <v>903</v>
      </c>
      <c r="D216" s="190" t="s">
        <v>313</v>
      </c>
      <c r="E216" s="191" t="s">
        <v>4591</v>
      </c>
      <c r="F216" s="192" t="s">
        <v>4592</v>
      </c>
      <c r="G216" s="193" t="s">
        <v>1692</v>
      </c>
      <c r="H216" s="194">
        <v>1</v>
      </c>
      <c r="I216" s="195"/>
      <c r="J216" s="196">
        <f>ROUND(I216*H216,2)</f>
        <v>0</v>
      </c>
      <c r="K216" s="192" t="s">
        <v>21</v>
      </c>
      <c r="L216" s="40"/>
      <c r="M216" s="197" t="s">
        <v>21</v>
      </c>
      <c r="N216" s="198" t="s">
        <v>47</v>
      </c>
      <c r="O216" s="65"/>
      <c r="P216" s="199">
        <f>O216*H216</f>
        <v>0</v>
      </c>
      <c r="Q216" s="199">
        <v>0</v>
      </c>
      <c r="R216" s="199">
        <f>Q216*H216</f>
        <v>0</v>
      </c>
      <c r="S216" s="199">
        <v>0</v>
      </c>
      <c r="T216" s="200">
        <f>S216*H216</f>
        <v>0</v>
      </c>
      <c r="U216" s="35"/>
      <c r="V216" s="35"/>
      <c r="W216" s="35"/>
      <c r="X216" s="35"/>
      <c r="Y216" s="35"/>
      <c r="Z216" s="35"/>
      <c r="AA216" s="35"/>
      <c r="AB216" s="35"/>
      <c r="AC216" s="35"/>
      <c r="AD216" s="35"/>
      <c r="AE216" s="35"/>
      <c r="AR216" s="201" t="s">
        <v>318</v>
      </c>
      <c r="AT216" s="201" t="s">
        <v>313</v>
      </c>
      <c r="AU216" s="201" t="s">
        <v>125</v>
      </c>
      <c r="AY216" s="18" t="s">
        <v>311</v>
      </c>
      <c r="BE216" s="202">
        <f>IF(N216="základní",J216,0)</f>
        <v>0</v>
      </c>
      <c r="BF216" s="202">
        <f>IF(N216="snížená",J216,0)</f>
        <v>0</v>
      </c>
      <c r="BG216" s="202">
        <f>IF(N216="zákl. přenesená",J216,0)</f>
        <v>0</v>
      </c>
      <c r="BH216" s="202">
        <f>IF(N216="sníž. přenesená",J216,0)</f>
        <v>0</v>
      </c>
      <c r="BI216" s="202">
        <f>IF(N216="nulová",J216,0)</f>
        <v>0</v>
      </c>
      <c r="BJ216" s="18" t="s">
        <v>84</v>
      </c>
      <c r="BK216" s="202">
        <f>ROUND(I216*H216,2)</f>
        <v>0</v>
      </c>
      <c r="BL216" s="18" t="s">
        <v>318</v>
      </c>
      <c r="BM216" s="201" t="s">
        <v>4593</v>
      </c>
    </row>
    <row r="217" spans="1:65" s="2" customFormat="1" ht="19.5" x14ac:dyDescent="0.2">
      <c r="A217" s="35"/>
      <c r="B217" s="36"/>
      <c r="C217" s="37"/>
      <c r="D217" s="203" t="s">
        <v>519</v>
      </c>
      <c r="E217" s="37"/>
      <c r="F217" s="204" t="s">
        <v>4587</v>
      </c>
      <c r="G217" s="37"/>
      <c r="H217" s="37"/>
      <c r="I217" s="110"/>
      <c r="J217" s="37"/>
      <c r="K217" s="37"/>
      <c r="L217" s="40"/>
      <c r="M217" s="205"/>
      <c r="N217" s="206"/>
      <c r="O217" s="65"/>
      <c r="P217" s="65"/>
      <c r="Q217" s="65"/>
      <c r="R217" s="65"/>
      <c r="S217" s="65"/>
      <c r="T217" s="66"/>
      <c r="U217" s="35"/>
      <c r="V217" s="35"/>
      <c r="W217" s="35"/>
      <c r="X217" s="35"/>
      <c r="Y217" s="35"/>
      <c r="Z217" s="35"/>
      <c r="AA217" s="35"/>
      <c r="AB217" s="35"/>
      <c r="AC217" s="35"/>
      <c r="AD217" s="35"/>
      <c r="AE217" s="35"/>
      <c r="AT217" s="18" t="s">
        <v>519</v>
      </c>
      <c r="AU217" s="18" t="s">
        <v>125</v>
      </c>
    </row>
    <row r="218" spans="1:65" s="2" customFormat="1" ht="16.5" customHeight="1" x14ac:dyDescent="0.2">
      <c r="A218" s="35"/>
      <c r="B218" s="36"/>
      <c r="C218" s="190" t="s">
        <v>910</v>
      </c>
      <c r="D218" s="190" t="s">
        <v>313</v>
      </c>
      <c r="E218" s="191" t="s">
        <v>4594</v>
      </c>
      <c r="F218" s="192" t="s">
        <v>4595</v>
      </c>
      <c r="G218" s="193" t="s">
        <v>1692</v>
      </c>
      <c r="H218" s="194">
        <v>1</v>
      </c>
      <c r="I218" s="195"/>
      <c r="J218" s="196">
        <f>ROUND(I218*H218,2)</f>
        <v>0</v>
      </c>
      <c r="K218" s="192" t="s">
        <v>21</v>
      </c>
      <c r="L218" s="40"/>
      <c r="M218" s="197" t="s">
        <v>21</v>
      </c>
      <c r="N218" s="198" t="s">
        <v>47</v>
      </c>
      <c r="O218" s="65"/>
      <c r="P218" s="199">
        <f>O218*H218</f>
        <v>0</v>
      </c>
      <c r="Q218" s="199">
        <v>0</v>
      </c>
      <c r="R218" s="199">
        <f>Q218*H218</f>
        <v>0</v>
      </c>
      <c r="S218" s="199">
        <v>0</v>
      </c>
      <c r="T218" s="200">
        <f>S218*H218</f>
        <v>0</v>
      </c>
      <c r="U218" s="35"/>
      <c r="V218" s="35"/>
      <c r="W218" s="35"/>
      <c r="X218" s="35"/>
      <c r="Y218" s="35"/>
      <c r="Z218" s="35"/>
      <c r="AA218" s="35"/>
      <c r="AB218" s="35"/>
      <c r="AC218" s="35"/>
      <c r="AD218" s="35"/>
      <c r="AE218" s="35"/>
      <c r="AR218" s="201" t="s">
        <v>318</v>
      </c>
      <c r="AT218" s="201" t="s">
        <v>313</v>
      </c>
      <c r="AU218" s="201" t="s">
        <v>125</v>
      </c>
      <c r="AY218" s="18" t="s">
        <v>311</v>
      </c>
      <c r="BE218" s="202">
        <f>IF(N218="základní",J218,0)</f>
        <v>0</v>
      </c>
      <c r="BF218" s="202">
        <f>IF(N218="snížená",J218,0)</f>
        <v>0</v>
      </c>
      <c r="BG218" s="202">
        <f>IF(N218="zákl. přenesená",J218,0)</f>
        <v>0</v>
      </c>
      <c r="BH218" s="202">
        <f>IF(N218="sníž. přenesená",J218,0)</f>
        <v>0</v>
      </c>
      <c r="BI218" s="202">
        <f>IF(N218="nulová",J218,0)</f>
        <v>0</v>
      </c>
      <c r="BJ218" s="18" t="s">
        <v>84</v>
      </c>
      <c r="BK218" s="202">
        <f>ROUND(I218*H218,2)</f>
        <v>0</v>
      </c>
      <c r="BL218" s="18" t="s">
        <v>318</v>
      </c>
      <c r="BM218" s="201" t="s">
        <v>4596</v>
      </c>
    </row>
    <row r="219" spans="1:65" s="2" customFormat="1" ht="19.5" x14ac:dyDescent="0.2">
      <c r="A219" s="35"/>
      <c r="B219" s="36"/>
      <c r="C219" s="37"/>
      <c r="D219" s="203" t="s">
        <v>519</v>
      </c>
      <c r="E219" s="37"/>
      <c r="F219" s="204" t="s">
        <v>4587</v>
      </c>
      <c r="G219" s="37"/>
      <c r="H219" s="37"/>
      <c r="I219" s="110"/>
      <c r="J219" s="37"/>
      <c r="K219" s="37"/>
      <c r="L219" s="40"/>
      <c r="M219" s="205"/>
      <c r="N219" s="206"/>
      <c r="O219" s="65"/>
      <c r="P219" s="65"/>
      <c r="Q219" s="65"/>
      <c r="R219" s="65"/>
      <c r="S219" s="65"/>
      <c r="T219" s="66"/>
      <c r="U219" s="35"/>
      <c r="V219" s="35"/>
      <c r="W219" s="35"/>
      <c r="X219" s="35"/>
      <c r="Y219" s="35"/>
      <c r="Z219" s="35"/>
      <c r="AA219" s="35"/>
      <c r="AB219" s="35"/>
      <c r="AC219" s="35"/>
      <c r="AD219" s="35"/>
      <c r="AE219" s="35"/>
      <c r="AT219" s="18" t="s">
        <v>519</v>
      </c>
      <c r="AU219" s="18" t="s">
        <v>125</v>
      </c>
    </row>
    <row r="220" spans="1:65" s="2" customFormat="1" ht="16.5" customHeight="1" x14ac:dyDescent="0.2">
      <c r="A220" s="35"/>
      <c r="B220" s="36"/>
      <c r="C220" s="190" t="s">
        <v>919</v>
      </c>
      <c r="D220" s="190" t="s">
        <v>313</v>
      </c>
      <c r="E220" s="191" t="s">
        <v>4597</v>
      </c>
      <c r="F220" s="192" t="s">
        <v>4598</v>
      </c>
      <c r="G220" s="193" t="s">
        <v>1692</v>
      </c>
      <c r="H220" s="194">
        <v>1</v>
      </c>
      <c r="I220" s="195"/>
      <c r="J220" s="196">
        <f>ROUND(I220*H220,2)</f>
        <v>0</v>
      </c>
      <c r="K220" s="192" t="s">
        <v>21</v>
      </c>
      <c r="L220" s="40"/>
      <c r="M220" s="197" t="s">
        <v>21</v>
      </c>
      <c r="N220" s="198" t="s">
        <v>47</v>
      </c>
      <c r="O220" s="65"/>
      <c r="P220" s="199">
        <f>O220*H220</f>
        <v>0</v>
      </c>
      <c r="Q220" s="199">
        <v>0</v>
      </c>
      <c r="R220" s="199">
        <f>Q220*H220</f>
        <v>0</v>
      </c>
      <c r="S220" s="199">
        <v>0</v>
      </c>
      <c r="T220" s="200">
        <f>S220*H220</f>
        <v>0</v>
      </c>
      <c r="U220" s="35"/>
      <c r="V220" s="35"/>
      <c r="W220" s="35"/>
      <c r="X220" s="35"/>
      <c r="Y220" s="35"/>
      <c r="Z220" s="35"/>
      <c r="AA220" s="35"/>
      <c r="AB220" s="35"/>
      <c r="AC220" s="35"/>
      <c r="AD220" s="35"/>
      <c r="AE220" s="35"/>
      <c r="AR220" s="201" t="s">
        <v>318</v>
      </c>
      <c r="AT220" s="201" t="s">
        <v>313</v>
      </c>
      <c r="AU220" s="201" t="s">
        <v>125</v>
      </c>
      <c r="AY220" s="18" t="s">
        <v>311</v>
      </c>
      <c r="BE220" s="202">
        <f>IF(N220="základní",J220,0)</f>
        <v>0</v>
      </c>
      <c r="BF220" s="202">
        <f>IF(N220="snížená",J220,0)</f>
        <v>0</v>
      </c>
      <c r="BG220" s="202">
        <f>IF(N220="zákl. přenesená",J220,0)</f>
        <v>0</v>
      </c>
      <c r="BH220" s="202">
        <f>IF(N220="sníž. přenesená",J220,0)</f>
        <v>0</v>
      </c>
      <c r="BI220" s="202">
        <f>IF(N220="nulová",J220,0)</f>
        <v>0</v>
      </c>
      <c r="BJ220" s="18" t="s">
        <v>84</v>
      </c>
      <c r="BK220" s="202">
        <f>ROUND(I220*H220,2)</f>
        <v>0</v>
      </c>
      <c r="BL220" s="18" t="s">
        <v>318</v>
      </c>
      <c r="BM220" s="201" t="s">
        <v>4599</v>
      </c>
    </row>
    <row r="221" spans="1:65" s="2" customFormat="1" ht="19.5" x14ac:dyDescent="0.2">
      <c r="A221" s="35"/>
      <c r="B221" s="36"/>
      <c r="C221" s="37"/>
      <c r="D221" s="203" t="s">
        <v>519</v>
      </c>
      <c r="E221" s="37"/>
      <c r="F221" s="204" t="s">
        <v>4587</v>
      </c>
      <c r="G221" s="37"/>
      <c r="H221" s="37"/>
      <c r="I221" s="110"/>
      <c r="J221" s="37"/>
      <c r="K221" s="37"/>
      <c r="L221" s="40"/>
      <c r="M221" s="205"/>
      <c r="N221" s="206"/>
      <c r="O221" s="65"/>
      <c r="P221" s="65"/>
      <c r="Q221" s="65"/>
      <c r="R221" s="65"/>
      <c r="S221" s="65"/>
      <c r="T221" s="66"/>
      <c r="U221" s="35"/>
      <c r="V221" s="35"/>
      <c r="W221" s="35"/>
      <c r="X221" s="35"/>
      <c r="Y221" s="35"/>
      <c r="Z221" s="35"/>
      <c r="AA221" s="35"/>
      <c r="AB221" s="35"/>
      <c r="AC221" s="35"/>
      <c r="AD221" s="35"/>
      <c r="AE221" s="35"/>
      <c r="AT221" s="18" t="s">
        <v>519</v>
      </c>
      <c r="AU221" s="18" t="s">
        <v>125</v>
      </c>
    </row>
    <row r="222" spans="1:65" s="2" customFormat="1" ht="16.5" customHeight="1" x14ac:dyDescent="0.2">
      <c r="A222" s="35"/>
      <c r="B222" s="36"/>
      <c r="C222" s="190" t="s">
        <v>927</v>
      </c>
      <c r="D222" s="190" t="s">
        <v>313</v>
      </c>
      <c r="E222" s="191" t="s">
        <v>4600</v>
      </c>
      <c r="F222" s="192" t="s">
        <v>4601</v>
      </c>
      <c r="G222" s="193" t="s">
        <v>1692</v>
      </c>
      <c r="H222" s="194">
        <v>1</v>
      </c>
      <c r="I222" s="195"/>
      <c r="J222" s="196">
        <f>ROUND(I222*H222,2)</f>
        <v>0</v>
      </c>
      <c r="K222" s="192" t="s">
        <v>21</v>
      </c>
      <c r="L222" s="40"/>
      <c r="M222" s="197" t="s">
        <v>21</v>
      </c>
      <c r="N222" s="198" t="s">
        <v>47</v>
      </c>
      <c r="O222" s="65"/>
      <c r="P222" s="199">
        <f>O222*H222</f>
        <v>0</v>
      </c>
      <c r="Q222" s="199">
        <v>0</v>
      </c>
      <c r="R222" s="199">
        <f>Q222*H222</f>
        <v>0</v>
      </c>
      <c r="S222" s="199">
        <v>0</v>
      </c>
      <c r="T222" s="200">
        <f>S222*H222</f>
        <v>0</v>
      </c>
      <c r="U222" s="35"/>
      <c r="V222" s="35"/>
      <c r="W222" s="35"/>
      <c r="X222" s="35"/>
      <c r="Y222" s="35"/>
      <c r="Z222" s="35"/>
      <c r="AA222" s="35"/>
      <c r="AB222" s="35"/>
      <c r="AC222" s="35"/>
      <c r="AD222" s="35"/>
      <c r="AE222" s="35"/>
      <c r="AR222" s="201" t="s">
        <v>318</v>
      </c>
      <c r="AT222" s="201" t="s">
        <v>313</v>
      </c>
      <c r="AU222" s="201" t="s">
        <v>125</v>
      </c>
      <c r="AY222" s="18" t="s">
        <v>311</v>
      </c>
      <c r="BE222" s="202">
        <f>IF(N222="základní",J222,0)</f>
        <v>0</v>
      </c>
      <c r="BF222" s="202">
        <f>IF(N222="snížená",J222,0)</f>
        <v>0</v>
      </c>
      <c r="BG222" s="202">
        <f>IF(N222="zákl. přenesená",J222,0)</f>
        <v>0</v>
      </c>
      <c r="BH222" s="202">
        <f>IF(N222="sníž. přenesená",J222,0)</f>
        <v>0</v>
      </c>
      <c r="BI222" s="202">
        <f>IF(N222="nulová",J222,0)</f>
        <v>0</v>
      </c>
      <c r="BJ222" s="18" t="s">
        <v>84</v>
      </c>
      <c r="BK222" s="202">
        <f>ROUND(I222*H222,2)</f>
        <v>0</v>
      </c>
      <c r="BL222" s="18" t="s">
        <v>318</v>
      </c>
      <c r="BM222" s="201" t="s">
        <v>4602</v>
      </c>
    </row>
    <row r="223" spans="1:65" s="2" customFormat="1" ht="19.5" x14ac:dyDescent="0.2">
      <c r="A223" s="35"/>
      <c r="B223" s="36"/>
      <c r="C223" s="37"/>
      <c r="D223" s="203" t="s">
        <v>519</v>
      </c>
      <c r="E223" s="37"/>
      <c r="F223" s="204" t="s">
        <v>4587</v>
      </c>
      <c r="G223" s="37"/>
      <c r="H223" s="37"/>
      <c r="I223" s="110"/>
      <c r="J223" s="37"/>
      <c r="K223" s="37"/>
      <c r="L223" s="40"/>
      <c r="M223" s="205"/>
      <c r="N223" s="206"/>
      <c r="O223" s="65"/>
      <c r="P223" s="65"/>
      <c r="Q223" s="65"/>
      <c r="R223" s="65"/>
      <c r="S223" s="65"/>
      <c r="T223" s="66"/>
      <c r="U223" s="35"/>
      <c r="V223" s="35"/>
      <c r="W223" s="35"/>
      <c r="X223" s="35"/>
      <c r="Y223" s="35"/>
      <c r="Z223" s="35"/>
      <c r="AA223" s="35"/>
      <c r="AB223" s="35"/>
      <c r="AC223" s="35"/>
      <c r="AD223" s="35"/>
      <c r="AE223" s="35"/>
      <c r="AT223" s="18" t="s">
        <v>519</v>
      </c>
      <c r="AU223" s="18" t="s">
        <v>125</v>
      </c>
    </row>
    <row r="224" spans="1:65" s="2" customFormat="1" ht="16.5" customHeight="1" x14ac:dyDescent="0.2">
      <c r="A224" s="35"/>
      <c r="B224" s="36"/>
      <c r="C224" s="190" t="s">
        <v>935</v>
      </c>
      <c r="D224" s="190" t="s">
        <v>313</v>
      </c>
      <c r="E224" s="191" t="s">
        <v>4603</v>
      </c>
      <c r="F224" s="192" t="s">
        <v>4604</v>
      </c>
      <c r="G224" s="193" t="s">
        <v>1692</v>
      </c>
      <c r="H224" s="194">
        <v>1</v>
      </c>
      <c r="I224" s="195"/>
      <c r="J224" s="196">
        <f>ROUND(I224*H224,2)</f>
        <v>0</v>
      </c>
      <c r="K224" s="192" t="s">
        <v>21</v>
      </c>
      <c r="L224" s="40"/>
      <c r="M224" s="197" t="s">
        <v>21</v>
      </c>
      <c r="N224" s="198" t="s">
        <v>47</v>
      </c>
      <c r="O224" s="65"/>
      <c r="P224" s="199">
        <f>O224*H224</f>
        <v>0</v>
      </c>
      <c r="Q224" s="199">
        <v>0</v>
      </c>
      <c r="R224" s="199">
        <f>Q224*H224</f>
        <v>0</v>
      </c>
      <c r="S224" s="199">
        <v>0</v>
      </c>
      <c r="T224" s="200">
        <f>S224*H224</f>
        <v>0</v>
      </c>
      <c r="U224" s="35"/>
      <c r="V224" s="35"/>
      <c r="W224" s="35"/>
      <c r="X224" s="35"/>
      <c r="Y224" s="35"/>
      <c r="Z224" s="35"/>
      <c r="AA224" s="35"/>
      <c r="AB224" s="35"/>
      <c r="AC224" s="35"/>
      <c r="AD224" s="35"/>
      <c r="AE224" s="35"/>
      <c r="AR224" s="201" t="s">
        <v>318</v>
      </c>
      <c r="AT224" s="201" t="s">
        <v>313</v>
      </c>
      <c r="AU224" s="201" t="s">
        <v>125</v>
      </c>
      <c r="AY224" s="18" t="s">
        <v>311</v>
      </c>
      <c r="BE224" s="202">
        <f>IF(N224="základní",J224,0)</f>
        <v>0</v>
      </c>
      <c r="BF224" s="202">
        <f>IF(N224="snížená",J224,0)</f>
        <v>0</v>
      </c>
      <c r="BG224" s="202">
        <f>IF(N224="zákl. přenesená",J224,0)</f>
        <v>0</v>
      </c>
      <c r="BH224" s="202">
        <f>IF(N224="sníž. přenesená",J224,0)</f>
        <v>0</v>
      </c>
      <c r="BI224" s="202">
        <f>IF(N224="nulová",J224,0)</f>
        <v>0</v>
      </c>
      <c r="BJ224" s="18" t="s">
        <v>84</v>
      </c>
      <c r="BK224" s="202">
        <f>ROUND(I224*H224,2)</f>
        <v>0</v>
      </c>
      <c r="BL224" s="18" t="s">
        <v>318</v>
      </c>
      <c r="BM224" s="201" t="s">
        <v>4605</v>
      </c>
    </row>
    <row r="225" spans="1:65" s="2" customFormat="1" ht="19.5" x14ac:dyDescent="0.2">
      <c r="A225" s="35"/>
      <c r="B225" s="36"/>
      <c r="C225" s="37"/>
      <c r="D225" s="203" t="s">
        <v>519</v>
      </c>
      <c r="E225" s="37"/>
      <c r="F225" s="204" t="s">
        <v>4587</v>
      </c>
      <c r="G225" s="37"/>
      <c r="H225" s="37"/>
      <c r="I225" s="110"/>
      <c r="J225" s="37"/>
      <c r="K225" s="37"/>
      <c r="L225" s="40"/>
      <c r="M225" s="205"/>
      <c r="N225" s="206"/>
      <c r="O225" s="65"/>
      <c r="P225" s="65"/>
      <c r="Q225" s="65"/>
      <c r="R225" s="65"/>
      <c r="S225" s="65"/>
      <c r="T225" s="66"/>
      <c r="U225" s="35"/>
      <c r="V225" s="35"/>
      <c r="W225" s="35"/>
      <c r="X225" s="35"/>
      <c r="Y225" s="35"/>
      <c r="Z225" s="35"/>
      <c r="AA225" s="35"/>
      <c r="AB225" s="35"/>
      <c r="AC225" s="35"/>
      <c r="AD225" s="35"/>
      <c r="AE225" s="35"/>
      <c r="AT225" s="18" t="s">
        <v>519</v>
      </c>
      <c r="AU225" s="18" t="s">
        <v>125</v>
      </c>
    </row>
    <row r="226" spans="1:65" s="12" customFormat="1" ht="20.85" customHeight="1" x14ac:dyDescent="0.2">
      <c r="B226" s="174"/>
      <c r="C226" s="175"/>
      <c r="D226" s="176" t="s">
        <v>75</v>
      </c>
      <c r="E226" s="188" t="s">
        <v>4606</v>
      </c>
      <c r="F226" s="188" t="s">
        <v>4607</v>
      </c>
      <c r="G226" s="175"/>
      <c r="H226" s="175"/>
      <c r="I226" s="178"/>
      <c r="J226" s="189">
        <f>BK226</f>
        <v>0</v>
      </c>
      <c r="K226" s="175"/>
      <c r="L226" s="180"/>
      <c r="M226" s="181"/>
      <c r="N226" s="182"/>
      <c r="O226" s="182"/>
      <c r="P226" s="183">
        <f>SUM(P227:P235)</f>
        <v>0</v>
      </c>
      <c r="Q226" s="182"/>
      <c r="R226" s="183">
        <f>SUM(R227:R235)</f>
        <v>0</v>
      </c>
      <c r="S226" s="182"/>
      <c r="T226" s="184">
        <f>SUM(T227:T235)</f>
        <v>0</v>
      </c>
      <c r="AR226" s="185" t="s">
        <v>84</v>
      </c>
      <c r="AT226" s="186" t="s">
        <v>75</v>
      </c>
      <c r="AU226" s="186" t="s">
        <v>86</v>
      </c>
      <c r="AY226" s="185" t="s">
        <v>311</v>
      </c>
      <c r="BK226" s="187">
        <f>SUM(BK227:BK235)</f>
        <v>0</v>
      </c>
    </row>
    <row r="227" spans="1:65" s="2" customFormat="1" ht="24" customHeight="1" x14ac:dyDescent="0.2">
      <c r="A227" s="35"/>
      <c r="B227" s="36"/>
      <c r="C227" s="190" t="s">
        <v>937</v>
      </c>
      <c r="D227" s="190" t="s">
        <v>313</v>
      </c>
      <c r="E227" s="191" t="s">
        <v>4608</v>
      </c>
      <c r="F227" s="192" t="s">
        <v>4609</v>
      </c>
      <c r="G227" s="193" t="s">
        <v>1692</v>
      </c>
      <c r="H227" s="194">
        <v>4</v>
      </c>
      <c r="I227" s="195"/>
      <c r="J227" s="196">
        <f t="shared" ref="J227:J232" si="70">ROUND(I227*H227,2)</f>
        <v>0</v>
      </c>
      <c r="K227" s="192" t="s">
        <v>21</v>
      </c>
      <c r="L227" s="40"/>
      <c r="M227" s="197" t="s">
        <v>21</v>
      </c>
      <c r="N227" s="198" t="s">
        <v>47</v>
      </c>
      <c r="O227" s="65"/>
      <c r="P227" s="199">
        <f t="shared" ref="P227:P232" si="71">O227*H227</f>
        <v>0</v>
      </c>
      <c r="Q227" s="199">
        <v>0</v>
      </c>
      <c r="R227" s="199">
        <f t="shared" ref="R227:R232" si="72">Q227*H227</f>
        <v>0</v>
      </c>
      <c r="S227" s="199">
        <v>0</v>
      </c>
      <c r="T227" s="200">
        <f t="shared" ref="T227:T232" si="73">S227*H227</f>
        <v>0</v>
      </c>
      <c r="U227" s="35"/>
      <c r="V227" s="35"/>
      <c r="W227" s="35"/>
      <c r="X227" s="35"/>
      <c r="Y227" s="35"/>
      <c r="Z227" s="35"/>
      <c r="AA227" s="35"/>
      <c r="AB227" s="35"/>
      <c r="AC227" s="35"/>
      <c r="AD227" s="35"/>
      <c r="AE227" s="35"/>
      <c r="AR227" s="201" t="s">
        <v>318</v>
      </c>
      <c r="AT227" s="201" t="s">
        <v>313</v>
      </c>
      <c r="AU227" s="201" t="s">
        <v>125</v>
      </c>
      <c r="AY227" s="18" t="s">
        <v>311</v>
      </c>
      <c r="BE227" s="202">
        <f t="shared" ref="BE227:BE232" si="74">IF(N227="základní",J227,0)</f>
        <v>0</v>
      </c>
      <c r="BF227" s="202">
        <f t="shared" ref="BF227:BF232" si="75">IF(N227="snížená",J227,0)</f>
        <v>0</v>
      </c>
      <c r="BG227" s="202">
        <f t="shared" ref="BG227:BG232" si="76">IF(N227="zákl. přenesená",J227,0)</f>
        <v>0</v>
      </c>
      <c r="BH227" s="202">
        <f t="shared" ref="BH227:BH232" si="77">IF(N227="sníž. přenesená",J227,0)</f>
        <v>0</v>
      </c>
      <c r="BI227" s="202">
        <f t="shared" ref="BI227:BI232" si="78">IF(N227="nulová",J227,0)</f>
        <v>0</v>
      </c>
      <c r="BJ227" s="18" t="s">
        <v>84</v>
      </c>
      <c r="BK227" s="202">
        <f t="shared" ref="BK227:BK232" si="79">ROUND(I227*H227,2)</f>
        <v>0</v>
      </c>
      <c r="BL227" s="18" t="s">
        <v>318</v>
      </c>
      <c r="BM227" s="201" t="s">
        <v>4610</v>
      </c>
    </row>
    <row r="228" spans="1:65" s="2" customFormat="1" ht="16.5" customHeight="1" x14ac:dyDescent="0.2">
      <c r="A228" s="35"/>
      <c r="B228" s="36"/>
      <c r="C228" s="190" t="s">
        <v>939</v>
      </c>
      <c r="D228" s="190" t="s">
        <v>313</v>
      </c>
      <c r="E228" s="191" t="s">
        <v>4611</v>
      </c>
      <c r="F228" s="192" t="s">
        <v>4612</v>
      </c>
      <c r="G228" s="193" t="s">
        <v>1692</v>
      </c>
      <c r="H228" s="194">
        <v>4</v>
      </c>
      <c r="I228" s="195"/>
      <c r="J228" s="196">
        <f t="shared" si="70"/>
        <v>0</v>
      </c>
      <c r="K228" s="192" t="s">
        <v>21</v>
      </c>
      <c r="L228" s="40"/>
      <c r="M228" s="197" t="s">
        <v>21</v>
      </c>
      <c r="N228" s="198" t="s">
        <v>47</v>
      </c>
      <c r="O228" s="65"/>
      <c r="P228" s="199">
        <f t="shared" si="71"/>
        <v>0</v>
      </c>
      <c r="Q228" s="199">
        <v>0</v>
      </c>
      <c r="R228" s="199">
        <f t="shared" si="72"/>
        <v>0</v>
      </c>
      <c r="S228" s="199">
        <v>0</v>
      </c>
      <c r="T228" s="200">
        <f t="shared" si="73"/>
        <v>0</v>
      </c>
      <c r="U228" s="35"/>
      <c r="V228" s="35"/>
      <c r="W228" s="35"/>
      <c r="X228" s="35"/>
      <c r="Y228" s="35"/>
      <c r="Z228" s="35"/>
      <c r="AA228" s="35"/>
      <c r="AB228" s="35"/>
      <c r="AC228" s="35"/>
      <c r="AD228" s="35"/>
      <c r="AE228" s="35"/>
      <c r="AR228" s="201" t="s">
        <v>318</v>
      </c>
      <c r="AT228" s="201" t="s">
        <v>313</v>
      </c>
      <c r="AU228" s="201" t="s">
        <v>125</v>
      </c>
      <c r="AY228" s="18" t="s">
        <v>311</v>
      </c>
      <c r="BE228" s="202">
        <f t="shared" si="74"/>
        <v>0</v>
      </c>
      <c r="BF228" s="202">
        <f t="shared" si="75"/>
        <v>0</v>
      </c>
      <c r="BG228" s="202">
        <f t="shared" si="76"/>
        <v>0</v>
      </c>
      <c r="BH228" s="202">
        <f t="shared" si="77"/>
        <v>0</v>
      </c>
      <c r="BI228" s="202">
        <f t="shared" si="78"/>
        <v>0</v>
      </c>
      <c r="BJ228" s="18" t="s">
        <v>84</v>
      </c>
      <c r="BK228" s="202">
        <f t="shared" si="79"/>
        <v>0</v>
      </c>
      <c r="BL228" s="18" t="s">
        <v>318</v>
      </c>
      <c r="BM228" s="201" t="s">
        <v>4613</v>
      </c>
    </row>
    <row r="229" spans="1:65" s="2" customFormat="1" ht="24" customHeight="1" x14ac:dyDescent="0.2">
      <c r="A229" s="35"/>
      <c r="B229" s="36"/>
      <c r="C229" s="190" t="s">
        <v>943</v>
      </c>
      <c r="D229" s="190" t="s">
        <v>313</v>
      </c>
      <c r="E229" s="191" t="s">
        <v>4614</v>
      </c>
      <c r="F229" s="192" t="s">
        <v>4615</v>
      </c>
      <c r="G229" s="193" t="s">
        <v>1692</v>
      </c>
      <c r="H229" s="194">
        <v>4</v>
      </c>
      <c r="I229" s="195"/>
      <c r="J229" s="196">
        <f t="shared" si="70"/>
        <v>0</v>
      </c>
      <c r="K229" s="192" t="s">
        <v>21</v>
      </c>
      <c r="L229" s="40"/>
      <c r="M229" s="197" t="s">
        <v>21</v>
      </c>
      <c r="N229" s="198" t="s">
        <v>47</v>
      </c>
      <c r="O229" s="65"/>
      <c r="P229" s="199">
        <f t="shared" si="71"/>
        <v>0</v>
      </c>
      <c r="Q229" s="199">
        <v>0</v>
      </c>
      <c r="R229" s="199">
        <f t="shared" si="72"/>
        <v>0</v>
      </c>
      <c r="S229" s="199">
        <v>0</v>
      </c>
      <c r="T229" s="200">
        <f t="shared" si="73"/>
        <v>0</v>
      </c>
      <c r="U229" s="35"/>
      <c r="V229" s="35"/>
      <c r="W229" s="35"/>
      <c r="X229" s="35"/>
      <c r="Y229" s="35"/>
      <c r="Z229" s="35"/>
      <c r="AA229" s="35"/>
      <c r="AB229" s="35"/>
      <c r="AC229" s="35"/>
      <c r="AD229" s="35"/>
      <c r="AE229" s="35"/>
      <c r="AR229" s="201" t="s">
        <v>318</v>
      </c>
      <c r="AT229" s="201" t="s">
        <v>313</v>
      </c>
      <c r="AU229" s="201" t="s">
        <v>125</v>
      </c>
      <c r="AY229" s="18" t="s">
        <v>311</v>
      </c>
      <c r="BE229" s="202">
        <f t="shared" si="74"/>
        <v>0</v>
      </c>
      <c r="BF229" s="202">
        <f t="shared" si="75"/>
        <v>0</v>
      </c>
      <c r="BG229" s="202">
        <f t="shared" si="76"/>
        <v>0</v>
      </c>
      <c r="BH229" s="202">
        <f t="shared" si="77"/>
        <v>0</v>
      </c>
      <c r="BI229" s="202">
        <f t="shared" si="78"/>
        <v>0</v>
      </c>
      <c r="BJ229" s="18" t="s">
        <v>84</v>
      </c>
      <c r="BK229" s="202">
        <f t="shared" si="79"/>
        <v>0</v>
      </c>
      <c r="BL229" s="18" t="s">
        <v>318</v>
      </c>
      <c r="BM229" s="201" t="s">
        <v>4616</v>
      </c>
    </row>
    <row r="230" spans="1:65" s="2" customFormat="1" ht="24" customHeight="1" x14ac:dyDescent="0.2">
      <c r="A230" s="35"/>
      <c r="B230" s="36"/>
      <c r="C230" s="190" t="s">
        <v>957</v>
      </c>
      <c r="D230" s="190" t="s">
        <v>313</v>
      </c>
      <c r="E230" s="191" t="s">
        <v>4617</v>
      </c>
      <c r="F230" s="192" t="s">
        <v>4618</v>
      </c>
      <c r="G230" s="193" t="s">
        <v>1692</v>
      </c>
      <c r="H230" s="194">
        <v>1</v>
      </c>
      <c r="I230" s="195"/>
      <c r="J230" s="196">
        <f t="shared" si="70"/>
        <v>0</v>
      </c>
      <c r="K230" s="192" t="s">
        <v>21</v>
      </c>
      <c r="L230" s="40"/>
      <c r="M230" s="197" t="s">
        <v>21</v>
      </c>
      <c r="N230" s="198" t="s">
        <v>47</v>
      </c>
      <c r="O230" s="65"/>
      <c r="P230" s="199">
        <f t="shared" si="71"/>
        <v>0</v>
      </c>
      <c r="Q230" s="199">
        <v>0</v>
      </c>
      <c r="R230" s="199">
        <f t="shared" si="72"/>
        <v>0</v>
      </c>
      <c r="S230" s="199">
        <v>0</v>
      </c>
      <c r="T230" s="200">
        <f t="shared" si="73"/>
        <v>0</v>
      </c>
      <c r="U230" s="35"/>
      <c r="V230" s="35"/>
      <c r="W230" s="35"/>
      <c r="X230" s="35"/>
      <c r="Y230" s="35"/>
      <c r="Z230" s="35"/>
      <c r="AA230" s="35"/>
      <c r="AB230" s="35"/>
      <c r="AC230" s="35"/>
      <c r="AD230" s="35"/>
      <c r="AE230" s="35"/>
      <c r="AR230" s="201" t="s">
        <v>318</v>
      </c>
      <c r="AT230" s="201" t="s">
        <v>313</v>
      </c>
      <c r="AU230" s="201" t="s">
        <v>125</v>
      </c>
      <c r="AY230" s="18" t="s">
        <v>311</v>
      </c>
      <c r="BE230" s="202">
        <f t="shared" si="74"/>
        <v>0</v>
      </c>
      <c r="BF230" s="202">
        <f t="shared" si="75"/>
        <v>0</v>
      </c>
      <c r="BG230" s="202">
        <f t="shared" si="76"/>
        <v>0</v>
      </c>
      <c r="BH230" s="202">
        <f t="shared" si="77"/>
        <v>0</v>
      </c>
      <c r="BI230" s="202">
        <f t="shared" si="78"/>
        <v>0</v>
      </c>
      <c r="BJ230" s="18" t="s">
        <v>84</v>
      </c>
      <c r="BK230" s="202">
        <f t="shared" si="79"/>
        <v>0</v>
      </c>
      <c r="BL230" s="18" t="s">
        <v>318</v>
      </c>
      <c r="BM230" s="201" t="s">
        <v>4619</v>
      </c>
    </row>
    <row r="231" spans="1:65" s="2" customFormat="1" ht="16.5" customHeight="1" x14ac:dyDescent="0.2">
      <c r="A231" s="35"/>
      <c r="B231" s="36"/>
      <c r="C231" s="190" t="s">
        <v>959</v>
      </c>
      <c r="D231" s="190" t="s">
        <v>313</v>
      </c>
      <c r="E231" s="191" t="s">
        <v>4620</v>
      </c>
      <c r="F231" s="192" t="s">
        <v>4621</v>
      </c>
      <c r="G231" s="193" t="s">
        <v>1692</v>
      </c>
      <c r="H231" s="194">
        <v>2</v>
      </c>
      <c r="I231" s="195"/>
      <c r="J231" s="196">
        <f t="shared" si="70"/>
        <v>0</v>
      </c>
      <c r="K231" s="192" t="s">
        <v>21</v>
      </c>
      <c r="L231" s="40"/>
      <c r="M231" s="197" t="s">
        <v>21</v>
      </c>
      <c r="N231" s="198" t="s">
        <v>47</v>
      </c>
      <c r="O231" s="65"/>
      <c r="P231" s="199">
        <f t="shared" si="71"/>
        <v>0</v>
      </c>
      <c r="Q231" s="199">
        <v>0</v>
      </c>
      <c r="R231" s="199">
        <f t="shared" si="72"/>
        <v>0</v>
      </c>
      <c r="S231" s="199">
        <v>0</v>
      </c>
      <c r="T231" s="200">
        <f t="shared" si="73"/>
        <v>0</v>
      </c>
      <c r="U231" s="35"/>
      <c r="V231" s="35"/>
      <c r="W231" s="35"/>
      <c r="X231" s="35"/>
      <c r="Y231" s="35"/>
      <c r="Z231" s="35"/>
      <c r="AA231" s="35"/>
      <c r="AB231" s="35"/>
      <c r="AC231" s="35"/>
      <c r="AD231" s="35"/>
      <c r="AE231" s="35"/>
      <c r="AR231" s="201" t="s">
        <v>318</v>
      </c>
      <c r="AT231" s="201" t="s">
        <v>313</v>
      </c>
      <c r="AU231" s="201" t="s">
        <v>125</v>
      </c>
      <c r="AY231" s="18" t="s">
        <v>311</v>
      </c>
      <c r="BE231" s="202">
        <f t="shared" si="74"/>
        <v>0</v>
      </c>
      <c r="BF231" s="202">
        <f t="shared" si="75"/>
        <v>0</v>
      </c>
      <c r="BG231" s="202">
        <f t="shared" si="76"/>
        <v>0</v>
      </c>
      <c r="BH231" s="202">
        <f t="shared" si="77"/>
        <v>0</v>
      </c>
      <c r="BI231" s="202">
        <f t="shared" si="78"/>
        <v>0</v>
      </c>
      <c r="BJ231" s="18" t="s">
        <v>84</v>
      </c>
      <c r="BK231" s="202">
        <f t="shared" si="79"/>
        <v>0</v>
      </c>
      <c r="BL231" s="18" t="s">
        <v>318</v>
      </c>
      <c r="BM231" s="201" t="s">
        <v>4622</v>
      </c>
    </row>
    <row r="232" spans="1:65" s="2" customFormat="1" ht="24" customHeight="1" x14ac:dyDescent="0.2">
      <c r="A232" s="35"/>
      <c r="B232" s="36"/>
      <c r="C232" s="190" t="s">
        <v>963</v>
      </c>
      <c r="D232" s="190" t="s">
        <v>313</v>
      </c>
      <c r="E232" s="191" t="s">
        <v>4623</v>
      </c>
      <c r="F232" s="192" t="s">
        <v>4624</v>
      </c>
      <c r="G232" s="193" t="s">
        <v>1692</v>
      </c>
      <c r="H232" s="194">
        <v>6</v>
      </c>
      <c r="I232" s="195"/>
      <c r="J232" s="196">
        <f t="shared" si="70"/>
        <v>0</v>
      </c>
      <c r="K232" s="192" t="s">
        <v>21</v>
      </c>
      <c r="L232" s="40"/>
      <c r="M232" s="197" t="s">
        <v>21</v>
      </c>
      <c r="N232" s="198" t="s">
        <v>47</v>
      </c>
      <c r="O232" s="65"/>
      <c r="P232" s="199">
        <f t="shared" si="71"/>
        <v>0</v>
      </c>
      <c r="Q232" s="199">
        <v>0</v>
      </c>
      <c r="R232" s="199">
        <f t="shared" si="72"/>
        <v>0</v>
      </c>
      <c r="S232" s="199">
        <v>0</v>
      </c>
      <c r="T232" s="200">
        <f t="shared" si="73"/>
        <v>0</v>
      </c>
      <c r="U232" s="35"/>
      <c r="V232" s="35"/>
      <c r="W232" s="35"/>
      <c r="X232" s="35"/>
      <c r="Y232" s="35"/>
      <c r="Z232" s="35"/>
      <c r="AA232" s="35"/>
      <c r="AB232" s="35"/>
      <c r="AC232" s="35"/>
      <c r="AD232" s="35"/>
      <c r="AE232" s="35"/>
      <c r="AR232" s="201" t="s">
        <v>318</v>
      </c>
      <c r="AT232" s="201" t="s">
        <v>313</v>
      </c>
      <c r="AU232" s="201" t="s">
        <v>125</v>
      </c>
      <c r="AY232" s="18" t="s">
        <v>311</v>
      </c>
      <c r="BE232" s="202">
        <f t="shared" si="74"/>
        <v>0</v>
      </c>
      <c r="BF232" s="202">
        <f t="shared" si="75"/>
        <v>0</v>
      </c>
      <c r="BG232" s="202">
        <f t="shared" si="76"/>
        <v>0</v>
      </c>
      <c r="BH232" s="202">
        <f t="shared" si="77"/>
        <v>0</v>
      </c>
      <c r="BI232" s="202">
        <f t="shared" si="78"/>
        <v>0</v>
      </c>
      <c r="BJ232" s="18" t="s">
        <v>84</v>
      </c>
      <c r="BK232" s="202">
        <f t="shared" si="79"/>
        <v>0</v>
      </c>
      <c r="BL232" s="18" t="s">
        <v>318</v>
      </c>
      <c r="BM232" s="201" t="s">
        <v>4625</v>
      </c>
    </row>
    <row r="233" spans="1:65" s="2" customFormat="1" ht="19.5" x14ac:dyDescent="0.2">
      <c r="A233" s="35"/>
      <c r="B233" s="36"/>
      <c r="C233" s="37"/>
      <c r="D233" s="203" t="s">
        <v>519</v>
      </c>
      <c r="E233" s="37"/>
      <c r="F233" s="204" t="s">
        <v>4626</v>
      </c>
      <c r="G233" s="37"/>
      <c r="H233" s="37"/>
      <c r="I233" s="110"/>
      <c r="J233" s="37"/>
      <c r="K233" s="37"/>
      <c r="L233" s="40"/>
      <c r="M233" s="205"/>
      <c r="N233" s="206"/>
      <c r="O233" s="65"/>
      <c r="P233" s="65"/>
      <c r="Q233" s="65"/>
      <c r="R233" s="65"/>
      <c r="S233" s="65"/>
      <c r="T233" s="66"/>
      <c r="U233" s="35"/>
      <c r="V233" s="35"/>
      <c r="W233" s="35"/>
      <c r="X233" s="35"/>
      <c r="Y233" s="35"/>
      <c r="Z233" s="35"/>
      <c r="AA233" s="35"/>
      <c r="AB233" s="35"/>
      <c r="AC233" s="35"/>
      <c r="AD233" s="35"/>
      <c r="AE233" s="35"/>
      <c r="AT233" s="18" t="s">
        <v>519</v>
      </c>
      <c r="AU233" s="18" t="s">
        <v>125</v>
      </c>
    </row>
    <row r="234" spans="1:65" s="2" customFormat="1" ht="16.5" customHeight="1" x14ac:dyDescent="0.2">
      <c r="A234" s="35"/>
      <c r="B234" s="36"/>
      <c r="C234" s="190" t="s">
        <v>969</v>
      </c>
      <c r="D234" s="190" t="s">
        <v>313</v>
      </c>
      <c r="E234" s="191" t="s">
        <v>4627</v>
      </c>
      <c r="F234" s="192" t="s">
        <v>4628</v>
      </c>
      <c r="G234" s="193" t="s">
        <v>1692</v>
      </c>
      <c r="H234" s="194">
        <v>1</v>
      </c>
      <c r="I234" s="195"/>
      <c r="J234" s="196">
        <f>ROUND(I234*H234,2)</f>
        <v>0</v>
      </c>
      <c r="K234" s="192" t="s">
        <v>21</v>
      </c>
      <c r="L234" s="40"/>
      <c r="M234" s="197" t="s">
        <v>21</v>
      </c>
      <c r="N234" s="198" t="s">
        <v>47</v>
      </c>
      <c r="O234" s="65"/>
      <c r="P234" s="199">
        <f>O234*H234</f>
        <v>0</v>
      </c>
      <c r="Q234" s="199">
        <v>0</v>
      </c>
      <c r="R234" s="199">
        <f>Q234*H234</f>
        <v>0</v>
      </c>
      <c r="S234" s="199">
        <v>0</v>
      </c>
      <c r="T234" s="200">
        <f>S234*H234</f>
        <v>0</v>
      </c>
      <c r="U234" s="35"/>
      <c r="V234" s="35"/>
      <c r="W234" s="35"/>
      <c r="X234" s="35"/>
      <c r="Y234" s="35"/>
      <c r="Z234" s="35"/>
      <c r="AA234" s="35"/>
      <c r="AB234" s="35"/>
      <c r="AC234" s="35"/>
      <c r="AD234" s="35"/>
      <c r="AE234" s="35"/>
      <c r="AR234" s="201" t="s">
        <v>318</v>
      </c>
      <c r="AT234" s="201" t="s">
        <v>313</v>
      </c>
      <c r="AU234" s="201" t="s">
        <v>125</v>
      </c>
      <c r="AY234" s="18" t="s">
        <v>311</v>
      </c>
      <c r="BE234" s="202">
        <f>IF(N234="základní",J234,0)</f>
        <v>0</v>
      </c>
      <c r="BF234" s="202">
        <f>IF(N234="snížená",J234,0)</f>
        <v>0</v>
      </c>
      <c r="BG234" s="202">
        <f>IF(N234="zákl. přenesená",J234,0)</f>
        <v>0</v>
      </c>
      <c r="BH234" s="202">
        <f>IF(N234="sníž. přenesená",J234,0)</f>
        <v>0</v>
      </c>
      <c r="BI234" s="202">
        <f>IF(N234="nulová",J234,0)</f>
        <v>0</v>
      </c>
      <c r="BJ234" s="18" t="s">
        <v>84</v>
      </c>
      <c r="BK234" s="202">
        <f>ROUND(I234*H234,2)</f>
        <v>0</v>
      </c>
      <c r="BL234" s="18" t="s">
        <v>318</v>
      </c>
      <c r="BM234" s="201" t="s">
        <v>4629</v>
      </c>
    </row>
    <row r="235" spans="1:65" s="2" customFormat="1" ht="19.5" x14ac:dyDescent="0.2">
      <c r="A235" s="35"/>
      <c r="B235" s="36"/>
      <c r="C235" s="37"/>
      <c r="D235" s="203" t="s">
        <v>519</v>
      </c>
      <c r="E235" s="37"/>
      <c r="F235" s="204" t="s">
        <v>4626</v>
      </c>
      <c r="G235" s="37"/>
      <c r="H235" s="37"/>
      <c r="I235" s="110"/>
      <c r="J235" s="37"/>
      <c r="K235" s="37"/>
      <c r="L235" s="40"/>
      <c r="M235" s="205"/>
      <c r="N235" s="206"/>
      <c r="O235" s="65"/>
      <c r="P235" s="65"/>
      <c r="Q235" s="65"/>
      <c r="R235" s="65"/>
      <c r="S235" s="65"/>
      <c r="T235" s="66"/>
      <c r="U235" s="35"/>
      <c r="V235" s="35"/>
      <c r="W235" s="35"/>
      <c r="X235" s="35"/>
      <c r="Y235" s="35"/>
      <c r="Z235" s="35"/>
      <c r="AA235" s="35"/>
      <c r="AB235" s="35"/>
      <c r="AC235" s="35"/>
      <c r="AD235" s="35"/>
      <c r="AE235" s="35"/>
      <c r="AT235" s="18" t="s">
        <v>519</v>
      </c>
      <c r="AU235" s="18" t="s">
        <v>125</v>
      </c>
    </row>
    <row r="236" spans="1:65" s="12" customFormat="1" ht="20.85" customHeight="1" x14ac:dyDescent="0.2">
      <c r="B236" s="174"/>
      <c r="C236" s="175"/>
      <c r="D236" s="176" t="s">
        <v>75</v>
      </c>
      <c r="E236" s="188" t="s">
        <v>4630</v>
      </c>
      <c r="F236" s="188" t="s">
        <v>4631</v>
      </c>
      <c r="G236" s="175"/>
      <c r="H236" s="175"/>
      <c r="I236" s="178"/>
      <c r="J236" s="189">
        <f>BK236</f>
        <v>0</v>
      </c>
      <c r="K236" s="175"/>
      <c r="L236" s="180"/>
      <c r="M236" s="181"/>
      <c r="N236" s="182"/>
      <c r="O236" s="182"/>
      <c r="P236" s="183">
        <f>SUM(P237:P240)</f>
        <v>0</v>
      </c>
      <c r="Q236" s="182"/>
      <c r="R236" s="183">
        <f>SUM(R237:R240)</f>
        <v>0</v>
      </c>
      <c r="S236" s="182"/>
      <c r="T236" s="184">
        <f>SUM(T237:T240)</f>
        <v>0</v>
      </c>
      <c r="AR236" s="185" t="s">
        <v>84</v>
      </c>
      <c r="AT236" s="186" t="s">
        <v>75</v>
      </c>
      <c r="AU236" s="186" t="s">
        <v>86</v>
      </c>
      <c r="AY236" s="185" t="s">
        <v>311</v>
      </c>
      <c r="BK236" s="187">
        <f>SUM(BK237:BK240)</f>
        <v>0</v>
      </c>
    </row>
    <row r="237" spans="1:65" s="2" customFormat="1" ht="16.5" customHeight="1" x14ac:dyDescent="0.2">
      <c r="A237" s="35"/>
      <c r="B237" s="36"/>
      <c r="C237" s="190" t="s">
        <v>973</v>
      </c>
      <c r="D237" s="190" t="s">
        <v>313</v>
      </c>
      <c r="E237" s="191" t="s">
        <v>4632</v>
      </c>
      <c r="F237" s="192" t="s">
        <v>4633</v>
      </c>
      <c r="G237" s="193" t="s">
        <v>2003</v>
      </c>
      <c r="H237" s="194">
        <v>4</v>
      </c>
      <c r="I237" s="195"/>
      <c r="J237" s="196">
        <f>ROUND(I237*H237,2)</f>
        <v>0</v>
      </c>
      <c r="K237" s="192" t="s">
        <v>21</v>
      </c>
      <c r="L237" s="40"/>
      <c r="M237" s="197" t="s">
        <v>21</v>
      </c>
      <c r="N237" s="198" t="s">
        <v>47</v>
      </c>
      <c r="O237" s="65"/>
      <c r="P237" s="199">
        <f>O237*H237</f>
        <v>0</v>
      </c>
      <c r="Q237" s="199">
        <v>0</v>
      </c>
      <c r="R237" s="199">
        <f>Q237*H237</f>
        <v>0</v>
      </c>
      <c r="S237" s="199">
        <v>0</v>
      </c>
      <c r="T237" s="200">
        <f>S237*H237</f>
        <v>0</v>
      </c>
      <c r="U237" s="35"/>
      <c r="V237" s="35"/>
      <c r="W237" s="35"/>
      <c r="X237" s="35"/>
      <c r="Y237" s="35"/>
      <c r="Z237" s="35"/>
      <c r="AA237" s="35"/>
      <c r="AB237" s="35"/>
      <c r="AC237" s="35"/>
      <c r="AD237" s="35"/>
      <c r="AE237" s="35"/>
      <c r="AR237" s="201" t="s">
        <v>318</v>
      </c>
      <c r="AT237" s="201" t="s">
        <v>313</v>
      </c>
      <c r="AU237" s="201" t="s">
        <v>125</v>
      </c>
      <c r="AY237" s="18" t="s">
        <v>311</v>
      </c>
      <c r="BE237" s="202">
        <f>IF(N237="základní",J237,0)</f>
        <v>0</v>
      </c>
      <c r="BF237" s="202">
        <f>IF(N237="snížená",J237,0)</f>
        <v>0</v>
      </c>
      <c r="BG237" s="202">
        <f>IF(N237="zákl. přenesená",J237,0)</f>
        <v>0</v>
      </c>
      <c r="BH237" s="202">
        <f>IF(N237="sníž. přenesená",J237,0)</f>
        <v>0</v>
      </c>
      <c r="BI237" s="202">
        <f>IF(N237="nulová",J237,0)</f>
        <v>0</v>
      </c>
      <c r="BJ237" s="18" t="s">
        <v>84</v>
      </c>
      <c r="BK237" s="202">
        <f>ROUND(I237*H237,2)</f>
        <v>0</v>
      </c>
      <c r="BL237" s="18" t="s">
        <v>318</v>
      </c>
      <c r="BM237" s="201" t="s">
        <v>4634</v>
      </c>
    </row>
    <row r="238" spans="1:65" s="2" customFormat="1" ht="16.5" customHeight="1" x14ac:dyDescent="0.2">
      <c r="A238" s="35"/>
      <c r="B238" s="36"/>
      <c r="C238" s="190" t="s">
        <v>977</v>
      </c>
      <c r="D238" s="190" t="s">
        <v>313</v>
      </c>
      <c r="E238" s="191" t="s">
        <v>4635</v>
      </c>
      <c r="F238" s="192" t="s">
        <v>4636</v>
      </c>
      <c r="G238" s="193" t="s">
        <v>2003</v>
      </c>
      <c r="H238" s="194">
        <v>4</v>
      </c>
      <c r="I238" s="195"/>
      <c r="J238" s="196">
        <f>ROUND(I238*H238,2)</f>
        <v>0</v>
      </c>
      <c r="K238" s="192" t="s">
        <v>21</v>
      </c>
      <c r="L238" s="40"/>
      <c r="M238" s="197" t="s">
        <v>21</v>
      </c>
      <c r="N238" s="198" t="s">
        <v>47</v>
      </c>
      <c r="O238" s="65"/>
      <c r="P238" s="199">
        <f>O238*H238</f>
        <v>0</v>
      </c>
      <c r="Q238" s="199">
        <v>0</v>
      </c>
      <c r="R238" s="199">
        <f>Q238*H238</f>
        <v>0</v>
      </c>
      <c r="S238" s="199">
        <v>0</v>
      </c>
      <c r="T238" s="200">
        <f>S238*H238</f>
        <v>0</v>
      </c>
      <c r="U238" s="35"/>
      <c r="V238" s="35"/>
      <c r="W238" s="35"/>
      <c r="X238" s="35"/>
      <c r="Y238" s="35"/>
      <c r="Z238" s="35"/>
      <c r="AA238" s="35"/>
      <c r="AB238" s="35"/>
      <c r="AC238" s="35"/>
      <c r="AD238" s="35"/>
      <c r="AE238" s="35"/>
      <c r="AR238" s="201" t="s">
        <v>318</v>
      </c>
      <c r="AT238" s="201" t="s">
        <v>313</v>
      </c>
      <c r="AU238" s="201" t="s">
        <v>125</v>
      </c>
      <c r="AY238" s="18" t="s">
        <v>311</v>
      </c>
      <c r="BE238" s="202">
        <f>IF(N238="základní",J238,0)</f>
        <v>0</v>
      </c>
      <c r="BF238" s="202">
        <f>IF(N238="snížená",J238,0)</f>
        <v>0</v>
      </c>
      <c r="BG238" s="202">
        <f>IF(N238="zákl. přenesená",J238,0)</f>
        <v>0</v>
      </c>
      <c r="BH238" s="202">
        <f>IF(N238="sníž. přenesená",J238,0)</f>
        <v>0</v>
      </c>
      <c r="BI238" s="202">
        <f>IF(N238="nulová",J238,0)</f>
        <v>0</v>
      </c>
      <c r="BJ238" s="18" t="s">
        <v>84</v>
      </c>
      <c r="BK238" s="202">
        <f>ROUND(I238*H238,2)</f>
        <v>0</v>
      </c>
      <c r="BL238" s="18" t="s">
        <v>318</v>
      </c>
      <c r="BM238" s="201" t="s">
        <v>4637</v>
      </c>
    </row>
    <row r="239" spans="1:65" s="2" customFormat="1" ht="16.5" customHeight="1" x14ac:dyDescent="0.2">
      <c r="A239" s="35"/>
      <c r="B239" s="36"/>
      <c r="C239" s="190" t="s">
        <v>979</v>
      </c>
      <c r="D239" s="190" t="s">
        <v>313</v>
      </c>
      <c r="E239" s="191" t="s">
        <v>4638</v>
      </c>
      <c r="F239" s="192" t="s">
        <v>4358</v>
      </c>
      <c r="G239" s="193" t="s">
        <v>2003</v>
      </c>
      <c r="H239" s="194">
        <v>4</v>
      </c>
      <c r="I239" s="195"/>
      <c r="J239" s="196">
        <f>ROUND(I239*H239,2)</f>
        <v>0</v>
      </c>
      <c r="K239" s="192" t="s">
        <v>21</v>
      </c>
      <c r="L239" s="40"/>
      <c r="M239" s="197" t="s">
        <v>21</v>
      </c>
      <c r="N239" s="198" t="s">
        <v>47</v>
      </c>
      <c r="O239" s="65"/>
      <c r="P239" s="199">
        <f>O239*H239</f>
        <v>0</v>
      </c>
      <c r="Q239" s="199">
        <v>0</v>
      </c>
      <c r="R239" s="199">
        <f>Q239*H239</f>
        <v>0</v>
      </c>
      <c r="S239" s="199">
        <v>0</v>
      </c>
      <c r="T239" s="200">
        <f>S239*H239</f>
        <v>0</v>
      </c>
      <c r="U239" s="35"/>
      <c r="V239" s="35"/>
      <c r="W239" s="35"/>
      <c r="X239" s="35"/>
      <c r="Y239" s="35"/>
      <c r="Z239" s="35"/>
      <c r="AA239" s="35"/>
      <c r="AB239" s="35"/>
      <c r="AC239" s="35"/>
      <c r="AD239" s="35"/>
      <c r="AE239" s="35"/>
      <c r="AR239" s="201" t="s">
        <v>318</v>
      </c>
      <c r="AT239" s="201" t="s">
        <v>313</v>
      </c>
      <c r="AU239" s="201" t="s">
        <v>125</v>
      </c>
      <c r="AY239" s="18" t="s">
        <v>311</v>
      </c>
      <c r="BE239" s="202">
        <f>IF(N239="základní",J239,0)</f>
        <v>0</v>
      </c>
      <c r="BF239" s="202">
        <f>IF(N239="snížená",J239,0)</f>
        <v>0</v>
      </c>
      <c r="BG239" s="202">
        <f>IF(N239="zákl. přenesená",J239,0)</f>
        <v>0</v>
      </c>
      <c r="BH239" s="202">
        <f>IF(N239="sníž. přenesená",J239,0)</f>
        <v>0</v>
      </c>
      <c r="BI239" s="202">
        <f>IF(N239="nulová",J239,0)</f>
        <v>0</v>
      </c>
      <c r="BJ239" s="18" t="s">
        <v>84</v>
      </c>
      <c r="BK239" s="202">
        <f>ROUND(I239*H239,2)</f>
        <v>0</v>
      </c>
      <c r="BL239" s="18" t="s">
        <v>318</v>
      </c>
      <c r="BM239" s="201" t="s">
        <v>4639</v>
      </c>
    </row>
    <row r="240" spans="1:65" s="2" customFormat="1" ht="16.5" customHeight="1" x14ac:dyDescent="0.2">
      <c r="A240" s="35"/>
      <c r="B240" s="36"/>
      <c r="C240" s="190" t="s">
        <v>981</v>
      </c>
      <c r="D240" s="190" t="s">
        <v>313</v>
      </c>
      <c r="E240" s="191" t="s">
        <v>4640</v>
      </c>
      <c r="F240" s="192" t="s">
        <v>4361</v>
      </c>
      <c r="G240" s="193" t="s">
        <v>2003</v>
      </c>
      <c r="H240" s="194">
        <v>4</v>
      </c>
      <c r="I240" s="195"/>
      <c r="J240" s="196">
        <f>ROUND(I240*H240,2)</f>
        <v>0</v>
      </c>
      <c r="K240" s="192" t="s">
        <v>21</v>
      </c>
      <c r="L240" s="40"/>
      <c r="M240" s="197" t="s">
        <v>21</v>
      </c>
      <c r="N240" s="198" t="s">
        <v>47</v>
      </c>
      <c r="O240" s="65"/>
      <c r="P240" s="199">
        <f>O240*H240</f>
        <v>0</v>
      </c>
      <c r="Q240" s="199">
        <v>0</v>
      </c>
      <c r="R240" s="199">
        <f>Q240*H240</f>
        <v>0</v>
      </c>
      <c r="S240" s="199">
        <v>0</v>
      </c>
      <c r="T240" s="200">
        <f>S240*H240</f>
        <v>0</v>
      </c>
      <c r="U240" s="35"/>
      <c r="V240" s="35"/>
      <c r="W240" s="35"/>
      <c r="X240" s="35"/>
      <c r="Y240" s="35"/>
      <c r="Z240" s="35"/>
      <c r="AA240" s="35"/>
      <c r="AB240" s="35"/>
      <c r="AC240" s="35"/>
      <c r="AD240" s="35"/>
      <c r="AE240" s="35"/>
      <c r="AR240" s="201" t="s">
        <v>318</v>
      </c>
      <c r="AT240" s="201" t="s">
        <v>313</v>
      </c>
      <c r="AU240" s="201" t="s">
        <v>125</v>
      </c>
      <c r="AY240" s="18" t="s">
        <v>311</v>
      </c>
      <c r="BE240" s="202">
        <f>IF(N240="základní",J240,0)</f>
        <v>0</v>
      </c>
      <c r="BF240" s="202">
        <f>IF(N240="snížená",J240,0)</f>
        <v>0</v>
      </c>
      <c r="BG240" s="202">
        <f>IF(N240="zákl. přenesená",J240,0)</f>
        <v>0</v>
      </c>
      <c r="BH240" s="202">
        <f>IF(N240="sníž. přenesená",J240,0)</f>
        <v>0</v>
      </c>
      <c r="BI240" s="202">
        <f>IF(N240="nulová",J240,0)</f>
        <v>0</v>
      </c>
      <c r="BJ240" s="18" t="s">
        <v>84</v>
      </c>
      <c r="BK240" s="202">
        <f>ROUND(I240*H240,2)</f>
        <v>0</v>
      </c>
      <c r="BL240" s="18" t="s">
        <v>318</v>
      </c>
      <c r="BM240" s="201" t="s">
        <v>4641</v>
      </c>
    </row>
    <row r="241" spans="1:65" s="12" customFormat="1" ht="20.85" customHeight="1" x14ac:dyDescent="0.2">
      <c r="B241" s="174"/>
      <c r="C241" s="175"/>
      <c r="D241" s="176" t="s">
        <v>75</v>
      </c>
      <c r="E241" s="188" t="s">
        <v>4642</v>
      </c>
      <c r="F241" s="188" t="s">
        <v>4643</v>
      </c>
      <c r="G241" s="175"/>
      <c r="H241" s="175"/>
      <c r="I241" s="178"/>
      <c r="J241" s="189">
        <f>BK241</f>
        <v>0</v>
      </c>
      <c r="K241" s="175"/>
      <c r="L241" s="180"/>
      <c r="M241" s="181"/>
      <c r="N241" s="182"/>
      <c r="O241" s="182"/>
      <c r="P241" s="183">
        <f>SUM(P242:P246)</f>
        <v>0</v>
      </c>
      <c r="Q241" s="182"/>
      <c r="R241" s="183">
        <f>SUM(R242:R246)</f>
        <v>0</v>
      </c>
      <c r="S241" s="182"/>
      <c r="T241" s="184">
        <f>SUM(T242:T246)</f>
        <v>0</v>
      </c>
      <c r="AR241" s="185" t="s">
        <v>84</v>
      </c>
      <c r="AT241" s="186" t="s">
        <v>75</v>
      </c>
      <c r="AU241" s="186" t="s">
        <v>86</v>
      </c>
      <c r="AY241" s="185" t="s">
        <v>311</v>
      </c>
      <c r="BK241" s="187">
        <f>SUM(BK242:BK246)</f>
        <v>0</v>
      </c>
    </row>
    <row r="242" spans="1:65" s="2" customFormat="1" ht="16.5" customHeight="1" x14ac:dyDescent="0.2">
      <c r="A242" s="35"/>
      <c r="B242" s="36"/>
      <c r="C242" s="190" t="s">
        <v>984</v>
      </c>
      <c r="D242" s="190" t="s">
        <v>313</v>
      </c>
      <c r="E242" s="191" t="s">
        <v>4644</v>
      </c>
      <c r="F242" s="192" t="s">
        <v>4645</v>
      </c>
      <c r="G242" s="193" t="s">
        <v>1692</v>
      </c>
      <c r="H242" s="194">
        <v>1</v>
      </c>
      <c r="I242" s="195"/>
      <c r="J242" s="196">
        <f>ROUND(I242*H242,2)</f>
        <v>0</v>
      </c>
      <c r="K242" s="192" t="s">
        <v>21</v>
      </c>
      <c r="L242" s="40"/>
      <c r="M242" s="197" t="s">
        <v>21</v>
      </c>
      <c r="N242" s="198" t="s">
        <v>47</v>
      </c>
      <c r="O242" s="65"/>
      <c r="P242" s="199">
        <f>O242*H242</f>
        <v>0</v>
      </c>
      <c r="Q242" s="199">
        <v>0</v>
      </c>
      <c r="R242" s="199">
        <f>Q242*H242</f>
        <v>0</v>
      </c>
      <c r="S242" s="199">
        <v>0</v>
      </c>
      <c r="T242" s="200">
        <f>S242*H242</f>
        <v>0</v>
      </c>
      <c r="U242" s="35"/>
      <c r="V242" s="35"/>
      <c r="W242" s="35"/>
      <c r="X242" s="35"/>
      <c r="Y242" s="35"/>
      <c r="Z242" s="35"/>
      <c r="AA242" s="35"/>
      <c r="AB242" s="35"/>
      <c r="AC242" s="35"/>
      <c r="AD242" s="35"/>
      <c r="AE242" s="35"/>
      <c r="AR242" s="201" t="s">
        <v>318</v>
      </c>
      <c r="AT242" s="201" t="s">
        <v>313</v>
      </c>
      <c r="AU242" s="201" t="s">
        <v>125</v>
      </c>
      <c r="AY242" s="18" t="s">
        <v>311</v>
      </c>
      <c r="BE242" s="202">
        <f>IF(N242="základní",J242,0)</f>
        <v>0</v>
      </c>
      <c r="BF242" s="202">
        <f>IF(N242="snížená",J242,0)</f>
        <v>0</v>
      </c>
      <c r="BG242" s="202">
        <f>IF(N242="zákl. přenesená",J242,0)</f>
        <v>0</v>
      </c>
      <c r="BH242" s="202">
        <f>IF(N242="sníž. přenesená",J242,0)</f>
        <v>0</v>
      </c>
      <c r="BI242" s="202">
        <f>IF(N242="nulová",J242,0)</f>
        <v>0</v>
      </c>
      <c r="BJ242" s="18" t="s">
        <v>84</v>
      </c>
      <c r="BK242" s="202">
        <f>ROUND(I242*H242,2)</f>
        <v>0</v>
      </c>
      <c r="BL242" s="18" t="s">
        <v>318</v>
      </c>
      <c r="BM242" s="201" t="s">
        <v>4646</v>
      </c>
    </row>
    <row r="243" spans="1:65" s="2" customFormat="1" ht="16.5" customHeight="1" x14ac:dyDescent="0.2">
      <c r="A243" s="35"/>
      <c r="B243" s="36"/>
      <c r="C243" s="190" t="s">
        <v>990</v>
      </c>
      <c r="D243" s="190" t="s">
        <v>313</v>
      </c>
      <c r="E243" s="191" t="s">
        <v>4647</v>
      </c>
      <c r="F243" s="192" t="s">
        <v>4648</v>
      </c>
      <c r="G243" s="193" t="s">
        <v>1692</v>
      </c>
      <c r="H243" s="194">
        <v>1</v>
      </c>
      <c r="I243" s="195"/>
      <c r="J243" s="196">
        <f>ROUND(I243*H243,2)</f>
        <v>0</v>
      </c>
      <c r="K243" s="192" t="s">
        <v>21</v>
      </c>
      <c r="L243" s="40"/>
      <c r="M243" s="197" t="s">
        <v>21</v>
      </c>
      <c r="N243" s="198" t="s">
        <v>47</v>
      </c>
      <c r="O243" s="65"/>
      <c r="P243" s="199">
        <f>O243*H243</f>
        <v>0</v>
      </c>
      <c r="Q243" s="199">
        <v>0</v>
      </c>
      <c r="R243" s="199">
        <f>Q243*H243</f>
        <v>0</v>
      </c>
      <c r="S243" s="199">
        <v>0</v>
      </c>
      <c r="T243" s="200">
        <f>S243*H243</f>
        <v>0</v>
      </c>
      <c r="U243" s="35"/>
      <c r="V243" s="35"/>
      <c r="W243" s="35"/>
      <c r="X243" s="35"/>
      <c r="Y243" s="35"/>
      <c r="Z243" s="35"/>
      <c r="AA243" s="35"/>
      <c r="AB243" s="35"/>
      <c r="AC243" s="35"/>
      <c r="AD243" s="35"/>
      <c r="AE243" s="35"/>
      <c r="AR243" s="201" t="s">
        <v>318</v>
      </c>
      <c r="AT243" s="201" t="s">
        <v>313</v>
      </c>
      <c r="AU243" s="201" t="s">
        <v>125</v>
      </c>
      <c r="AY243" s="18" t="s">
        <v>311</v>
      </c>
      <c r="BE243" s="202">
        <f>IF(N243="základní",J243,0)</f>
        <v>0</v>
      </c>
      <c r="BF243" s="202">
        <f>IF(N243="snížená",J243,0)</f>
        <v>0</v>
      </c>
      <c r="BG243" s="202">
        <f>IF(N243="zákl. přenesená",J243,0)</f>
        <v>0</v>
      </c>
      <c r="BH243" s="202">
        <f>IF(N243="sníž. přenesená",J243,0)</f>
        <v>0</v>
      </c>
      <c r="BI243" s="202">
        <f>IF(N243="nulová",J243,0)</f>
        <v>0</v>
      </c>
      <c r="BJ243" s="18" t="s">
        <v>84</v>
      </c>
      <c r="BK243" s="202">
        <f>ROUND(I243*H243,2)</f>
        <v>0</v>
      </c>
      <c r="BL243" s="18" t="s">
        <v>318</v>
      </c>
      <c r="BM243" s="201" t="s">
        <v>4649</v>
      </c>
    </row>
    <row r="244" spans="1:65" s="2" customFormat="1" ht="16.5" customHeight="1" x14ac:dyDescent="0.2">
      <c r="A244" s="35"/>
      <c r="B244" s="36"/>
      <c r="C244" s="190" t="s">
        <v>992</v>
      </c>
      <c r="D244" s="190" t="s">
        <v>313</v>
      </c>
      <c r="E244" s="191" t="s">
        <v>4650</v>
      </c>
      <c r="F244" s="192" t="s">
        <v>4651</v>
      </c>
      <c r="G244" s="193" t="s">
        <v>1692</v>
      </c>
      <c r="H244" s="194">
        <v>4</v>
      </c>
      <c r="I244" s="195"/>
      <c r="J244" s="196">
        <f>ROUND(I244*H244,2)</f>
        <v>0</v>
      </c>
      <c r="K244" s="192" t="s">
        <v>21</v>
      </c>
      <c r="L244" s="40"/>
      <c r="M244" s="197" t="s">
        <v>21</v>
      </c>
      <c r="N244" s="198" t="s">
        <v>47</v>
      </c>
      <c r="O244" s="65"/>
      <c r="P244" s="199">
        <f>O244*H244</f>
        <v>0</v>
      </c>
      <c r="Q244" s="199">
        <v>0</v>
      </c>
      <c r="R244" s="199">
        <f>Q244*H244</f>
        <v>0</v>
      </c>
      <c r="S244" s="199">
        <v>0</v>
      </c>
      <c r="T244" s="200">
        <f>S244*H244</f>
        <v>0</v>
      </c>
      <c r="U244" s="35"/>
      <c r="V244" s="35"/>
      <c r="W244" s="35"/>
      <c r="X244" s="35"/>
      <c r="Y244" s="35"/>
      <c r="Z244" s="35"/>
      <c r="AA244" s="35"/>
      <c r="AB244" s="35"/>
      <c r="AC244" s="35"/>
      <c r="AD244" s="35"/>
      <c r="AE244" s="35"/>
      <c r="AR244" s="201" t="s">
        <v>318</v>
      </c>
      <c r="AT244" s="201" t="s">
        <v>313</v>
      </c>
      <c r="AU244" s="201" t="s">
        <v>125</v>
      </c>
      <c r="AY244" s="18" t="s">
        <v>311</v>
      </c>
      <c r="BE244" s="202">
        <f>IF(N244="základní",J244,0)</f>
        <v>0</v>
      </c>
      <c r="BF244" s="202">
        <f>IF(N244="snížená",J244,0)</f>
        <v>0</v>
      </c>
      <c r="BG244" s="202">
        <f>IF(N244="zákl. přenesená",J244,0)</f>
        <v>0</v>
      </c>
      <c r="BH244" s="202">
        <f>IF(N244="sníž. přenesená",J244,0)</f>
        <v>0</v>
      </c>
      <c r="BI244" s="202">
        <f>IF(N244="nulová",J244,0)</f>
        <v>0</v>
      </c>
      <c r="BJ244" s="18" t="s">
        <v>84</v>
      </c>
      <c r="BK244" s="202">
        <f>ROUND(I244*H244,2)</f>
        <v>0</v>
      </c>
      <c r="BL244" s="18" t="s">
        <v>318</v>
      </c>
      <c r="BM244" s="201" t="s">
        <v>4652</v>
      </c>
    </row>
    <row r="245" spans="1:65" s="2" customFormat="1" ht="16.5" customHeight="1" x14ac:dyDescent="0.2">
      <c r="A245" s="35"/>
      <c r="B245" s="36"/>
      <c r="C245" s="190" t="s">
        <v>994</v>
      </c>
      <c r="D245" s="190" t="s">
        <v>313</v>
      </c>
      <c r="E245" s="191" t="s">
        <v>4653</v>
      </c>
      <c r="F245" s="192" t="s">
        <v>4654</v>
      </c>
      <c r="G245" s="193" t="s">
        <v>1692</v>
      </c>
      <c r="H245" s="194">
        <v>1</v>
      </c>
      <c r="I245" s="195"/>
      <c r="J245" s="196">
        <f>ROUND(I245*H245,2)</f>
        <v>0</v>
      </c>
      <c r="K245" s="192" t="s">
        <v>21</v>
      </c>
      <c r="L245" s="40"/>
      <c r="M245" s="197" t="s">
        <v>21</v>
      </c>
      <c r="N245" s="198" t="s">
        <v>47</v>
      </c>
      <c r="O245" s="65"/>
      <c r="P245" s="199">
        <f>O245*H245</f>
        <v>0</v>
      </c>
      <c r="Q245" s="199">
        <v>0</v>
      </c>
      <c r="R245" s="199">
        <f>Q245*H245</f>
        <v>0</v>
      </c>
      <c r="S245" s="199">
        <v>0</v>
      </c>
      <c r="T245" s="200">
        <f>S245*H245</f>
        <v>0</v>
      </c>
      <c r="U245" s="35"/>
      <c r="V245" s="35"/>
      <c r="W245" s="35"/>
      <c r="X245" s="35"/>
      <c r="Y245" s="35"/>
      <c r="Z245" s="35"/>
      <c r="AA245" s="35"/>
      <c r="AB245" s="35"/>
      <c r="AC245" s="35"/>
      <c r="AD245" s="35"/>
      <c r="AE245" s="35"/>
      <c r="AR245" s="201" t="s">
        <v>318</v>
      </c>
      <c r="AT245" s="201" t="s">
        <v>313</v>
      </c>
      <c r="AU245" s="201" t="s">
        <v>125</v>
      </c>
      <c r="AY245" s="18" t="s">
        <v>311</v>
      </c>
      <c r="BE245" s="202">
        <f>IF(N245="základní",J245,0)</f>
        <v>0</v>
      </c>
      <c r="BF245" s="202">
        <f>IF(N245="snížená",J245,0)</f>
        <v>0</v>
      </c>
      <c r="BG245" s="202">
        <f>IF(N245="zákl. přenesená",J245,0)</f>
        <v>0</v>
      </c>
      <c r="BH245" s="202">
        <f>IF(N245="sníž. přenesená",J245,0)</f>
        <v>0</v>
      </c>
      <c r="BI245" s="202">
        <f>IF(N245="nulová",J245,0)</f>
        <v>0</v>
      </c>
      <c r="BJ245" s="18" t="s">
        <v>84</v>
      </c>
      <c r="BK245" s="202">
        <f>ROUND(I245*H245,2)</f>
        <v>0</v>
      </c>
      <c r="BL245" s="18" t="s">
        <v>318</v>
      </c>
      <c r="BM245" s="201" t="s">
        <v>4655</v>
      </c>
    </row>
    <row r="246" spans="1:65" s="2" customFormat="1" ht="16.5" customHeight="1" x14ac:dyDescent="0.2">
      <c r="A246" s="35"/>
      <c r="B246" s="36"/>
      <c r="C246" s="190" t="s">
        <v>997</v>
      </c>
      <c r="D246" s="190" t="s">
        <v>313</v>
      </c>
      <c r="E246" s="191" t="s">
        <v>4656</v>
      </c>
      <c r="F246" s="192" t="s">
        <v>4657</v>
      </c>
      <c r="G246" s="193" t="s">
        <v>2003</v>
      </c>
      <c r="H246" s="194">
        <v>1</v>
      </c>
      <c r="I246" s="195"/>
      <c r="J246" s="196">
        <f>ROUND(I246*H246,2)</f>
        <v>0</v>
      </c>
      <c r="K246" s="192" t="s">
        <v>21</v>
      </c>
      <c r="L246" s="40"/>
      <c r="M246" s="197" t="s">
        <v>21</v>
      </c>
      <c r="N246" s="198" t="s">
        <v>47</v>
      </c>
      <c r="O246" s="65"/>
      <c r="P246" s="199">
        <f>O246*H246</f>
        <v>0</v>
      </c>
      <c r="Q246" s="199">
        <v>0</v>
      </c>
      <c r="R246" s="199">
        <f>Q246*H246</f>
        <v>0</v>
      </c>
      <c r="S246" s="199">
        <v>0</v>
      </c>
      <c r="T246" s="200">
        <f>S246*H246</f>
        <v>0</v>
      </c>
      <c r="U246" s="35"/>
      <c r="V246" s="35"/>
      <c r="W246" s="35"/>
      <c r="X246" s="35"/>
      <c r="Y246" s="35"/>
      <c r="Z246" s="35"/>
      <c r="AA246" s="35"/>
      <c r="AB246" s="35"/>
      <c r="AC246" s="35"/>
      <c r="AD246" s="35"/>
      <c r="AE246" s="35"/>
      <c r="AR246" s="201" t="s">
        <v>318</v>
      </c>
      <c r="AT246" s="201" t="s">
        <v>313</v>
      </c>
      <c r="AU246" s="201" t="s">
        <v>125</v>
      </c>
      <c r="AY246" s="18" t="s">
        <v>311</v>
      </c>
      <c r="BE246" s="202">
        <f>IF(N246="základní",J246,0)</f>
        <v>0</v>
      </c>
      <c r="BF246" s="202">
        <f>IF(N246="snížená",J246,0)</f>
        <v>0</v>
      </c>
      <c r="BG246" s="202">
        <f>IF(N246="zákl. přenesená",J246,0)</f>
        <v>0</v>
      </c>
      <c r="BH246" s="202">
        <f>IF(N246="sníž. přenesená",J246,0)</f>
        <v>0</v>
      </c>
      <c r="BI246" s="202">
        <f>IF(N246="nulová",J246,0)</f>
        <v>0</v>
      </c>
      <c r="BJ246" s="18" t="s">
        <v>84</v>
      </c>
      <c r="BK246" s="202">
        <f>ROUND(I246*H246,2)</f>
        <v>0</v>
      </c>
      <c r="BL246" s="18" t="s">
        <v>318</v>
      </c>
      <c r="BM246" s="201" t="s">
        <v>4658</v>
      </c>
    </row>
    <row r="247" spans="1:65" s="12" customFormat="1" ht="20.85" customHeight="1" x14ac:dyDescent="0.2">
      <c r="B247" s="174"/>
      <c r="C247" s="175"/>
      <c r="D247" s="176" t="s">
        <v>75</v>
      </c>
      <c r="E247" s="188" t="s">
        <v>4659</v>
      </c>
      <c r="F247" s="188" t="s">
        <v>4660</v>
      </c>
      <c r="G247" s="175"/>
      <c r="H247" s="175"/>
      <c r="I247" s="178"/>
      <c r="J247" s="189">
        <f>BK247</f>
        <v>0</v>
      </c>
      <c r="K247" s="175"/>
      <c r="L247" s="180"/>
      <c r="M247" s="181"/>
      <c r="N247" s="182"/>
      <c r="O247" s="182"/>
      <c r="P247" s="183">
        <f>SUM(P248:P251)</f>
        <v>0</v>
      </c>
      <c r="Q247" s="182"/>
      <c r="R247" s="183">
        <f>SUM(R248:R251)</f>
        <v>0</v>
      </c>
      <c r="S247" s="182"/>
      <c r="T247" s="184">
        <f>SUM(T248:T251)</f>
        <v>0</v>
      </c>
      <c r="AR247" s="185" t="s">
        <v>84</v>
      </c>
      <c r="AT247" s="186" t="s">
        <v>75</v>
      </c>
      <c r="AU247" s="186" t="s">
        <v>86</v>
      </c>
      <c r="AY247" s="185" t="s">
        <v>311</v>
      </c>
      <c r="BK247" s="187">
        <f>SUM(BK248:BK251)</f>
        <v>0</v>
      </c>
    </row>
    <row r="248" spans="1:65" s="2" customFormat="1" ht="16.5" customHeight="1" x14ac:dyDescent="0.2">
      <c r="A248" s="35"/>
      <c r="B248" s="36"/>
      <c r="C248" s="190" t="s">
        <v>1000</v>
      </c>
      <c r="D248" s="190" t="s">
        <v>313</v>
      </c>
      <c r="E248" s="191" t="s">
        <v>4661</v>
      </c>
      <c r="F248" s="192" t="s">
        <v>4662</v>
      </c>
      <c r="G248" s="193" t="s">
        <v>329</v>
      </c>
      <c r="H248" s="194">
        <v>240</v>
      </c>
      <c r="I248" s="195"/>
      <c r="J248" s="196">
        <f>ROUND(I248*H248,2)</f>
        <v>0</v>
      </c>
      <c r="K248" s="192" t="s">
        <v>21</v>
      </c>
      <c r="L248" s="40"/>
      <c r="M248" s="197" t="s">
        <v>21</v>
      </c>
      <c r="N248" s="198" t="s">
        <v>47</v>
      </c>
      <c r="O248" s="65"/>
      <c r="P248" s="199">
        <f>O248*H248</f>
        <v>0</v>
      </c>
      <c r="Q248" s="199">
        <v>0</v>
      </c>
      <c r="R248" s="199">
        <f>Q248*H248</f>
        <v>0</v>
      </c>
      <c r="S248" s="199">
        <v>0</v>
      </c>
      <c r="T248" s="200">
        <f>S248*H248</f>
        <v>0</v>
      </c>
      <c r="U248" s="35"/>
      <c r="V248" s="35"/>
      <c r="W248" s="35"/>
      <c r="X248" s="35"/>
      <c r="Y248" s="35"/>
      <c r="Z248" s="35"/>
      <c r="AA248" s="35"/>
      <c r="AB248" s="35"/>
      <c r="AC248" s="35"/>
      <c r="AD248" s="35"/>
      <c r="AE248" s="35"/>
      <c r="AR248" s="201" t="s">
        <v>318</v>
      </c>
      <c r="AT248" s="201" t="s">
        <v>313</v>
      </c>
      <c r="AU248" s="201" t="s">
        <v>125</v>
      </c>
      <c r="AY248" s="18" t="s">
        <v>311</v>
      </c>
      <c r="BE248" s="202">
        <f>IF(N248="základní",J248,0)</f>
        <v>0</v>
      </c>
      <c r="BF248" s="202">
        <f>IF(N248="snížená",J248,0)</f>
        <v>0</v>
      </c>
      <c r="BG248" s="202">
        <f>IF(N248="zákl. přenesená",J248,0)</f>
        <v>0</v>
      </c>
      <c r="BH248" s="202">
        <f>IF(N248="sníž. přenesená",J248,0)</f>
        <v>0</v>
      </c>
      <c r="BI248" s="202">
        <f>IF(N248="nulová",J248,0)</f>
        <v>0</v>
      </c>
      <c r="BJ248" s="18" t="s">
        <v>84</v>
      </c>
      <c r="BK248" s="202">
        <f>ROUND(I248*H248,2)</f>
        <v>0</v>
      </c>
      <c r="BL248" s="18" t="s">
        <v>318</v>
      </c>
      <c r="BM248" s="201" t="s">
        <v>4663</v>
      </c>
    </row>
    <row r="249" spans="1:65" s="2" customFormat="1" ht="24" customHeight="1" x14ac:dyDescent="0.2">
      <c r="A249" s="35"/>
      <c r="B249" s="36"/>
      <c r="C249" s="190" t="s">
        <v>1002</v>
      </c>
      <c r="D249" s="190" t="s">
        <v>313</v>
      </c>
      <c r="E249" s="191" t="s">
        <v>4664</v>
      </c>
      <c r="F249" s="192" t="s">
        <v>4665</v>
      </c>
      <c r="G249" s="193" t="s">
        <v>329</v>
      </c>
      <c r="H249" s="194">
        <v>225</v>
      </c>
      <c r="I249" s="195"/>
      <c r="J249" s="196">
        <f>ROUND(I249*H249,2)</f>
        <v>0</v>
      </c>
      <c r="K249" s="192" t="s">
        <v>21</v>
      </c>
      <c r="L249" s="40"/>
      <c r="M249" s="197" t="s">
        <v>21</v>
      </c>
      <c r="N249" s="198" t="s">
        <v>47</v>
      </c>
      <c r="O249" s="65"/>
      <c r="P249" s="199">
        <f>O249*H249</f>
        <v>0</v>
      </c>
      <c r="Q249" s="199">
        <v>0</v>
      </c>
      <c r="R249" s="199">
        <f>Q249*H249</f>
        <v>0</v>
      </c>
      <c r="S249" s="199">
        <v>0</v>
      </c>
      <c r="T249" s="200">
        <f>S249*H249</f>
        <v>0</v>
      </c>
      <c r="U249" s="35"/>
      <c r="V249" s="35"/>
      <c r="W249" s="35"/>
      <c r="X249" s="35"/>
      <c r="Y249" s="35"/>
      <c r="Z249" s="35"/>
      <c r="AA249" s="35"/>
      <c r="AB249" s="35"/>
      <c r="AC249" s="35"/>
      <c r="AD249" s="35"/>
      <c r="AE249" s="35"/>
      <c r="AR249" s="201" t="s">
        <v>318</v>
      </c>
      <c r="AT249" s="201" t="s">
        <v>313</v>
      </c>
      <c r="AU249" s="201" t="s">
        <v>125</v>
      </c>
      <c r="AY249" s="18" t="s">
        <v>311</v>
      </c>
      <c r="BE249" s="202">
        <f>IF(N249="základní",J249,0)</f>
        <v>0</v>
      </c>
      <c r="BF249" s="202">
        <f>IF(N249="snížená",J249,0)</f>
        <v>0</v>
      </c>
      <c r="BG249" s="202">
        <f>IF(N249="zákl. přenesená",J249,0)</f>
        <v>0</v>
      </c>
      <c r="BH249" s="202">
        <f>IF(N249="sníž. přenesená",J249,0)</f>
        <v>0</v>
      </c>
      <c r="BI249" s="202">
        <f>IF(N249="nulová",J249,0)</f>
        <v>0</v>
      </c>
      <c r="BJ249" s="18" t="s">
        <v>84</v>
      </c>
      <c r="BK249" s="202">
        <f>ROUND(I249*H249,2)</f>
        <v>0</v>
      </c>
      <c r="BL249" s="18" t="s">
        <v>318</v>
      </c>
      <c r="BM249" s="201" t="s">
        <v>4666</v>
      </c>
    </row>
    <row r="250" spans="1:65" s="2" customFormat="1" ht="16.5" customHeight="1" x14ac:dyDescent="0.2">
      <c r="A250" s="35"/>
      <c r="B250" s="36"/>
      <c r="C250" s="190" t="s">
        <v>1004</v>
      </c>
      <c r="D250" s="190" t="s">
        <v>313</v>
      </c>
      <c r="E250" s="191" t="s">
        <v>4667</v>
      </c>
      <c r="F250" s="192" t="s">
        <v>4668</v>
      </c>
      <c r="G250" s="193" t="s">
        <v>329</v>
      </c>
      <c r="H250" s="194">
        <v>70</v>
      </c>
      <c r="I250" s="195"/>
      <c r="J250" s="196">
        <f>ROUND(I250*H250,2)</f>
        <v>0</v>
      </c>
      <c r="K250" s="192" t="s">
        <v>21</v>
      </c>
      <c r="L250" s="40"/>
      <c r="M250" s="197" t="s">
        <v>21</v>
      </c>
      <c r="N250" s="198" t="s">
        <v>47</v>
      </c>
      <c r="O250" s="65"/>
      <c r="P250" s="199">
        <f>O250*H250</f>
        <v>0</v>
      </c>
      <c r="Q250" s="199">
        <v>0</v>
      </c>
      <c r="R250" s="199">
        <f>Q250*H250</f>
        <v>0</v>
      </c>
      <c r="S250" s="199">
        <v>0</v>
      </c>
      <c r="T250" s="200">
        <f>S250*H250</f>
        <v>0</v>
      </c>
      <c r="U250" s="35"/>
      <c r="V250" s="35"/>
      <c r="W250" s="35"/>
      <c r="X250" s="35"/>
      <c r="Y250" s="35"/>
      <c r="Z250" s="35"/>
      <c r="AA250" s="35"/>
      <c r="AB250" s="35"/>
      <c r="AC250" s="35"/>
      <c r="AD250" s="35"/>
      <c r="AE250" s="35"/>
      <c r="AR250" s="201" t="s">
        <v>318</v>
      </c>
      <c r="AT250" s="201" t="s">
        <v>313</v>
      </c>
      <c r="AU250" s="201" t="s">
        <v>125</v>
      </c>
      <c r="AY250" s="18" t="s">
        <v>311</v>
      </c>
      <c r="BE250" s="202">
        <f>IF(N250="základní",J250,0)</f>
        <v>0</v>
      </c>
      <c r="BF250" s="202">
        <f>IF(N250="snížená",J250,0)</f>
        <v>0</v>
      </c>
      <c r="BG250" s="202">
        <f>IF(N250="zákl. přenesená",J250,0)</f>
        <v>0</v>
      </c>
      <c r="BH250" s="202">
        <f>IF(N250="sníž. přenesená",J250,0)</f>
        <v>0</v>
      </c>
      <c r="BI250" s="202">
        <f>IF(N250="nulová",J250,0)</f>
        <v>0</v>
      </c>
      <c r="BJ250" s="18" t="s">
        <v>84</v>
      </c>
      <c r="BK250" s="202">
        <f>ROUND(I250*H250,2)</f>
        <v>0</v>
      </c>
      <c r="BL250" s="18" t="s">
        <v>318</v>
      </c>
      <c r="BM250" s="201" t="s">
        <v>4669</v>
      </c>
    </row>
    <row r="251" spans="1:65" s="2" customFormat="1" ht="16.5" customHeight="1" x14ac:dyDescent="0.2">
      <c r="A251" s="35"/>
      <c r="B251" s="36"/>
      <c r="C251" s="190" t="s">
        <v>1010</v>
      </c>
      <c r="D251" s="190" t="s">
        <v>313</v>
      </c>
      <c r="E251" s="191" t="s">
        <v>4670</v>
      </c>
      <c r="F251" s="192" t="s">
        <v>4671</v>
      </c>
      <c r="G251" s="193" t="s">
        <v>329</v>
      </c>
      <c r="H251" s="194">
        <v>15</v>
      </c>
      <c r="I251" s="195"/>
      <c r="J251" s="196">
        <f>ROUND(I251*H251,2)</f>
        <v>0</v>
      </c>
      <c r="K251" s="192" t="s">
        <v>21</v>
      </c>
      <c r="L251" s="40"/>
      <c r="M251" s="197" t="s">
        <v>21</v>
      </c>
      <c r="N251" s="198" t="s">
        <v>47</v>
      </c>
      <c r="O251" s="65"/>
      <c r="P251" s="199">
        <f>O251*H251</f>
        <v>0</v>
      </c>
      <c r="Q251" s="199">
        <v>0</v>
      </c>
      <c r="R251" s="199">
        <f>Q251*H251</f>
        <v>0</v>
      </c>
      <c r="S251" s="199">
        <v>0</v>
      </c>
      <c r="T251" s="200">
        <f>S251*H251</f>
        <v>0</v>
      </c>
      <c r="U251" s="35"/>
      <c r="V251" s="35"/>
      <c r="W251" s="35"/>
      <c r="X251" s="35"/>
      <c r="Y251" s="35"/>
      <c r="Z251" s="35"/>
      <c r="AA251" s="35"/>
      <c r="AB251" s="35"/>
      <c r="AC251" s="35"/>
      <c r="AD251" s="35"/>
      <c r="AE251" s="35"/>
      <c r="AR251" s="201" t="s">
        <v>318</v>
      </c>
      <c r="AT251" s="201" t="s">
        <v>313</v>
      </c>
      <c r="AU251" s="201" t="s">
        <v>125</v>
      </c>
      <c r="AY251" s="18" t="s">
        <v>311</v>
      </c>
      <c r="BE251" s="202">
        <f>IF(N251="základní",J251,0)</f>
        <v>0</v>
      </c>
      <c r="BF251" s="202">
        <f>IF(N251="snížená",J251,0)</f>
        <v>0</v>
      </c>
      <c r="BG251" s="202">
        <f>IF(N251="zákl. přenesená",J251,0)</f>
        <v>0</v>
      </c>
      <c r="BH251" s="202">
        <f>IF(N251="sníž. přenesená",J251,0)</f>
        <v>0</v>
      </c>
      <c r="BI251" s="202">
        <f>IF(N251="nulová",J251,0)</f>
        <v>0</v>
      </c>
      <c r="BJ251" s="18" t="s">
        <v>84</v>
      </c>
      <c r="BK251" s="202">
        <f>ROUND(I251*H251,2)</f>
        <v>0</v>
      </c>
      <c r="BL251" s="18" t="s">
        <v>318</v>
      </c>
      <c r="BM251" s="201" t="s">
        <v>4672</v>
      </c>
    </row>
    <row r="252" spans="1:65" s="12" customFormat="1" ht="22.9" customHeight="1" x14ac:dyDescent="0.2">
      <c r="B252" s="174"/>
      <c r="C252" s="175"/>
      <c r="D252" s="176" t="s">
        <v>75</v>
      </c>
      <c r="E252" s="188" t="s">
        <v>4673</v>
      </c>
      <c r="F252" s="188" t="s">
        <v>4674</v>
      </c>
      <c r="G252" s="175"/>
      <c r="H252" s="175"/>
      <c r="I252" s="178"/>
      <c r="J252" s="189">
        <f>BK252</f>
        <v>0</v>
      </c>
      <c r="K252" s="175"/>
      <c r="L252" s="180"/>
      <c r="M252" s="181"/>
      <c r="N252" s="182"/>
      <c r="O252" s="182"/>
      <c r="P252" s="183">
        <f>P253</f>
        <v>0</v>
      </c>
      <c r="Q252" s="182"/>
      <c r="R252" s="183">
        <f>R253</f>
        <v>0</v>
      </c>
      <c r="S252" s="182"/>
      <c r="T252" s="184">
        <f>T253</f>
        <v>0</v>
      </c>
      <c r="AR252" s="185" t="s">
        <v>84</v>
      </c>
      <c r="AT252" s="186" t="s">
        <v>75</v>
      </c>
      <c r="AU252" s="186" t="s">
        <v>84</v>
      </c>
      <c r="AY252" s="185" t="s">
        <v>311</v>
      </c>
      <c r="BK252" s="187">
        <f>BK253</f>
        <v>0</v>
      </c>
    </row>
    <row r="253" spans="1:65" s="12" customFormat="1" ht="20.85" customHeight="1" x14ac:dyDescent="0.2">
      <c r="B253" s="174"/>
      <c r="C253" s="175"/>
      <c r="D253" s="176" t="s">
        <v>75</v>
      </c>
      <c r="E253" s="188" t="s">
        <v>4675</v>
      </c>
      <c r="F253" s="188" t="s">
        <v>4676</v>
      </c>
      <c r="G253" s="175"/>
      <c r="H253" s="175"/>
      <c r="I253" s="178"/>
      <c r="J253" s="189">
        <f>BK253</f>
        <v>0</v>
      </c>
      <c r="K253" s="175"/>
      <c r="L253" s="180"/>
      <c r="M253" s="181"/>
      <c r="N253" s="182"/>
      <c r="O253" s="182"/>
      <c r="P253" s="183">
        <f>SUM(P254:P255)</f>
        <v>0</v>
      </c>
      <c r="Q253" s="182"/>
      <c r="R253" s="183">
        <f>SUM(R254:R255)</f>
        <v>0</v>
      </c>
      <c r="S253" s="182"/>
      <c r="T253" s="184">
        <f>SUM(T254:T255)</f>
        <v>0</v>
      </c>
      <c r="AR253" s="185" t="s">
        <v>84</v>
      </c>
      <c r="AT253" s="186" t="s">
        <v>75</v>
      </c>
      <c r="AU253" s="186" t="s">
        <v>86</v>
      </c>
      <c r="AY253" s="185" t="s">
        <v>311</v>
      </c>
      <c r="BK253" s="187">
        <f>SUM(BK254:BK255)</f>
        <v>0</v>
      </c>
    </row>
    <row r="254" spans="1:65" s="2" customFormat="1" ht="16.5" customHeight="1" x14ac:dyDescent="0.2">
      <c r="A254" s="35"/>
      <c r="B254" s="36"/>
      <c r="C254" s="190" t="s">
        <v>1014</v>
      </c>
      <c r="D254" s="190" t="s">
        <v>313</v>
      </c>
      <c r="E254" s="191" t="s">
        <v>4677</v>
      </c>
      <c r="F254" s="192" t="s">
        <v>4678</v>
      </c>
      <c r="G254" s="193" t="s">
        <v>2003</v>
      </c>
      <c r="H254" s="194">
        <v>1</v>
      </c>
      <c r="I254" s="195"/>
      <c r="J254" s="196">
        <f>ROUND(I254*H254,2)</f>
        <v>0</v>
      </c>
      <c r="K254" s="192" t="s">
        <v>21</v>
      </c>
      <c r="L254" s="40"/>
      <c r="M254" s="197" t="s">
        <v>21</v>
      </c>
      <c r="N254" s="198" t="s">
        <v>47</v>
      </c>
      <c r="O254" s="65"/>
      <c r="P254" s="199">
        <f>O254*H254</f>
        <v>0</v>
      </c>
      <c r="Q254" s="199">
        <v>0</v>
      </c>
      <c r="R254" s="199">
        <f>Q254*H254</f>
        <v>0</v>
      </c>
      <c r="S254" s="199">
        <v>0</v>
      </c>
      <c r="T254" s="200">
        <f>S254*H254</f>
        <v>0</v>
      </c>
      <c r="U254" s="35"/>
      <c r="V254" s="35"/>
      <c r="W254" s="35"/>
      <c r="X254" s="35"/>
      <c r="Y254" s="35"/>
      <c r="Z254" s="35"/>
      <c r="AA254" s="35"/>
      <c r="AB254" s="35"/>
      <c r="AC254" s="35"/>
      <c r="AD254" s="35"/>
      <c r="AE254" s="35"/>
      <c r="AR254" s="201" t="s">
        <v>318</v>
      </c>
      <c r="AT254" s="201" t="s">
        <v>313</v>
      </c>
      <c r="AU254" s="201" t="s">
        <v>125</v>
      </c>
      <c r="AY254" s="18" t="s">
        <v>311</v>
      </c>
      <c r="BE254" s="202">
        <f>IF(N254="základní",J254,0)</f>
        <v>0</v>
      </c>
      <c r="BF254" s="202">
        <f>IF(N254="snížená",J254,0)</f>
        <v>0</v>
      </c>
      <c r="BG254" s="202">
        <f>IF(N254="zákl. přenesená",J254,0)</f>
        <v>0</v>
      </c>
      <c r="BH254" s="202">
        <f>IF(N254="sníž. přenesená",J254,0)</f>
        <v>0</v>
      </c>
      <c r="BI254" s="202">
        <f>IF(N254="nulová",J254,0)</f>
        <v>0</v>
      </c>
      <c r="BJ254" s="18" t="s">
        <v>84</v>
      </c>
      <c r="BK254" s="202">
        <f>ROUND(I254*H254,2)</f>
        <v>0</v>
      </c>
      <c r="BL254" s="18" t="s">
        <v>318</v>
      </c>
      <c r="BM254" s="201" t="s">
        <v>4679</v>
      </c>
    </row>
    <row r="255" spans="1:65" s="2" customFormat="1" ht="16.5" customHeight="1" x14ac:dyDescent="0.2">
      <c r="A255" s="35"/>
      <c r="B255" s="36"/>
      <c r="C255" s="190" t="s">
        <v>1018</v>
      </c>
      <c r="D255" s="190" t="s">
        <v>313</v>
      </c>
      <c r="E255" s="191" t="s">
        <v>4680</v>
      </c>
      <c r="F255" s="192" t="s">
        <v>4681</v>
      </c>
      <c r="G255" s="193" t="s">
        <v>2003</v>
      </c>
      <c r="H255" s="194">
        <v>1</v>
      </c>
      <c r="I255" s="195"/>
      <c r="J255" s="196">
        <f>ROUND(I255*H255,2)</f>
        <v>0</v>
      </c>
      <c r="K255" s="192" t="s">
        <v>21</v>
      </c>
      <c r="L255" s="40"/>
      <c r="M255" s="197" t="s">
        <v>21</v>
      </c>
      <c r="N255" s="198" t="s">
        <v>47</v>
      </c>
      <c r="O255" s="65"/>
      <c r="P255" s="199">
        <f>O255*H255</f>
        <v>0</v>
      </c>
      <c r="Q255" s="199">
        <v>0</v>
      </c>
      <c r="R255" s="199">
        <f>Q255*H255</f>
        <v>0</v>
      </c>
      <c r="S255" s="199">
        <v>0</v>
      </c>
      <c r="T255" s="200">
        <f>S255*H255</f>
        <v>0</v>
      </c>
      <c r="U255" s="35"/>
      <c r="V255" s="35"/>
      <c r="W255" s="35"/>
      <c r="X255" s="35"/>
      <c r="Y255" s="35"/>
      <c r="Z255" s="35"/>
      <c r="AA255" s="35"/>
      <c r="AB255" s="35"/>
      <c r="AC255" s="35"/>
      <c r="AD255" s="35"/>
      <c r="AE255" s="35"/>
      <c r="AR255" s="201" t="s">
        <v>318</v>
      </c>
      <c r="AT255" s="201" t="s">
        <v>313</v>
      </c>
      <c r="AU255" s="201" t="s">
        <v>125</v>
      </c>
      <c r="AY255" s="18" t="s">
        <v>311</v>
      </c>
      <c r="BE255" s="202">
        <f>IF(N255="základní",J255,0)</f>
        <v>0</v>
      </c>
      <c r="BF255" s="202">
        <f>IF(N255="snížená",J255,0)</f>
        <v>0</v>
      </c>
      <c r="BG255" s="202">
        <f>IF(N255="zákl. přenesená",J255,0)</f>
        <v>0</v>
      </c>
      <c r="BH255" s="202">
        <f>IF(N255="sníž. přenesená",J255,0)</f>
        <v>0</v>
      </c>
      <c r="BI255" s="202">
        <f>IF(N255="nulová",J255,0)</f>
        <v>0</v>
      </c>
      <c r="BJ255" s="18" t="s">
        <v>84</v>
      </c>
      <c r="BK255" s="202">
        <f>ROUND(I255*H255,2)</f>
        <v>0</v>
      </c>
      <c r="BL255" s="18" t="s">
        <v>318</v>
      </c>
      <c r="BM255" s="201" t="s">
        <v>4682</v>
      </c>
    </row>
    <row r="256" spans="1:65" s="12" customFormat="1" ht="22.9" customHeight="1" x14ac:dyDescent="0.2">
      <c r="B256" s="174"/>
      <c r="C256" s="175"/>
      <c r="D256" s="176" t="s">
        <v>75</v>
      </c>
      <c r="E256" s="188" t="s">
        <v>4683</v>
      </c>
      <c r="F256" s="188" t="s">
        <v>4684</v>
      </c>
      <c r="G256" s="175"/>
      <c r="H256" s="175"/>
      <c r="I256" s="178"/>
      <c r="J256" s="189">
        <f>BK256</f>
        <v>0</v>
      </c>
      <c r="K256" s="175"/>
      <c r="L256" s="180"/>
      <c r="M256" s="181"/>
      <c r="N256" s="182"/>
      <c r="O256" s="182"/>
      <c r="P256" s="183">
        <f>P257+P262</f>
        <v>0</v>
      </c>
      <c r="Q256" s="182"/>
      <c r="R256" s="183">
        <f>R257+R262</f>
        <v>0</v>
      </c>
      <c r="S256" s="182"/>
      <c r="T256" s="184">
        <f>T257+T262</f>
        <v>0</v>
      </c>
      <c r="AR256" s="185" t="s">
        <v>84</v>
      </c>
      <c r="AT256" s="186" t="s">
        <v>75</v>
      </c>
      <c r="AU256" s="186" t="s">
        <v>84</v>
      </c>
      <c r="AY256" s="185" t="s">
        <v>311</v>
      </c>
      <c r="BK256" s="187">
        <f>BK257+BK262</f>
        <v>0</v>
      </c>
    </row>
    <row r="257" spans="1:65" s="12" customFormat="1" ht="20.85" customHeight="1" x14ac:dyDescent="0.2">
      <c r="B257" s="174"/>
      <c r="C257" s="175"/>
      <c r="D257" s="176" t="s">
        <v>75</v>
      </c>
      <c r="E257" s="188" t="s">
        <v>4685</v>
      </c>
      <c r="F257" s="188" t="s">
        <v>4686</v>
      </c>
      <c r="G257" s="175"/>
      <c r="H257" s="175"/>
      <c r="I257" s="178"/>
      <c r="J257" s="189">
        <f>BK257</f>
        <v>0</v>
      </c>
      <c r="K257" s="175"/>
      <c r="L257" s="180"/>
      <c r="M257" s="181"/>
      <c r="N257" s="182"/>
      <c r="O257" s="182"/>
      <c r="P257" s="183">
        <f>SUM(P258:P261)</f>
        <v>0</v>
      </c>
      <c r="Q257" s="182"/>
      <c r="R257" s="183">
        <f>SUM(R258:R261)</f>
        <v>0</v>
      </c>
      <c r="S257" s="182"/>
      <c r="T257" s="184">
        <f>SUM(T258:T261)</f>
        <v>0</v>
      </c>
      <c r="AR257" s="185" t="s">
        <v>84</v>
      </c>
      <c r="AT257" s="186" t="s">
        <v>75</v>
      </c>
      <c r="AU257" s="186" t="s">
        <v>86</v>
      </c>
      <c r="AY257" s="185" t="s">
        <v>311</v>
      </c>
      <c r="BK257" s="187">
        <f>SUM(BK258:BK261)</f>
        <v>0</v>
      </c>
    </row>
    <row r="258" spans="1:65" s="2" customFormat="1" ht="16.5" customHeight="1" x14ac:dyDescent="0.2">
      <c r="A258" s="35"/>
      <c r="B258" s="36"/>
      <c r="C258" s="190" t="s">
        <v>1024</v>
      </c>
      <c r="D258" s="190" t="s">
        <v>313</v>
      </c>
      <c r="E258" s="191" t="s">
        <v>4687</v>
      </c>
      <c r="F258" s="192" t="s">
        <v>4688</v>
      </c>
      <c r="G258" s="193" t="s">
        <v>329</v>
      </c>
      <c r="H258" s="194">
        <v>8</v>
      </c>
      <c r="I258" s="195"/>
      <c r="J258" s="196">
        <f>ROUND(I258*H258,2)</f>
        <v>0</v>
      </c>
      <c r="K258" s="192" t="s">
        <v>21</v>
      </c>
      <c r="L258" s="40"/>
      <c r="M258" s="197" t="s">
        <v>21</v>
      </c>
      <c r="N258" s="198" t="s">
        <v>47</v>
      </c>
      <c r="O258" s="65"/>
      <c r="P258" s="199">
        <f>O258*H258</f>
        <v>0</v>
      </c>
      <c r="Q258" s="199">
        <v>0</v>
      </c>
      <c r="R258" s="199">
        <f>Q258*H258</f>
        <v>0</v>
      </c>
      <c r="S258" s="199">
        <v>0</v>
      </c>
      <c r="T258" s="200">
        <f>S258*H258</f>
        <v>0</v>
      </c>
      <c r="U258" s="35"/>
      <c r="V258" s="35"/>
      <c r="W258" s="35"/>
      <c r="X258" s="35"/>
      <c r="Y258" s="35"/>
      <c r="Z258" s="35"/>
      <c r="AA258" s="35"/>
      <c r="AB258" s="35"/>
      <c r="AC258" s="35"/>
      <c r="AD258" s="35"/>
      <c r="AE258" s="35"/>
      <c r="AR258" s="201" t="s">
        <v>318</v>
      </c>
      <c r="AT258" s="201" t="s">
        <v>313</v>
      </c>
      <c r="AU258" s="201" t="s">
        <v>125</v>
      </c>
      <c r="AY258" s="18" t="s">
        <v>311</v>
      </c>
      <c r="BE258" s="202">
        <f>IF(N258="základní",J258,0)</f>
        <v>0</v>
      </c>
      <c r="BF258" s="202">
        <f>IF(N258="snížená",J258,0)</f>
        <v>0</v>
      </c>
      <c r="BG258" s="202">
        <f>IF(N258="zákl. přenesená",J258,0)</f>
        <v>0</v>
      </c>
      <c r="BH258" s="202">
        <f>IF(N258="sníž. přenesená",J258,0)</f>
        <v>0</v>
      </c>
      <c r="BI258" s="202">
        <f>IF(N258="nulová",J258,0)</f>
        <v>0</v>
      </c>
      <c r="BJ258" s="18" t="s">
        <v>84</v>
      </c>
      <c r="BK258" s="202">
        <f>ROUND(I258*H258,2)</f>
        <v>0</v>
      </c>
      <c r="BL258" s="18" t="s">
        <v>318</v>
      </c>
      <c r="BM258" s="201" t="s">
        <v>4689</v>
      </c>
    </row>
    <row r="259" spans="1:65" s="2" customFormat="1" ht="16.5" customHeight="1" x14ac:dyDescent="0.2">
      <c r="A259" s="35"/>
      <c r="B259" s="36"/>
      <c r="C259" s="190" t="s">
        <v>1029</v>
      </c>
      <c r="D259" s="190" t="s">
        <v>313</v>
      </c>
      <c r="E259" s="191" t="s">
        <v>4690</v>
      </c>
      <c r="F259" s="192" t="s">
        <v>4578</v>
      </c>
      <c r="G259" s="193" t="s">
        <v>329</v>
      </c>
      <c r="H259" s="194">
        <v>12</v>
      </c>
      <c r="I259" s="195"/>
      <c r="J259" s="196">
        <f>ROUND(I259*H259,2)</f>
        <v>0</v>
      </c>
      <c r="K259" s="192" t="s">
        <v>21</v>
      </c>
      <c r="L259" s="40"/>
      <c r="M259" s="197" t="s">
        <v>21</v>
      </c>
      <c r="N259" s="198" t="s">
        <v>47</v>
      </c>
      <c r="O259" s="65"/>
      <c r="P259" s="199">
        <f>O259*H259</f>
        <v>0</v>
      </c>
      <c r="Q259" s="199">
        <v>0</v>
      </c>
      <c r="R259" s="199">
        <f>Q259*H259</f>
        <v>0</v>
      </c>
      <c r="S259" s="199">
        <v>0</v>
      </c>
      <c r="T259" s="200">
        <f>S259*H259</f>
        <v>0</v>
      </c>
      <c r="U259" s="35"/>
      <c r="V259" s="35"/>
      <c r="W259" s="35"/>
      <c r="X259" s="35"/>
      <c r="Y259" s="35"/>
      <c r="Z259" s="35"/>
      <c r="AA259" s="35"/>
      <c r="AB259" s="35"/>
      <c r="AC259" s="35"/>
      <c r="AD259" s="35"/>
      <c r="AE259" s="35"/>
      <c r="AR259" s="201" t="s">
        <v>318</v>
      </c>
      <c r="AT259" s="201" t="s">
        <v>313</v>
      </c>
      <c r="AU259" s="201" t="s">
        <v>125</v>
      </c>
      <c r="AY259" s="18" t="s">
        <v>311</v>
      </c>
      <c r="BE259" s="202">
        <f>IF(N259="základní",J259,0)</f>
        <v>0</v>
      </c>
      <c r="BF259" s="202">
        <f>IF(N259="snížená",J259,0)</f>
        <v>0</v>
      </c>
      <c r="BG259" s="202">
        <f>IF(N259="zákl. přenesená",J259,0)</f>
        <v>0</v>
      </c>
      <c r="BH259" s="202">
        <f>IF(N259="sníž. přenesená",J259,0)</f>
        <v>0</v>
      </c>
      <c r="BI259" s="202">
        <f>IF(N259="nulová",J259,0)</f>
        <v>0</v>
      </c>
      <c r="BJ259" s="18" t="s">
        <v>84</v>
      </c>
      <c r="BK259" s="202">
        <f>ROUND(I259*H259,2)</f>
        <v>0</v>
      </c>
      <c r="BL259" s="18" t="s">
        <v>318</v>
      </c>
      <c r="BM259" s="201" t="s">
        <v>4691</v>
      </c>
    </row>
    <row r="260" spans="1:65" s="2" customFormat="1" ht="24" customHeight="1" x14ac:dyDescent="0.2">
      <c r="A260" s="35"/>
      <c r="B260" s="36"/>
      <c r="C260" s="190" t="s">
        <v>1034</v>
      </c>
      <c r="D260" s="190" t="s">
        <v>313</v>
      </c>
      <c r="E260" s="191" t="s">
        <v>4692</v>
      </c>
      <c r="F260" s="192" t="s">
        <v>4693</v>
      </c>
      <c r="G260" s="193" t="s">
        <v>329</v>
      </c>
      <c r="H260" s="194">
        <v>15</v>
      </c>
      <c r="I260" s="195"/>
      <c r="J260" s="196">
        <f>ROUND(I260*H260,2)</f>
        <v>0</v>
      </c>
      <c r="K260" s="192" t="s">
        <v>21</v>
      </c>
      <c r="L260" s="40"/>
      <c r="M260" s="197" t="s">
        <v>21</v>
      </c>
      <c r="N260" s="198" t="s">
        <v>47</v>
      </c>
      <c r="O260" s="65"/>
      <c r="P260" s="199">
        <f>O260*H260</f>
        <v>0</v>
      </c>
      <c r="Q260" s="199">
        <v>0</v>
      </c>
      <c r="R260" s="199">
        <f>Q260*H260</f>
        <v>0</v>
      </c>
      <c r="S260" s="199">
        <v>0</v>
      </c>
      <c r="T260" s="200">
        <f>S260*H260</f>
        <v>0</v>
      </c>
      <c r="U260" s="35"/>
      <c r="V260" s="35"/>
      <c r="W260" s="35"/>
      <c r="X260" s="35"/>
      <c r="Y260" s="35"/>
      <c r="Z260" s="35"/>
      <c r="AA260" s="35"/>
      <c r="AB260" s="35"/>
      <c r="AC260" s="35"/>
      <c r="AD260" s="35"/>
      <c r="AE260" s="35"/>
      <c r="AR260" s="201" t="s">
        <v>318</v>
      </c>
      <c r="AT260" s="201" t="s">
        <v>313</v>
      </c>
      <c r="AU260" s="201" t="s">
        <v>125</v>
      </c>
      <c r="AY260" s="18" t="s">
        <v>311</v>
      </c>
      <c r="BE260" s="202">
        <f>IF(N260="základní",J260,0)</f>
        <v>0</v>
      </c>
      <c r="BF260" s="202">
        <f>IF(N260="snížená",J260,0)</f>
        <v>0</v>
      </c>
      <c r="BG260" s="202">
        <f>IF(N260="zákl. přenesená",J260,0)</f>
        <v>0</v>
      </c>
      <c r="BH260" s="202">
        <f>IF(N260="sníž. přenesená",J260,0)</f>
        <v>0</v>
      </c>
      <c r="BI260" s="202">
        <f>IF(N260="nulová",J260,0)</f>
        <v>0</v>
      </c>
      <c r="BJ260" s="18" t="s">
        <v>84</v>
      </c>
      <c r="BK260" s="202">
        <f>ROUND(I260*H260,2)</f>
        <v>0</v>
      </c>
      <c r="BL260" s="18" t="s">
        <v>318</v>
      </c>
      <c r="BM260" s="201" t="s">
        <v>4694</v>
      </c>
    </row>
    <row r="261" spans="1:65" s="2" customFormat="1" ht="24" customHeight="1" x14ac:dyDescent="0.2">
      <c r="A261" s="35"/>
      <c r="B261" s="36"/>
      <c r="C261" s="190" t="s">
        <v>1039</v>
      </c>
      <c r="D261" s="190" t="s">
        <v>313</v>
      </c>
      <c r="E261" s="191" t="s">
        <v>4695</v>
      </c>
      <c r="F261" s="192" t="s">
        <v>4696</v>
      </c>
      <c r="G261" s="193" t="s">
        <v>329</v>
      </c>
      <c r="H261" s="194">
        <v>15</v>
      </c>
      <c r="I261" s="195"/>
      <c r="J261" s="196">
        <f>ROUND(I261*H261,2)</f>
        <v>0</v>
      </c>
      <c r="K261" s="192" t="s">
        <v>21</v>
      </c>
      <c r="L261" s="40"/>
      <c r="M261" s="197" t="s">
        <v>21</v>
      </c>
      <c r="N261" s="198" t="s">
        <v>47</v>
      </c>
      <c r="O261" s="65"/>
      <c r="P261" s="199">
        <f>O261*H261</f>
        <v>0</v>
      </c>
      <c r="Q261" s="199">
        <v>0</v>
      </c>
      <c r="R261" s="199">
        <f>Q261*H261</f>
        <v>0</v>
      </c>
      <c r="S261" s="199">
        <v>0</v>
      </c>
      <c r="T261" s="200">
        <f>S261*H261</f>
        <v>0</v>
      </c>
      <c r="U261" s="35"/>
      <c r="V261" s="35"/>
      <c r="W261" s="35"/>
      <c r="X261" s="35"/>
      <c r="Y261" s="35"/>
      <c r="Z261" s="35"/>
      <c r="AA261" s="35"/>
      <c r="AB261" s="35"/>
      <c r="AC261" s="35"/>
      <c r="AD261" s="35"/>
      <c r="AE261" s="35"/>
      <c r="AR261" s="201" t="s">
        <v>318</v>
      </c>
      <c r="AT261" s="201" t="s">
        <v>313</v>
      </c>
      <c r="AU261" s="201" t="s">
        <v>125</v>
      </c>
      <c r="AY261" s="18" t="s">
        <v>311</v>
      </c>
      <c r="BE261" s="202">
        <f>IF(N261="základní",J261,0)</f>
        <v>0</v>
      </c>
      <c r="BF261" s="202">
        <f>IF(N261="snížená",J261,0)</f>
        <v>0</v>
      </c>
      <c r="BG261" s="202">
        <f>IF(N261="zákl. přenesená",J261,0)</f>
        <v>0</v>
      </c>
      <c r="BH261" s="202">
        <f>IF(N261="sníž. přenesená",J261,0)</f>
        <v>0</v>
      </c>
      <c r="BI261" s="202">
        <f>IF(N261="nulová",J261,0)</f>
        <v>0</v>
      </c>
      <c r="BJ261" s="18" t="s">
        <v>84</v>
      </c>
      <c r="BK261" s="202">
        <f>ROUND(I261*H261,2)</f>
        <v>0</v>
      </c>
      <c r="BL261" s="18" t="s">
        <v>318</v>
      </c>
      <c r="BM261" s="201" t="s">
        <v>4697</v>
      </c>
    </row>
    <row r="262" spans="1:65" s="12" customFormat="1" ht="20.85" customHeight="1" x14ac:dyDescent="0.2">
      <c r="B262" s="174"/>
      <c r="C262" s="175"/>
      <c r="D262" s="176" t="s">
        <v>75</v>
      </c>
      <c r="E262" s="188" t="s">
        <v>4698</v>
      </c>
      <c r="F262" s="188" t="s">
        <v>4699</v>
      </c>
      <c r="G262" s="175"/>
      <c r="H262" s="175"/>
      <c r="I262" s="178"/>
      <c r="J262" s="189">
        <f>BK262</f>
        <v>0</v>
      </c>
      <c r="K262" s="175"/>
      <c r="L262" s="180"/>
      <c r="M262" s="181"/>
      <c r="N262" s="182"/>
      <c r="O262" s="182"/>
      <c r="P262" s="183">
        <f>SUM(P263:P271)</f>
        <v>0</v>
      </c>
      <c r="Q262" s="182"/>
      <c r="R262" s="183">
        <f>SUM(R263:R271)</f>
        <v>0</v>
      </c>
      <c r="S262" s="182"/>
      <c r="T262" s="184">
        <f>SUM(T263:T271)</f>
        <v>0</v>
      </c>
      <c r="AR262" s="185" t="s">
        <v>84</v>
      </c>
      <c r="AT262" s="186" t="s">
        <v>75</v>
      </c>
      <c r="AU262" s="186" t="s">
        <v>86</v>
      </c>
      <c r="AY262" s="185" t="s">
        <v>311</v>
      </c>
      <c r="BK262" s="187">
        <f>SUM(BK263:BK271)</f>
        <v>0</v>
      </c>
    </row>
    <row r="263" spans="1:65" s="2" customFormat="1" ht="16.5" customHeight="1" x14ac:dyDescent="0.2">
      <c r="A263" s="35"/>
      <c r="B263" s="36"/>
      <c r="C263" s="190" t="s">
        <v>1045</v>
      </c>
      <c r="D263" s="190" t="s">
        <v>313</v>
      </c>
      <c r="E263" s="191" t="s">
        <v>4700</v>
      </c>
      <c r="F263" s="192" t="s">
        <v>4701</v>
      </c>
      <c r="G263" s="193" t="s">
        <v>329</v>
      </c>
      <c r="H263" s="194">
        <v>95</v>
      </c>
      <c r="I263" s="195"/>
      <c r="J263" s="196">
        <f t="shared" ref="J263:J271" si="80">ROUND(I263*H263,2)</f>
        <v>0</v>
      </c>
      <c r="K263" s="192" t="s">
        <v>21</v>
      </c>
      <c r="L263" s="40"/>
      <c r="M263" s="197" t="s">
        <v>21</v>
      </c>
      <c r="N263" s="198" t="s">
        <v>47</v>
      </c>
      <c r="O263" s="65"/>
      <c r="P263" s="199">
        <f t="shared" ref="P263:P271" si="81">O263*H263</f>
        <v>0</v>
      </c>
      <c r="Q263" s="199">
        <v>0</v>
      </c>
      <c r="R263" s="199">
        <f t="shared" ref="R263:R271" si="82">Q263*H263</f>
        <v>0</v>
      </c>
      <c r="S263" s="199">
        <v>0</v>
      </c>
      <c r="T263" s="200">
        <f t="shared" ref="T263:T271" si="83">S263*H263</f>
        <v>0</v>
      </c>
      <c r="U263" s="35"/>
      <c r="V263" s="35"/>
      <c r="W263" s="35"/>
      <c r="X263" s="35"/>
      <c r="Y263" s="35"/>
      <c r="Z263" s="35"/>
      <c r="AA263" s="35"/>
      <c r="AB263" s="35"/>
      <c r="AC263" s="35"/>
      <c r="AD263" s="35"/>
      <c r="AE263" s="35"/>
      <c r="AR263" s="201" t="s">
        <v>318</v>
      </c>
      <c r="AT263" s="201" t="s">
        <v>313</v>
      </c>
      <c r="AU263" s="201" t="s">
        <v>125</v>
      </c>
      <c r="AY263" s="18" t="s">
        <v>311</v>
      </c>
      <c r="BE263" s="202">
        <f t="shared" ref="BE263:BE271" si="84">IF(N263="základní",J263,0)</f>
        <v>0</v>
      </c>
      <c r="BF263" s="202">
        <f t="shared" ref="BF263:BF271" si="85">IF(N263="snížená",J263,0)</f>
        <v>0</v>
      </c>
      <c r="BG263" s="202">
        <f t="shared" ref="BG263:BG271" si="86">IF(N263="zákl. přenesená",J263,0)</f>
        <v>0</v>
      </c>
      <c r="BH263" s="202">
        <f t="shared" ref="BH263:BH271" si="87">IF(N263="sníž. přenesená",J263,0)</f>
        <v>0</v>
      </c>
      <c r="BI263" s="202">
        <f t="shared" ref="BI263:BI271" si="88">IF(N263="nulová",J263,0)</f>
        <v>0</v>
      </c>
      <c r="BJ263" s="18" t="s">
        <v>84</v>
      </c>
      <c r="BK263" s="202">
        <f t="shared" ref="BK263:BK271" si="89">ROUND(I263*H263,2)</f>
        <v>0</v>
      </c>
      <c r="BL263" s="18" t="s">
        <v>318</v>
      </c>
      <c r="BM263" s="201" t="s">
        <v>4702</v>
      </c>
    </row>
    <row r="264" spans="1:65" s="2" customFormat="1" ht="16.5" customHeight="1" x14ac:dyDescent="0.2">
      <c r="A264" s="35"/>
      <c r="B264" s="36"/>
      <c r="C264" s="190" t="s">
        <v>1047</v>
      </c>
      <c r="D264" s="190" t="s">
        <v>313</v>
      </c>
      <c r="E264" s="191" t="s">
        <v>4703</v>
      </c>
      <c r="F264" s="192" t="s">
        <v>4704</v>
      </c>
      <c r="G264" s="193" t="s">
        <v>1692</v>
      </c>
      <c r="H264" s="194">
        <v>12</v>
      </c>
      <c r="I264" s="195"/>
      <c r="J264" s="196">
        <f t="shared" si="80"/>
        <v>0</v>
      </c>
      <c r="K264" s="192" t="s">
        <v>21</v>
      </c>
      <c r="L264" s="40"/>
      <c r="M264" s="197" t="s">
        <v>21</v>
      </c>
      <c r="N264" s="198" t="s">
        <v>47</v>
      </c>
      <c r="O264" s="65"/>
      <c r="P264" s="199">
        <f t="shared" si="81"/>
        <v>0</v>
      </c>
      <c r="Q264" s="199">
        <v>0</v>
      </c>
      <c r="R264" s="199">
        <f t="shared" si="82"/>
        <v>0</v>
      </c>
      <c r="S264" s="199">
        <v>0</v>
      </c>
      <c r="T264" s="200">
        <f t="shared" si="83"/>
        <v>0</v>
      </c>
      <c r="U264" s="35"/>
      <c r="V264" s="35"/>
      <c r="W264" s="35"/>
      <c r="X264" s="35"/>
      <c r="Y264" s="35"/>
      <c r="Z264" s="35"/>
      <c r="AA264" s="35"/>
      <c r="AB264" s="35"/>
      <c r="AC264" s="35"/>
      <c r="AD264" s="35"/>
      <c r="AE264" s="35"/>
      <c r="AR264" s="201" t="s">
        <v>318</v>
      </c>
      <c r="AT264" s="201" t="s">
        <v>313</v>
      </c>
      <c r="AU264" s="201" t="s">
        <v>125</v>
      </c>
      <c r="AY264" s="18" t="s">
        <v>311</v>
      </c>
      <c r="BE264" s="202">
        <f t="shared" si="84"/>
        <v>0</v>
      </c>
      <c r="BF264" s="202">
        <f t="shared" si="85"/>
        <v>0</v>
      </c>
      <c r="BG264" s="202">
        <f t="shared" si="86"/>
        <v>0</v>
      </c>
      <c r="BH264" s="202">
        <f t="shared" si="87"/>
        <v>0</v>
      </c>
      <c r="BI264" s="202">
        <f t="shared" si="88"/>
        <v>0</v>
      </c>
      <c r="BJ264" s="18" t="s">
        <v>84</v>
      </c>
      <c r="BK264" s="202">
        <f t="shared" si="89"/>
        <v>0</v>
      </c>
      <c r="BL264" s="18" t="s">
        <v>318</v>
      </c>
      <c r="BM264" s="201" t="s">
        <v>4705</v>
      </c>
    </row>
    <row r="265" spans="1:65" s="2" customFormat="1" ht="16.5" customHeight="1" x14ac:dyDescent="0.2">
      <c r="A265" s="35"/>
      <c r="B265" s="36"/>
      <c r="C265" s="190" t="s">
        <v>1050</v>
      </c>
      <c r="D265" s="190" t="s">
        <v>313</v>
      </c>
      <c r="E265" s="191" t="s">
        <v>4706</v>
      </c>
      <c r="F265" s="192" t="s">
        <v>4707</v>
      </c>
      <c r="G265" s="193" t="s">
        <v>1692</v>
      </c>
      <c r="H265" s="194">
        <v>10</v>
      </c>
      <c r="I265" s="195"/>
      <c r="J265" s="196">
        <f t="shared" si="80"/>
        <v>0</v>
      </c>
      <c r="K265" s="192" t="s">
        <v>21</v>
      </c>
      <c r="L265" s="40"/>
      <c r="M265" s="197" t="s">
        <v>21</v>
      </c>
      <c r="N265" s="198" t="s">
        <v>47</v>
      </c>
      <c r="O265" s="65"/>
      <c r="P265" s="199">
        <f t="shared" si="81"/>
        <v>0</v>
      </c>
      <c r="Q265" s="199">
        <v>0</v>
      </c>
      <c r="R265" s="199">
        <f t="shared" si="82"/>
        <v>0</v>
      </c>
      <c r="S265" s="199">
        <v>0</v>
      </c>
      <c r="T265" s="200">
        <f t="shared" si="83"/>
        <v>0</v>
      </c>
      <c r="U265" s="35"/>
      <c r="V265" s="35"/>
      <c r="W265" s="35"/>
      <c r="X265" s="35"/>
      <c r="Y265" s="35"/>
      <c r="Z265" s="35"/>
      <c r="AA265" s="35"/>
      <c r="AB265" s="35"/>
      <c r="AC265" s="35"/>
      <c r="AD265" s="35"/>
      <c r="AE265" s="35"/>
      <c r="AR265" s="201" t="s">
        <v>318</v>
      </c>
      <c r="AT265" s="201" t="s">
        <v>313</v>
      </c>
      <c r="AU265" s="201" t="s">
        <v>125</v>
      </c>
      <c r="AY265" s="18" t="s">
        <v>311</v>
      </c>
      <c r="BE265" s="202">
        <f t="shared" si="84"/>
        <v>0</v>
      </c>
      <c r="BF265" s="202">
        <f t="shared" si="85"/>
        <v>0</v>
      </c>
      <c r="BG265" s="202">
        <f t="shared" si="86"/>
        <v>0</v>
      </c>
      <c r="BH265" s="202">
        <f t="shared" si="87"/>
        <v>0</v>
      </c>
      <c r="BI265" s="202">
        <f t="shared" si="88"/>
        <v>0</v>
      </c>
      <c r="BJ265" s="18" t="s">
        <v>84</v>
      </c>
      <c r="BK265" s="202">
        <f t="shared" si="89"/>
        <v>0</v>
      </c>
      <c r="BL265" s="18" t="s">
        <v>318</v>
      </c>
      <c r="BM265" s="201" t="s">
        <v>4708</v>
      </c>
    </row>
    <row r="266" spans="1:65" s="2" customFormat="1" ht="16.5" customHeight="1" x14ac:dyDescent="0.2">
      <c r="A266" s="35"/>
      <c r="B266" s="36"/>
      <c r="C266" s="190" t="s">
        <v>1052</v>
      </c>
      <c r="D266" s="190" t="s">
        <v>313</v>
      </c>
      <c r="E266" s="191" t="s">
        <v>4709</v>
      </c>
      <c r="F266" s="192" t="s">
        <v>4710</v>
      </c>
      <c r="G266" s="193" t="s">
        <v>329</v>
      </c>
      <c r="H266" s="194">
        <v>50</v>
      </c>
      <c r="I266" s="195"/>
      <c r="J266" s="196">
        <f t="shared" si="80"/>
        <v>0</v>
      </c>
      <c r="K266" s="192" t="s">
        <v>21</v>
      </c>
      <c r="L266" s="40"/>
      <c r="M266" s="197" t="s">
        <v>21</v>
      </c>
      <c r="N266" s="198" t="s">
        <v>47</v>
      </c>
      <c r="O266" s="65"/>
      <c r="P266" s="199">
        <f t="shared" si="81"/>
        <v>0</v>
      </c>
      <c r="Q266" s="199">
        <v>0</v>
      </c>
      <c r="R266" s="199">
        <f t="shared" si="82"/>
        <v>0</v>
      </c>
      <c r="S266" s="199">
        <v>0</v>
      </c>
      <c r="T266" s="200">
        <f t="shared" si="83"/>
        <v>0</v>
      </c>
      <c r="U266" s="35"/>
      <c r="V266" s="35"/>
      <c r="W266" s="35"/>
      <c r="X266" s="35"/>
      <c r="Y266" s="35"/>
      <c r="Z266" s="35"/>
      <c r="AA266" s="35"/>
      <c r="AB266" s="35"/>
      <c r="AC266" s="35"/>
      <c r="AD266" s="35"/>
      <c r="AE266" s="35"/>
      <c r="AR266" s="201" t="s">
        <v>318</v>
      </c>
      <c r="AT266" s="201" t="s">
        <v>313</v>
      </c>
      <c r="AU266" s="201" t="s">
        <v>125</v>
      </c>
      <c r="AY266" s="18" t="s">
        <v>311</v>
      </c>
      <c r="BE266" s="202">
        <f t="shared" si="84"/>
        <v>0</v>
      </c>
      <c r="BF266" s="202">
        <f t="shared" si="85"/>
        <v>0</v>
      </c>
      <c r="BG266" s="202">
        <f t="shared" si="86"/>
        <v>0</v>
      </c>
      <c r="BH266" s="202">
        <f t="shared" si="87"/>
        <v>0</v>
      </c>
      <c r="BI266" s="202">
        <f t="shared" si="88"/>
        <v>0</v>
      </c>
      <c r="BJ266" s="18" t="s">
        <v>84</v>
      </c>
      <c r="BK266" s="202">
        <f t="shared" si="89"/>
        <v>0</v>
      </c>
      <c r="BL266" s="18" t="s">
        <v>318</v>
      </c>
      <c r="BM266" s="201" t="s">
        <v>4711</v>
      </c>
    </row>
    <row r="267" spans="1:65" s="2" customFormat="1" ht="16.5" customHeight="1" x14ac:dyDescent="0.2">
      <c r="A267" s="35"/>
      <c r="B267" s="36"/>
      <c r="C267" s="190" t="s">
        <v>1054</v>
      </c>
      <c r="D267" s="190" t="s">
        <v>313</v>
      </c>
      <c r="E267" s="191" t="s">
        <v>4712</v>
      </c>
      <c r="F267" s="192" t="s">
        <v>4713</v>
      </c>
      <c r="G267" s="193" t="s">
        <v>329</v>
      </c>
      <c r="H267" s="194">
        <v>75</v>
      </c>
      <c r="I267" s="195"/>
      <c r="J267" s="196">
        <f t="shared" si="80"/>
        <v>0</v>
      </c>
      <c r="K267" s="192" t="s">
        <v>21</v>
      </c>
      <c r="L267" s="40"/>
      <c r="M267" s="197" t="s">
        <v>21</v>
      </c>
      <c r="N267" s="198" t="s">
        <v>47</v>
      </c>
      <c r="O267" s="65"/>
      <c r="P267" s="199">
        <f t="shared" si="81"/>
        <v>0</v>
      </c>
      <c r="Q267" s="199">
        <v>0</v>
      </c>
      <c r="R267" s="199">
        <f t="shared" si="82"/>
        <v>0</v>
      </c>
      <c r="S267" s="199">
        <v>0</v>
      </c>
      <c r="T267" s="200">
        <f t="shared" si="83"/>
        <v>0</v>
      </c>
      <c r="U267" s="35"/>
      <c r="V267" s="35"/>
      <c r="W267" s="35"/>
      <c r="X267" s="35"/>
      <c r="Y267" s="35"/>
      <c r="Z267" s="35"/>
      <c r="AA267" s="35"/>
      <c r="AB267" s="35"/>
      <c r="AC267" s="35"/>
      <c r="AD267" s="35"/>
      <c r="AE267" s="35"/>
      <c r="AR267" s="201" t="s">
        <v>318</v>
      </c>
      <c r="AT267" s="201" t="s">
        <v>313</v>
      </c>
      <c r="AU267" s="201" t="s">
        <v>125</v>
      </c>
      <c r="AY267" s="18" t="s">
        <v>311</v>
      </c>
      <c r="BE267" s="202">
        <f t="shared" si="84"/>
        <v>0</v>
      </c>
      <c r="BF267" s="202">
        <f t="shared" si="85"/>
        <v>0</v>
      </c>
      <c r="BG267" s="202">
        <f t="shared" si="86"/>
        <v>0</v>
      </c>
      <c r="BH267" s="202">
        <f t="shared" si="87"/>
        <v>0</v>
      </c>
      <c r="BI267" s="202">
        <f t="shared" si="88"/>
        <v>0</v>
      </c>
      <c r="BJ267" s="18" t="s">
        <v>84</v>
      </c>
      <c r="BK267" s="202">
        <f t="shared" si="89"/>
        <v>0</v>
      </c>
      <c r="BL267" s="18" t="s">
        <v>318</v>
      </c>
      <c r="BM267" s="201" t="s">
        <v>4714</v>
      </c>
    </row>
    <row r="268" spans="1:65" s="2" customFormat="1" ht="16.5" customHeight="1" x14ac:dyDescent="0.2">
      <c r="A268" s="35"/>
      <c r="B268" s="36"/>
      <c r="C268" s="190" t="s">
        <v>1060</v>
      </c>
      <c r="D268" s="190" t="s">
        <v>313</v>
      </c>
      <c r="E268" s="191" t="s">
        <v>4715</v>
      </c>
      <c r="F268" s="192" t="s">
        <v>4716</v>
      </c>
      <c r="G268" s="193" t="s">
        <v>329</v>
      </c>
      <c r="H268" s="194">
        <v>20</v>
      </c>
      <c r="I268" s="195"/>
      <c r="J268" s="196">
        <f t="shared" si="80"/>
        <v>0</v>
      </c>
      <c r="K268" s="192" t="s">
        <v>21</v>
      </c>
      <c r="L268" s="40"/>
      <c r="M268" s="197" t="s">
        <v>21</v>
      </c>
      <c r="N268" s="198" t="s">
        <v>47</v>
      </c>
      <c r="O268" s="65"/>
      <c r="P268" s="199">
        <f t="shared" si="81"/>
        <v>0</v>
      </c>
      <c r="Q268" s="199">
        <v>0</v>
      </c>
      <c r="R268" s="199">
        <f t="shared" si="82"/>
        <v>0</v>
      </c>
      <c r="S268" s="199">
        <v>0</v>
      </c>
      <c r="T268" s="200">
        <f t="shared" si="83"/>
        <v>0</v>
      </c>
      <c r="U268" s="35"/>
      <c r="V268" s="35"/>
      <c r="W268" s="35"/>
      <c r="X268" s="35"/>
      <c r="Y268" s="35"/>
      <c r="Z268" s="35"/>
      <c r="AA268" s="35"/>
      <c r="AB268" s="35"/>
      <c r="AC268" s="35"/>
      <c r="AD268" s="35"/>
      <c r="AE268" s="35"/>
      <c r="AR268" s="201" t="s">
        <v>318</v>
      </c>
      <c r="AT268" s="201" t="s">
        <v>313</v>
      </c>
      <c r="AU268" s="201" t="s">
        <v>125</v>
      </c>
      <c r="AY268" s="18" t="s">
        <v>311</v>
      </c>
      <c r="BE268" s="202">
        <f t="shared" si="84"/>
        <v>0</v>
      </c>
      <c r="BF268" s="202">
        <f t="shared" si="85"/>
        <v>0</v>
      </c>
      <c r="BG268" s="202">
        <f t="shared" si="86"/>
        <v>0</v>
      </c>
      <c r="BH268" s="202">
        <f t="shared" si="87"/>
        <v>0</v>
      </c>
      <c r="BI268" s="202">
        <f t="shared" si="88"/>
        <v>0</v>
      </c>
      <c r="BJ268" s="18" t="s">
        <v>84</v>
      </c>
      <c r="BK268" s="202">
        <f t="shared" si="89"/>
        <v>0</v>
      </c>
      <c r="BL268" s="18" t="s">
        <v>318</v>
      </c>
      <c r="BM268" s="201" t="s">
        <v>4717</v>
      </c>
    </row>
    <row r="269" spans="1:65" s="2" customFormat="1" ht="16.5" customHeight="1" x14ac:dyDescent="0.2">
      <c r="A269" s="35"/>
      <c r="B269" s="36"/>
      <c r="C269" s="190" t="s">
        <v>1065</v>
      </c>
      <c r="D269" s="190" t="s">
        <v>313</v>
      </c>
      <c r="E269" s="191" t="s">
        <v>4718</v>
      </c>
      <c r="F269" s="192" t="s">
        <v>4719</v>
      </c>
      <c r="G269" s="193" t="s">
        <v>329</v>
      </c>
      <c r="H269" s="194">
        <v>80</v>
      </c>
      <c r="I269" s="195"/>
      <c r="J269" s="196">
        <f t="shared" si="80"/>
        <v>0</v>
      </c>
      <c r="K269" s="192" t="s">
        <v>21</v>
      </c>
      <c r="L269" s="40"/>
      <c r="M269" s="197" t="s">
        <v>21</v>
      </c>
      <c r="N269" s="198" t="s">
        <v>47</v>
      </c>
      <c r="O269" s="65"/>
      <c r="P269" s="199">
        <f t="shared" si="81"/>
        <v>0</v>
      </c>
      <c r="Q269" s="199">
        <v>0</v>
      </c>
      <c r="R269" s="199">
        <f t="shared" si="82"/>
        <v>0</v>
      </c>
      <c r="S269" s="199">
        <v>0</v>
      </c>
      <c r="T269" s="200">
        <f t="shared" si="83"/>
        <v>0</v>
      </c>
      <c r="U269" s="35"/>
      <c r="V269" s="35"/>
      <c r="W269" s="35"/>
      <c r="X269" s="35"/>
      <c r="Y269" s="35"/>
      <c r="Z269" s="35"/>
      <c r="AA269" s="35"/>
      <c r="AB269" s="35"/>
      <c r="AC269" s="35"/>
      <c r="AD269" s="35"/>
      <c r="AE269" s="35"/>
      <c r="AR269" s="201" t="s">
        <v>318</v>
      </c>
      <c r="AT269" s="201" t="s">
        <v>313</v>
      </c>
      <c r="AU269" s="201" t="s">
        <v>125</v>
      </c>
      <c r="AY269" s="18" t="s">
        <v>311</v>
      </c>
      <c r="BE269" s="202">
        <f t="shared" si="84"/>
        <v>0</v>
      </c>
      <c r="BF269" s="202">
        <f t="shared" si="85"/>
        <v>0</v>
      </c>
      <c r="BG269" s="202">
        <f t="shared" si="86"/>
        <v>0</v>
      </c>
      <c r="BH269" s="202">
        <f t="shared" si="87"/>
        <v>0</v>
      </c>
      <c r="BI269" s="202">
        <f t="shared" si="88"/>
        <v>0</v>
      </c>
      <c r="BJ269" s="18" t="s">
        <v>84</v>
      </c>
      <c r="BK269" s="202">
        <f t="shared" si="89"/>
        <v>0</v>
      </c>
      <c r="BL269" s="18" t="s">
        <v>318</v>
      </c>
      <c r="BM269" s="201" t="s">
        <v>4720</v>
      </c>
    </row>
    <row r="270" spans="1:65" s="2" customFormat="1" ht="16.5" customHeight="1" x14ac:dyDescent="0.2">
      <c r="A270" s="35"/>
      <c r="B270" s="36"/>
      <c r="C270" s="190" t="s">
        <v>1069</v>
      </c>
      <c r="D270" s="190" t="s">
        <v>313</v>
      </c>
      <c r="E270" s="191" t="s">
        <v>4721</v>
      </c>
      <c r="F270" s="192" t="s">
        <v>4722</v>
      </c>
      <c r="G270" s="193" t="s">
        <v>1692</v>
      </c>
      <c r="H270" s="194">
        <v>5</v>
      </c>
      <c r="I270" s="195"/>
      <c r="J270" s="196">
        <f t="shared" si="80"/>
        <v>0</v>
      </c>
      <c r="K270" s="192" t="s">
        <v>21</v>
      </c>
      <c r="L270" s="40"/>
      <c r="M270" s="197" t="s">
        <v>21</v>
      </c>
      <c r="N270" s="198" t="s">
        <v>47</v>
      </c>
      <c r="O270" s="65"/>
      <c r="P270" s="199">
        <f t="shared" si="81"/>
        <v>0</v>
      </c>
      <c r="Q270" s="199">
        <v>0</v>
      </c>
      <c r="R270" s="199">
        <f t="shared" si="82"/>
        <v>0</v>
      </c>
      <c r="S270" s="199">
        <v>0</v>
      </c>
      <c r="T270" s="200">
        <f t="shared" si="83"/>
        <v>0</v>
      </c>
      <c r="U270" s="35"/>
      <c r="V270" s="35"/>
      <c r="W270" s="35"/>
      <c r="X270" s="35"/>
      <c r="Y270" s="35"/>
      <c r="Z270" s="35"/>
      <c r="AA270" s="35"/>
      <c r="AB270" s="35"/>
      <c r="AC270" s="35"/>
      <c r="AD270" s="35"/>
      <c r="AE270" s="35"/>
      <c r="AR270" s="201" t="s">
        <v>318</v>
      </c>
      <c r="AT270" s="201" t="s">
        <v>313</v>
      </c>
      <c r="AU270" s="201" t="s">
        <v>125</v>
      </c>
      <c r="AY270" s="18" t="s">
        <v>311</v>
      </c>
      <c r="BE270" s="202">
        <f t="shared" si="84"/>
        <v>0</v>
      </c>
      <c r="BF270" s="202">
        <f t="shared" si="85"/>
        <v>0</v>
      </c>
      <c r="BG270" s="202">
        <f t="shared" si="86"/>
        <v>0</v>
      </c>
      <c r="BH270" s="202">
        <f t="shared" si="87"/>
        <v>0</v>
      </c>
      <c r="BI270" s="202">
        <f t="shared" si="88"/>
        <v>0</v>
      </c>
      <c r="BJ270" s="18" t="s">
        <v>84</v>
      </c>
      <c r="BK270" s="202">
        <f t="shared" si="89"/>
        <v>0</v>
      </c>
      <c r="BL270" s="18" t="s">
        <v>318</v>
      </c>
      <c r="BM270" s="201" t="s">
        <v>4723</v>
      </c>
    </row>
    <row r="271" spans="1:65" s="2" customFormat="1" ht="16.5" customHeight="1" x14ac:dyDescent="0.2">
      <c r="A271" s="35"/>
      <c r="B271" s="36"/>
      <c r="C271" s="190" t="s">
        <v>1076</v>
      </c>
      <c r="D271" s="190" t="s">
        <v>313</v>
      </c>
      <c r="E271" s="191" t="s">
        <v>4724</v>
      </c>
      <c r="F271" s="192" t="s">
        <v>4725</v>
      </c>
      <c r="G271" s="193" t="s">
        <v>1692</v>
      </c>
      <c r="H271" s="194">
        <v>2</v>
      </c>
      <c r="I271" s="195"/>
      <c r="J271" s="196">
        <f t="shared" si="80"/>
        <v>0</v>
      </c>
      <c r="K271" s="192" t="s">
        <v>21</v>
      </c>
      <c r="L271" s="40"/>
      <c r="M271" s="197" t="s">
        <v>21</v>
      </c>
      <c r="N271" s="198" t="s">
        <v>47</v>
      </c>
      <c r="O271" s="65"/>
      <c r="P271" s="199">
        <f t="shared" si="81"/>
        <v>0</v>
      </c>
      <c r="Q271" s="199">
        <v>0</v>
      </c>
      <c r="R271" s="199">
        <f t="shared" si="82"/>
        <v>0</v>
      </c>
      <c r="S271" s="199">
        <v>0</v>
      </c>
      <c r="T271" s="200">
        <f t="shared" si="83"/>
        <v>0</v>
      </c>
      <c r="U271" s="35"/>
      <c r="V271" s="35"/>
      <c r="W271" s="35"/>
      <c r="X271" s="35"/>
      <c r="Y271" s="35"/>
      <c r="Z271" s="35"/>
      <c r="AA271" s="35"/>
      <c r="AB271" s="35"/>
      <c r="AC271" s="35"/>
      <c r="AD271" s="35"/>
      <c r="AE271" s="35"/>
      <c r="AR271" s="201" t="s">
        <v>318</v>
      </c>
      <c r="AT271" s="201" t="s">
        <v>313</v>
      </c>
      <c r="AU271" s="201" t="s">
        <v>125</v>
      </c>
      <c r="AY271" s="18" t="s">
        <v>311</v>
      </c>
      <c r="BE271" s="202">
        <f t="shared" si="84"/>
        <v>0</v>
      </c>
      <c r="BF271" s="202">
        <f t="shared" si="85"/>
        <v>0</v>
      </c>
      <c r="BG271" s="202">
        <f t="shared" si="86"/>
        <v>0</v>
      </c>
      <c r="BH271" s="202">
        <f t="shared" si="87"/>
        <v>0</v>
      </c>
      <c r="BI271" s="202">
        <f t="shared" si="88"/>
        <v>0</v>
      </c>
      <c r="BJ271" s="18" t="s">
        <v>84</v>
      </c>
      <c r="BK271" s="202">
        <f t="shared" si="89"/>
        <v>0</v>
      </c>
      <c r="BL271" s="18" t="s">
        <v>318</v>
      </c>
      <c r="BM271" s="201" t="s">
        <v>4726</v>
      </c>
    </row>
    <row r="272" spans="1:65" s="12" customFormat="1" ht="22.9" customHeight="1" x14ac:dyDescent="0.2">
      <c r="B272" s="174"/>
      <c r="C272" s="175"/>
      <c r="D272" s="176" t="s">
        <v>75</v>
      </c>
      <c r="E272" s="188" t="s">
        <v>4727</v>
      </c>
      <c r="F272" s="188" t="s">
        <v>4728</v>
      </c>
      <c r="G272" s="175"/>
      <c r="H272" s="175"/>
      <c r="I272" s="178"/>
      <c r="J272" s="189">
        <f>BK272</f>
        <v>0</v>
      </c>
      <c r="K272" s="175"/>
      <c r="L272" s="180"/>
      <c r="M272" s="181"/>
      <c r="N272" s="182"/>
      <c r="O272" s="182"/>
      <c r="P272" s="183">
        <f>SUM(P273:P274)</f>
        <v>0</v>
      </c>
      <c r="Q272" s="182"/>
      <c r="R272" s="183">
        <f>SUM(R273:R274)</f>
        <v>0</v>
      </c>
      <c r="S272" s="182"/>
      <c r="T272" s="184">
        <f>SUM(T273:T274)</f>
        <v>0</v>
      </c>
      <c r="AR272" s="185" t="s">
        <v>84</v>
      </c>
      <c r="AT272" s="186" t="s">
        <v>75</v>
      </c>
      <c r="AU272" s="186" t="s">
        <v>84</v>
      </c>
      <c r="AY272" s="185" t="s">
        <v>311</v>
      </c>
      <c r="BK272" s="187">
        <f>SUM(BK273:BK274)</f>
        <v>0</v>
      </c>
    </row>
    <row r="273" spans="1:65" s="2" customFormat="1" ht="16.5" customHeight="1" x14ac:dyDescent="0.2">
      <c r="A273" s="35"/>
      <c r="B273" s="36"/>
      <c r="C273" s="190" t="s">
        <v>1081</v>
      </c>
      <c r="D273" s="190" t="s">
        <v>313</v>
      </c>
      <c r="E273" s="191" t="s">
        <v>4729</v>
      </c>
      <c r="F273" s="192" t="s">
        <v>4730</v>
      </c>
      <c r="G273" s="193" t="s">
        <v>2003</v>
      </c>
      <c r="H273" s="194">
        <v>1</v>
      </c>
      <c r="I273" s="195"/>
      <c r="J273" s="196">
        <f>ROUND(I273*H273,2)</f>
        <v>0</v>
      </c>
      <c r="K273" s="192" t="s">
        <v>21</v>
      </c>
      <c r="L273" s="40"/>
      <c r="M273" s="197" t="s">
        <v>21</v>
      </c>
      <c r="N273" s="198" t="s">
        <v>47</v>
      </c>
      <c r="O273" s="65"/>
      <c r="P273" s="199">
        <f>O273*H273</f>
        <v>0</v>
      </c>
      <c r="Q273" s="199">
        <v>0</v>
      </c>
      <c r="R273" s="199">
        <f>Q273*H273</f>
        <v>0</v>
      </c>
      <c r="S273" s="199">
        <v>0</v>
      </c>
      <c r="T273" s="200">
        <f>S273*H273</f>
        <v>0</v>
      </c>
      <c r="U273" s="35"/>
      <c r="V273" s="35"/>
      <c r="W273" s="35"/>
      <c r="X273" s="35"/>
      <c r="Y273" s="35"/>
      <c r="Z273" s="35"/>
      <c r="AA273" s="35"/>
      <c r="AB273" s="35"/>
      <c r="AC273" s="35"/>
      <c r="AD273" s="35"/>
      <c r="AE273" s="35"/>
      <c r="AR273" s="201" t="s">
        <v>318</v>
      </c>
      <c r="AT273" s="201" t="s">
        <v>313</v>
      </c>
      <c r="AU273" s="201" t="s">
        <v>86</v>
      </c>
      <c r="AY273" s="18" t="s">
        <v>311</v>
      </c>
      <c r="BE273" s="202">
        <f>IF(N273="základní",J273,0)</f>
        <v>0</v>
      </c>
      <c r="BF273" s="202">
        <f>IF(N273="snížená",J273,0)</f>
        <v>0</v>
      </c>
      <c r="BG273" s="202">
        <f>IF(N273="zákl. přenesená",J273,0)</f>
        <v>0</v>
      </c>
      <c r="BH273" s="202">
        <f>IF(N273="sníž. přenesená",J273,0)</f>
        <v>0</v>
      </c>
      <c r="BI273" s="202">
        <f>IF(N273="nulová",J273,0)</f>
        <v>0</v>
      </c>
      <c r="BJ273" s="18" t="s">
        <v>84</v>
      </c>
      <c r="BK273" s="202">
        <f>ROUND(I273*H273,2)</f>
        <v>0</v>
      </c>
      <c r="BL273" s="18" t="s">
        <v>318</v>
      </c>
      <c r="BM273" s="201" t="s">
        <v>4731</v>
      </c>
    </row>
    <row r="274" spans="1:65" s="2" customFormat="1" ht="16.5" customHeight="1" x14ac:dyDescent="0.2">
      <c r="A274" s="35"/>
      <c r="B274" s="36"/>
      <c r="C274" s="190" t="s">
        <v>1087</v>
      </c>
      <c r="D274" s="190" t="s">
        <v>313</v>
      </c>
      <c r="E274" s="191" t="s">
        <v>4732</v>
      </c>
      <c r="F274" s="192" t="s">
        <v>4733</v>
      </c>
      <c r="G274" s="193" t="s">
        <v>2003</v>
      </c>
      <c r="H274" s="194">
        <v>1</v>
      </c>
      <c r="I274" s="195"/>
      <c r="J274" s="196">
        <f>ROUND(I274*H274,2)</f>
        <v>0</v>
      </c>
      <c r="K274" s="192" t="s">
        <v>21</v>
      </c>
      <c r="L274" s="40"/>
      <c r="M274" s="197" t="s">
        <v>21</v>
      </c>
      <c r="N274" s="198" t="s">
        <v>47</v>
      </c>
      <c r="O274" s="65"/>
      <c r="P274" s="199">
        <f>O274*H274</f>
        <v>0</v>
      </c>
      <c r="Q274" s="199">
        <v>0</v>
      </c>
      <c r="R274" s="199">
        <f>Q274*H274</f>
        <v>0</v>
      </c>
      <c r="S274" s="199">
        <v>0</v>
      </c>
      <c r="T274" s="200">
        <f>S274*H274</f>
        <v>0</v>
      </c>
      <c r="U274" s="35"/>
      <c r="V274" s="35"/>
      <c r="W274" s="35"/>
      <c r="X274" s="35"/>
      <c r="Y274" s="35"/>
      <c r="Z274" s="35"/>
      <c r="AA274" s="35"/>
      <c r="AB274" s="35"/>
      <c r="AC274" s="35"/>
      <c r="AD274" s="35"/>
      <c r="AE274" s="35"/>
      <c r="AR274" s="201" t="s">
        <v>318</v>
      </c>
      <c r="AT274" s="201" t="s">
        <v>313</v>
      </c>
      <c r="AU274" s="201" t="s">
        <v>86</v>
      </c>
      <c r="AY274" s="18" t="s">
        <v>311</v>
      </c>
      <c r="BE274" s="202">
        <f>IF(N274="základní",J274,0)</f>
        <v>0</v>
      </c>
      <c r="BF274" s="202">
        <f>IF(N274="snížená",J274,0)</f>
        <v>0</v>
      </c>
      <c r="BG274" s="202">
        <f>IF(N274="zákl. přenesená",J274,0)</f>
        <v>0</v>
      </c>
      <c r="BH274" s="202">
        <f>IF(N274="sníž. přenesená",J274,0)</f>
        <v>0</v>
      </c>
      <c r="BI274" s="202">
        <f>IF(N274="nulová",J274,0)</f>
        <v>0</v>
      </c>
      <c r="BJ274" s="18" t="s">
        <v>84</v>
      </c>
      <c r="BK274" s="202">
        <f>ROUND(I274*H274,2)</f>
        <v>0</v>
      </c>
      <c r="BL274" s="18" t="s">
        <v>318</v>
      </c>
      <c r="BM274" s="201" t="s">
        <v>4734</v>
      </c>
    </row>
    <row r="275" spans="1:65" s="12" customFormat="1" ht="22.9" customHeight="1" x14ac:dyDescent="0.2">
      <c r="B275" s="174"/>
      <c r="C275" s="175"/>
      <c r="D275" s="176" t="s">
        <v>75</v>
      </c>
      <c r="E275" s="188" t="s">
        <v>4735</v>
      </c>
      <c r="F275" s="188" t="s">
        <v>3474</v>
      </c>
      <c r="G275" s="175"/>
      <c r="H275" s="175"/>
      <c r="I275" s="178"/>
      <c r="J275" s="189">
        <f>BK275</f>
        <v>0</v>
      </c>
      <c r="K275" s="175"/>
      <c r="L275" s="180"/>
      <c r="M275" s="181"/>
      <c r="N275" s="182"/>
      <c r="O275" s="182"/>
      <c r="P275" s="183">
        <f>SUM(P276:P279)</f>
        <v>0</v>
      </c>
      <c r="Q275" s="182"/>
      <c r="R275" s="183">
        <f>SUM(R276:R279)</f>
        <v>0</v>
      </c>
      <c r="S275" s="182"/>
      <c r="T275" s="184">
        <f>SUM(T276:T279)</f>
        <v>0</v>
      </c>
      <c r="AR275" s="185" t="s">
        <v>84</v>
      </c>
      <c r="AT275" s="186" t="s">
        <v>75</v>
      </c>
      <c r="AU275" s="186" t="s">
        <v>84</v>
      </c>
      <c r="AY275" s="185" t="s">
        <v>311</v>
      </c>
      <c r="BK275" s="187">
        <f>SUM(BK276:BK279)</f>
        <v>0</v>
      </c>
    </row>
    <row r="276" spans="1:65" s="2" customFormat="1" ht="16.5" customHeight="1" x14ac:dyDescent="0.2">
      <c r="A276" s="35"/>
      <c r="B276" s="36"/>
      <c r="C276" s="190" t="s">
        <v>1089</v>
      </c>
      <c r="D276" s="190" t="s">
        <v>313</v>
      </c>
      <c r="E276" s="191" t="s">
        <v>4736</v>
      </c>
      <c r="F276" s="192" t="s">
        <v>4737</v>
      </c>
      <c r="G276" s="193" t="s">
        <v>2003</v>
      </c>
      <c r="H276" s="194">
        <v>2</v>
      </c>
      <c r="I276" s="195"/>
      <c r="J276" s="196">
        <f>ROUND(I276*H276,2)</f>
        <v>0</v>
      </c>
      <c r="K276" s="192" t="s">
        <v>21</v>
      </c>
      <c r="L276" s="40"/>
      <c r="M276" s="197" t="s">
        <v>21</v>
      </c>
      <c r="N276" s="198" t="s">
        <v>47</v>
      </c>
      <c r="O276" s="65"/>
      <c r="P276" s="199">
        <f>O276*H276</f>
        <v>0</v>
      </c>
      <c r="Q276" s="199">
        <v>0</v>
      </c>
      <c r="R276" s="199">
        <f>Q276*H276</f>
        <v>0</v>
      </c>
      <c r="S276" s="199">
        <v>0</v>
      </c>
      <c r="T276" s="200">
        <f>S276*H276</f>
        <v>0</v>
      </c>
      <c r="U276" s="35"/>
      <c r="V276" s="35"/>
      <c r="W276" s="35"/>
      <c r="X276" s="35"/>
      <c r="Y276" s="35"/>
      <c r="Z276" s="35"/>
      <c r="AA276" s="35"/>
      <c r="AB276" s="35"/>
      <c r="AC276" s="35"/>
      <c r="AD276" s="35"/>
      <c r="AE276" s="35"/>
      <c r="AR276" s="201" t="s">
        <v>318</v>
      </c>
      <c r="AT276" s="201" t="s">
        <v>313</v>
      </c>
      <c r="AU276" s="201" t="s">
        <v>86</v>
      </c>
      <c r="AY276" s="18" t="s">
        <v>311</v>
      </c>
      <c r="BE276" s="202">
        <f>IF(N276="základní",J276,0)</f>
        <v>0</v>
      </c>
      <c r="BF276" s="202">
        <f>IF(N276="snížená",J276,0)</f>
        <v>0</v>
      </c>
      <c r="BG276" s="202">
        <f>IF(N276="zákl. přenesená",J276,0)</f>
        <v>0</v>
      </c>
      <c r="BH276" s="202">
        <f>IF(N276="sníž. přenesená",J276,0)</f>
        <v>0</v>
      </c>
      <c r="BI276" s="202">
        <f>IF(N276="nulová",J276,0)</f>
        <v>0</v>
      </c>
      <c r="BJ276" s="18" t="s">
        <v>84</v>
      </c>
      <c r="BK276" s="202">
        <f>ROUND(I276*H276,2)</f>
        <v>0</v>
      </c>
      <c r="BL276" s="18" t="s">
        <v>318</v>
      </c>
      <c r="BM276" s="201" t="s">
        <v>4738</v>
      </c>
    </row>
    <row r="277" spans="1:65" s="2" customFormat="1" ht="24" customHeight="1" x14ac:dyDescent="0.2">
      <c r="A277" s="35"/>
      <c r="B277" s="36"/>
      <c r="C277" s="190" t="s">
        <v>1093</v>
      </c>
      <c r="D277" s="190" t="s">
        <v>313</v>
      </c>
      <c r="E277" s="191" t="s">
        <v>4739</v>
      </c>
      <c r="F277" s="192" t="s">
        <v>4740</v>
      </c>
      <c r="G277" s="193" t="s">
        <v>2003</v>
      </c>
      <c r="H277" s="194">
        <v>1</v>
      </c>
      <c r="I277" s="195"/>
      <c r="J277" s="196">
        <f>ROUND(I277*H277,2)</f>
        <v>0</v>
      </c>
      <c r="K277" s="192" t="s">
        <v>21</v>
      </c>
      <c r="L277" s="40"/>
      <c r="M277" s="197" t="s">
        <v>21</v>
      </c>
      <c r="N277" s="198" t="s">
        <v>47</v>
      </c>
      <c r="O277" s="65"/>
      <c r="P277" s="199">
        <f>O277*H277</f>
        <v>0</v>
      </c>
      <c r="Q277" s="199">
        <v>0</v>
      </c>
      <c r="R277" s="199">
        <f>Q277*H277</f>
        <v>0</v>
      </c>
      <c r="S277" s="199">
        <v>0</v>
      </c>
      <c r="T277" s="200">
        <f>S277*H277</f>
        <v>0</v>
      </c>
      <c r="U277" s="35"/>
      <c r="V277" s="35"/>
      <c r="W277" s="35"/>
      <c r="X277" s="35"/>
      <c r="Y277" s="35"/>
      <c r="Z277" s="35"/>
      <c r="AA277" s="35"/>
      <c r="AB277" s="35"/>
      <c r="AC277" s="35"/>
      <c r="AD277" s="35"/>
      <c r="AE277" s="35"/>
      <c r="AR277" s="201" t="s">
        <v>318</v>
      </c>
      <c r="AT277" s="201" t="s">
        <v>313</v>
      </c>
      <c r="AU277" s="201" t="s">
        <v>86</v>
      </c>
      <c r="AY277" s="18" t="s">
        <v>311</v>
      </c>
      <c r="BE277" s="202">
        <f>IF(N277="základní",J277,0)</f>
        <v>0</v>
      </c>
      <c r="BF277" s="202">
        <f>IF(N277="snížená",J277,0)</f>
        <v>0</v>
      </c>
      <c r="BG277" s="202">
        <f>IF(N277="zákl. přenesená",J277,0)</f>
        <v>0</v>
      </c>
      <c r="BH277" s="202">
        <f>IF(N277="sníž. přenesená",J277,0)</f>
        <v>0</v>
      </c>
      <c r="BI277" s="202">
        <f>IF(N277="nulová",J277,0)</f>
        <v>0</v>
      </c>
      <c r="BJ277" s="18" t="s">
        <v>84</v>
      </c>
      <c r="BK277" s="202">
        <f>ROUND(I277*H277,2)</f>
        <v>0</v>
      </c>
      <c r="BL277" s="18" t="s">
        <v>318</v>
      </c>
      <c r="BM277" s="201" t="s">
        <v>4741</v>
      </c>
    </row>
    <row r="278" spans="1:65" s="2" customFormat="1" ht="16.5" customHeight="1" x14ac:dyDescent="0.2">
      <c r="A278" s="35"/>
      <c r="B278" s="36"/>
      <c r="C278" s="190" t="s">
        <v>1097</v>
      </c>
      <c r="D278" s="190" t="s">
        <v>313</v>
      </c>
      <c r="E278" s="191" t="s">
        <v>4742</v>
      </c>
      <c r="F278" s="192" t="s">
        <v>4743</v>
      </c>
      <c r="G278" s="193" t="s">
        <v>2003</v>
      </c>
      <c r="H278" s="194">
        <v>1</v>
      </c>
      <c r="I278" s="195"/>
      <c r="J278" s="196">
        <f>ROUND(I278*H278,2)</f>
        <v>0</v>
      </c>
      <c r="K278" s="192" t="s">
        <v>21</v>
      </c>
      <c r="L278" s="40"/>
      <c r="M278" s="197" t="s">
        <v>21</v>
      </c>
      <c r="N278" s="198" t="s">
        <v>47</v>
      </c>
      <c r="O278" s="65"/>
      <c r="P278" s="199">
        <f>O278*H278</f>
        <v>0</v>
      </c>
      <c r="Q278" s="199">
        <v>0</v>
      </c>
      <c r="R278" s="199">
        <f>Q278*H278</f>
        <v>0</v>
      </c>
      <c r="S278" s="199">
        <v>0</v>
      </c>
      <c r="T278" s="200">
        <f>S278*H278</f>
        <v>0</v>
      </c>
      <c r="U278" s="35"/>
      <c r="V278" s="35"/>
      <c r="W278" s="35"/>
      <c r="X278" s="35"/>
      <c r="Y278" s="35"/>
      <c r="Z278" s="35"/>
      <c r="AA278" s="35"/>
      <c r="AB278" s="35"/>
      <c r="AC278" s="35"/>
      <c r="AD278" s="35"/>
      <c r="AE278" s="35"/>
      <c r="AR278" s="201" t="s">
        <v>318</v>
      </c>
      <c r="AT278" s="201" t="s">
        <v>313</v>
      </c>
      <c r="AU278" s="201" t="s">
        <v>86</v>
      </c>
      <c r="AY278" s="18" t="s">
        <v>311</v>
      </c>
      <c r="BE278" s="202">
        <f>IF(N278="základní",J278,0)</f>
        <v>0</v>
      </c>
      <c r="BF278" s="202">
        <f>IF(N278="snížená",J278,0)</f>
        <v>0</v>
      </c>
      <c r="BG278" s="202">
        <f>IF(N278="zákl. přenesená",J278,0)</f>
        <v>0</v>
      </c>
      <c r="BH278" s="202">
        <f>IF(N278="sníž. přenesená",J278,0)</f>
        <v>0</v>
      </c>
      <c r="BI278" s="202">
        <f>IF(N278="nulová",J278,0)</f>
        <v>0</v>
      </c>
      <c r="BJ278" s="18" t="s">
        <v>84</v>
      </c>
      <c r="BK278" s="202">
        <f>ROUND(I278*H278,2)</f>
        <v>0</v>
      </c>
      <c r="BL278" s="18" t="s">
        <v>318</v>
      </c>
      <c r="BM278" s="201" t="s">
        <v>4744</v>
      </c>
    </row>
    <row r="279" spans="1:65" s="2" customFormat="1" ht="16.5" customHeight="1" x14ac:dyDescent="0.2">
      <c r="A279" s="35"/>
      <c r="B279" s="36"/>
      <c r="C279" s="190" t="s">
        <v>1100</v>
      </c>
      <c r="D279" s="190" t="s">
        <v>313</v>
      </c>
      <c r="E279" s="191" t="s">
        <v>4745</v>
      </c>
      <c r="F279" s="192" t="s">
        <v>4746</v>
      </c>
      <c r="G279" s="193" t="s">
        <v>2003</v>
      </c>
      <c r="H279" s="194">
        <v>1</v>
      </c>
      <c r="I279" s="195"/>
      <c r="J279" s="196">
        <f>ROUND(I279*H279,2)</f>
        <v>0</v>
      </c>
      <c r="K279" s="192" t="s">
        <v>21</v>
      </c>
      <c r="L279" s="40"/>
      <c r="M279" s="249" t="s">
        <v>21</v>
      </c>
      <c r="N279" s="250" t="s">
        <v>47</v>
      </c>
      <c r="O279" s="251"/>
      <c r="P279" s="252">
        <f>O279*H279</f>
        <v>0</v>
      </c>
      <c r="Q279" s="252">
        <v>0</v>
      </c>
      <c r="R279" s="252">
        <f>Q279*H279</f>
        <v>0</v>
      </c>
      <c r="S279" s="252">
        <v>0</v>
      </c>
      <c r="T279" s="253">
        <f>S279*H279</f>
        <v>0</v>
      </c>
      <c r="U279" s="35"/>
      <c r="V279" s="35"/>
      <c r="W279" s="35"/>
      <c r="X279" s="35"/>
      <c r="Y279" s="35"/>
      <c r="Z279" s="35"/>
      <c r="AA279" s="35"/>
      <c r="AB279" s="35"/>
      <c r="AC279" s="35"/>
      <c r="AD279" s="35"/>
      <c r="AE279" s="35"/>
      <c r="AR279" s="201" t="s">
        <v>318</v>
      </c>
      <c r="AT279" s="201" t="s">
        <v>313</v>
      </c>
      <c r="AU279" s="201" t="s">
        <v>86</v>
      </c>
      <c r="AY279" s="18" t="s">
        <v>311</v>
      </c>
      <c r="BE279" s="202">
        <f>IF(N279="základní",J279,0)</f>
        <v>0</v>
      </c>
      <c r="BF279" s="202">
        <f>IF(N279="snížená",J279,0)</f>
        <v>0</v>
      </c>
      <c r="BG279" s="202">
        <f>IF(N279="zákl. přenesená",J279,0)</f>
        <v>0</v>
      </c>
      <c r="BH279" s="202">
        <f>IF(N279="sníž. přenesená",J279,0)</f>
        <v>0</v>
      </c>
      <c r="BI279" s="202">
        <f>IF(N279="nulová",J279,0)</f>
        <v>0</v>
      </c>
      <c r="BJ279" s="18" t="s">
        <v>84</v>
      </c>
      <c r="BK279" s="202">
        <f>ROUND(I279*H279,2)</f>
        <v>0</v>
      </c>
      <c r="BL279" s="18" t="s">
        <v>318</v>
      </c>
      <c r="BM279" s="201" t="s">
        <v>4747</v>
      </c>
    </row>
    <row r="280" spans="1:65" s="2" customFormat="1" ht="6.95" customHeight="1" x14ac:dyDescent="0.2">
      <c r="A280" s="35"/>
      <c r="B280" s="48"/>
      <c r="C280" s="49"/>
      <c r="D280" s="49"/>
      <c r="E280" s="49"/>
      <c r="F280" s="49"/>
      <c r="G280" s="49"/>
      <c r="H280" s="49"/>
      <c r="I280" s="139"/>
      <c r="J280" s="49"/>
      <c r="K280" s="49"/>
      <c r="L280" s="40"/>
      <c r="M280" s="35"/>
      <c r="O280" s="35"/>
      <c r="P280" s="35"/>
      <c r="Q280" s="35"/>
      <c r="R280" s="35"/>
      <c r="S280" s="35"/>
      <c r="T280" s="35"/>
      <c r="U280" s="35"/>
      <c r="V280" s="35"/>
      <c r="W280" s="35"/>
      <c r="X280" s="35"/>
      <c r="Y280" s="35"/>
      <c r="Z280" s="35"/>
      <c r="AA280" s="35"/>
      <c r="AB280" s="35"/>
      <c r="AC280" s="35"/>
      <c r="AD280" s="35"/>
      <c r="AE280" s="35"/>
    </row>
  </sheetData>
  <sheetProtection algorithmName="SHA-512" hashValue="apx030meJxHGoTADb7oappau5QbdZhCQYfzzV+BoZ/8Tksn9iEFlkW8P6PUsQETD1tUJbHVGL9lpTwtXliVX2A==" saltValue="3HORWZUF9AFgsoNqXXn8t7t1wM+85EafhEuEwy7Moc0w12/oJFemiuomNPMT/4HEwf5VdrBY/ux++PF0by7ceg==" spinCount="100000" sheet="1" objects="1" scenarios="1" formatColumns="0" formatRows="0" autoFilter="0"/>
  <autoFilter ref="C103:K279" xr:uid="{00000000-0009-0000-0000-00000B000000}"/>
  <mergeCells count="9">
    <mergeCell ref="E50:H50"/>
    <mergeCell ref="E94:H94"/>
    <mergeCell ref="E96:H96"/>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02"/>
  <sheetViews>
    <sheetView showGridLines="0" workbookViewId="0">
      <selection activeCell="E23" sqref="E23:AN2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02"/>
      <c r="L2" s="420"/>
      <c r="M2" s="420"/>
      <c r="N2" s="420"/>
      <c r="O2" s="420"/>
      <c r="P2" s="420"/>
      <c r="Q2" s="420"/>
      <c r="R2" s="420"/>
      <c r="S2" s="420"/>
      <c r="T2" s="420"/>
      <c r="U2" s="420"/>
      <c r="V2" s="420"/>
      <c r="AT2" s="18" t="s">
        <v>120</v>
      </c>
    </row>
    <row r="3" spans="1:46" s="1" customFormat="1" ht="6.95" customHeight="1" x14ac:dyDescent="0.2">
      <c r="B3" s="104"/>
      <c r="C3" s="105"/>
      <c r="D3" s="105"/>
      <c r="E3" s="105"/>
      <c r="F3" s="105"/>
      <c r="G3" s="105"/>
      <c r="H3" s="105"/>
      <c r="I3" s="106"/>
      <c r="J3" s="105"/>
      <c r="K3" s="105"/>
      <c r="L3" s="21"/>
      <c r="AT3" s="18" t="s">
        <v>86</v>
      </c>
    </row>
    <row r="4" spans="1:46" s="1" customFormat="1" ht="24.95" customHeight="1" x14ac:dyDescent="0.2">
      <c r="B4" s="21"/>
      <c r="D4" s="107" t="s">
        <v>129</v>
      </c>
      <c r="I4" s="102"/>
      <c r="L4" s="21"/>
      <c r="M4" s="108" t="s">
        <v>10</v>
      </c>
      <c r="AT4" s="18" t="s">
        <v>4</v>
      </c>
    </row>
    <row r="5" spans="1:46" s="1" customFormat="1" ht="6.95" customHeight="1" x14ac:dyDescent="0.2">
      <c r="B5" s="21"/>
      <c r="I5" s="102"/>
      <c r="L5" s="21"/>
    </row>
    <row r="6" spans="1:46" s="1" customFormat="1" ht="12" customHeight="1" x14ac:dyDescent="0.2">
      <c r="B6" s="21"/>
      <c r="D6" s="109" t="s">
        <v>16</v>
      </c>
      <c r="I6" s="102"/>
      <c r="L6" s="21"/>
    </row>
    <row r="7" spans="1:46" s="1" customFormat="1" ht="16.5" customHeight="1" x14ac:dyDescent="0.2">
      <c r="B7" s="21"/>
      <c r="E7" s="436" t="str">
        <f>'Rekapitulace stavby'!K6</f>
        <v>Nemocnice Pelhřimov_rozšíření urgentního příjmu - stavební úpravy</v>
      </c>
      <c r="F7" s="437"/>
      <c r="G7" s="437"/>
      <c r="H7" s="437"/>
      <c r="I7" s="102"/>
      <c r="L7" s="21"/>
    </row>
    <row r="8" spans="1:46" s="2" customFormat="1" ht="12" customHeight="1" x14ac:dyDescent="0.2">
      <c r="A8" s="35"/>
      <c r="B8" s="40"/>
      <c r="C8" s="35"/>
      <c r="D8" s="109" t="s">
        <v>142</v>
      </c>
      <c r="E8" s="35"/>
      <c r="F8" s="35"/>
      <c r="G8" s="35"/>
      <c r="H8" s="35"/>
      <c r="I8" s="110"/>
      <c r="J8" s="35"/>
      <c r="K8" s="35"/>
      <c r="L8" s="111"/>
      <c r="S8" s="35"/>
      <c r="T8" s="35"/>
      <c r="U8" s="35"/>
      <c r="V8" s="35"/>
      <c r="W8" s="35"/>
      <c r="X8" s="35"/>
      <c r="Y8" s="35"/>
      <c r="Z8" s="35"/>
      <c r="AA8" s="35"/>
      <c r="AB8" s="35"/>
      <c r="AC8" s="35"/>
      <c r="AD8" s="35"/>
      <c r="AE8" s="35"/>
    </row>
    <row r="9" spans="1:46" s="2" customFormat="1" ht="16.5" customHeight="1" x14ac:dyDescent="0.2">
      <c r="A9" s="35"/>
      <c r="B9" s="40"/>
      <c r="C9" s="35"/>
      <c r="D9" s="35"/>
      <c r="E9" s="438" t="s">
        <v>4748</v>
      </c>
      <c r="F9" s="439"/>
      <c r="G9" s="439"/>
      <c r="H9" s="439"/>
      <c r="I9" s="110"/>
      <c r="J9" s="35"/>
      <c r="K9" s="35"/>
      <c r="L9" s="111"/>
      <c r="S9" s="35"/>
      <c r="T9" s="35"/>
      <c r="U9" s="35"/>
      <c r="V9" s="35"/>
      <c r="W9" s="35"/>
      <c r="X9" s="35"/>
      <c r="Y9" s="35"/>
      <c r="Z9" s="35"/>
      <c r="AA9" s="35"/>
      <c r="AB9" s="35"/>
      <c r="AC9" s="35"/>
      <c r="AD9" s="35"/>
      <c r="AE9" s="35"/>
    </row>
    <row r="10" spans="1:46" s="2" customFormat="1" x14ac:dyDescent="0.2">
      <c r="A10" s="35"/>
      <c r="B10" s="40"/>
      <c r="C10" s="35"/>
      <c r="D10" s="35"/>
      <c r="E10" s="35"/>
      <c r="F10" s="35"/>
      <c r="G10" s="35"/>
      <c r="H10" s="35"/>
      <c r="I10" s="110"/>
      <c r="J10" s="35"/>
      <c r="K10" s="35"/>
      <c r="L10" s="111"/>
      <c r="S10" s="35"/>
      <c r="T10" s="35"/>
      <c r="U10" s="35"/>
      <c r="V10" s="35"/>
      <c r="W10" s="35"/>
      <c r="X10" s="35"/>
      <c r="Y10" s="35"/>
      <c r="Z10" s="35"/>
      <c r="AA10" s="35"/>
      <c r="AB10" s="35"/>
      <c r="AC10" s="35"/>
      <c r="AD10" s="35"/>
      <c r="AE10" s="35"/>
    </row>
    <row r="11" spans="1:46" s="2" customFormat="1" ht="12" customHeight="1" x14ac:dyDescent="0.2">
      <c r="A11" s="35"/>
      <c r="B11" s="40"/>
      <c r="C11" s="35"/>
      <c r="D11" s="109" t="s">
        <v>18</v>
      </c>
      <c r="E11" s="35"/>
      <c r="F11" s="112" t="s">
        <v>19</v>
      </c>
      <c r="G11" s="35"/>
      <c r="H11" s="35"/>
      <c r="I11" s="113" t="s">
        <v>20</v>
      </c>
      <c r="J11" s="112" t="s">
        <v>21</v>
      </c>
      <c r="K11" s="35"/>
      <c r="L11" s="111"/>
      <c r="S11" s="35"/>
      <c r="T11" s="35"/>
      <c r="U11" s="35"/>
      <c r="V11" s="35"/>
      <c r="W11" s="35"/>
      <c r="X11" s="35"/>
      <c r="Y11" s="35"/>
      <c r="Z11" s="35"/>
      <c r="AA11" s="35"/>
      <c r="AB11" s="35"/>
      <c r="AC11" s="35"/>
      <c r="AD11" s="35"/>
      <c r="AE11" s="35"/>
    </row>
    <row r="12" spans="1:46" s="2" customFormat="1" ht="12" customHeight="1" x14ac:dyDescent="0.2">
      <c r="A12" s="35"/>
      <c r="B12" s="40"/>
      <c r="C12" s="35"/>
      <c r="D12" s="109" t="s">
        <v>22</v>
      </c>
      <c r="E12" s="35"/>
      <c r="F12" s="112" t="s">
        <v>23</v>
      </c>
      <c r="G12" s="35"/>
      <c r="H12" s="35"/>
      <c r="I12" s="113" t="s">
        <v>24</v>
      </c>
      <c r="J12" s="114" t="str">
        <f>'Rekapitulace stavby'!AN8</f>
        <v>Vyplň údaj</v>
      </c>
      <c r="K12" s="35"/>
      <c r="L12" s="111"/>
      <c r="S12" s="35"/>
      <c r="T12" s="35"/>
      <c r="U12" s="35"/>
      <c r="V12" s="35"/>
      <c r="W12" s="35"/>
      <c r="X12" s="35"/>
      <c r="Y12" s="35"/>
      <c r="Z12" s="35"/>
      <c r="AA12" s="35"/>
      <c r="AB12" s="35"/>
      <c r="AC12" s="35"/>
      <c r="AD12" s="35"/>
      <c r="AE12" s="35"/>
    </row>
    <row r="13" spans="1:46" s="2" customFormat="1" ht="10.9" customHeight="1" x14ac:dyDescent="0.2">
      <c r="A13" s="35"/>
      <c r="B13" s="40"/>
      <c r="C13" s="35"/>
      <c r="D13" s="35"/>
      <c r="E13" s="35"/>
      <c r="F13" s="35"/>
      <c r="G13" s="35"/>
      <c r="H13" s="35"/>
      <c r="I13" s="110"/>
      <c r="J13" s="35"/>
      <c r="K13" s="35"/>
      <c r="L13" s="111"/>
      <c r="S13" s="35"/>
      <c r="T13" s="35"/>
      <c r="U13" s="35"/>
      <c r="V13" s="35"/>
      <c r="W13" s="35"/>
      <c r="X13" s="35"/>
      <c r="Y13" s="35"/>
      <c r="Z13" s="35"/>
      <c r="AA13" s="35"/>
      <c r="AB13" s="35"/>
      <c r="AC13" s="35"/>
      <c r="AD13" s="35"/>
      <c r="AE13" s="35"/>
    </row>
    <row r="14" spans="1:46" s="2" customFormat="1" ht="12" customHeight="1" x14ac:dyDescent="0.2">
      <c r="A14" s="35"/>
      <c r="B14" s="40"/>
      <c r="C14" s="35"/>
      <c r="D14" s="109" t="s">
        <v>25</v>
      </c>
      <c r="E14" s="35"/>
      <c r="F14" s="35"/>
      <c r="G14" s="35"/>
      <c r="H14" s="35"/>
      <c r="I14" s="113" t="s">
        <v>26</v>
      </c>
      <c r="J14" s="112" t="s">
        <v>27</v>
      </c>
      <c r="K14" s="35"/>
      <c r="L14" s="111"/>
      <c r="S14" s="35"/>
      <c r="T14" s="35"/>
      <c r="U14" s="35"/>
      <c r="V14" s="35"/>
      <c r="W14" s="35"/>
      <c r="X14" s="35"/>
      <c r="Y14" s="35"/>
      <c r="Z14" s="35"/>
      <c r="AA14" s="35"/>
      <c r="AB14" s="35"/>
      <c r="AC14" s="35"/>
      <c r="AD14" s="35"/>
      <c r="AE14" s="35"/>
    </row>
    <row r="15" spans="1:46" s="2" customFormat="1" ht="18" customHeight="1" x14ac:dyDescent="0.2">
      <c r="A15" s="35"/>
      <c r="B15" s="40"/>
      <c r="C15" s="35"/>
      <c r="D15" s="35"/>
      <c r="E15" s="112" t="s">
        <v>28</v>
      </c>
      <c r="F15" s="35"/>
      <c r="G15" s="35"/>
      <c r="H15" s="35"/>
      <c r="I15" s="113" t="s">
        <v>29</v>
      </c>
      <c r="J15" s="112" t="s">
        <v>30</v>
      </c>
      <c r="K15" s="35"/>
      <c r="L15" s="111"/>
      <c r="S15" s="35"/>
      <c r="T15" s="35"/>
      <c r="U15" s="35"/>
      <c r="V15" s="35"/>
      <c r="W15" s="35"/>
      <c r="X15" s="35"/>
      <c r="Y15" s="35"/>
      <c r="Z15" s="35"/>
      <c r="AA15" s="35"/>
      <c r="AB15" s="35"/>
      <c r="AC15" s="35"/>
      <c r="AD15" s="35"/>
      <c r="AE15" s="35"/>
    </row>
    <row r="16" spans="1:46" s="2" customFormat="1" ht="6.95" customHeight="1" x14ac:dyDescent="0.2">
      <c r="A16" s="35"/>
      <c r="B16" s="40"/>
      <c r="C16" s="35"/>
      <c r="D16" s="35"/>
      <c r="E16" s="35"/>
      <c r="F16" s="35"/>
      <c r="G16" s="35"/>
      <c r="H16" s="35"/>
      <c r="I16" s="110"/>
      <c r="J16" s="35"/>
      <c r="K16" s="35"/>
      <c r="L16" s="111"/>
      <c r="S16" s="35"/>
      <c r="T16" s="35"/>
      <c r="U16" s="35"/>
      <c r="V16" s="35"/>
      <c r="W16" s="35"/>
      <c r="X16" s="35"/>
      <c r="Y16" s="35"/>
      <c r="Z16" s="35"/>
      <c r="AA16" s="35"/>
      <c r="AB16" s="35"/>
      <c r="AC16" s="35"/>
      <c r="AD16" s="35"/>
      <c r="AE16" s="35"/>
    </row>
    <row r="17" spans="1:31" s="2" customFormat="1" ht="12" customHeight="1" x14ac:dyDescent="0.2">
      <c r="A17" s="35"/>
      <c r="B17" s="40"/>
      <c r="C17" s="35"/>
      <c r="D17" s="109" t="s">
        <v>31</v>
      </c>
      <c r="E17" s="35"/>
      <c r="F17" s="35"/>
      <c r="G17" s="35"/>
      <c r="H17" s="35"/>
      <c r="I17" s="113" t="s">
        <v>26</v>
      </c>
      <c r="J17" s="31" t="str">
        <f>'Rekapitulace stavby'!AN13</f>
        <v>Vyplň údaj</v>
      </c>
      <c r="K17" s="35"/>
      <c r="L17" s="111"/>
      <c r="S17" s="35"/>
      <c r="T17" s="35"/>
      <c r="U17" s="35"/>
      <c r="V17" s="35"/>
      <c r="W17" s="35"/>
      <c r="X17" s="35"/>
      <c r="Y17" s="35"/>
      <c r="Z17" s="35"/>
      <c r="AA17" s="35"/>
      <c r="AB17" s="35"/>
      <c r="AC17" s="35"/>
      <c r="AD17" s="35"/>
      <c r="AE17" s="35"/>
    </row>
    <row r="18" spans="1:31" s="2" customFormat="1" ht="18" customHeight="1" x14ac:dyDescent="0.2">
      <c r="A18" s="35"/>
      <c r="B18" s="40"/>
      <c r="C18" s="35"/>
      <c r="D18" s="35"/>
      <c r="E18" s="440" t="str">
        <f>'Rekapitulace stavby'!E14</f>
        <v>Vyplň údaj</v>
      </c>
      <c r="F18" s="441"/>
      <c r="G18" s="441"/>
      <c r="H18" s="441"/>
      <c r="I18" s="113" t="s">
        <v>29</v>
      </c>
      <c r="J18" s="31" t="str">
        <f>'Rekapitulace stavby'!AN14</f>
        <v>Vyplň údaj</v>
      </c>
      <c r="K18" s="35"/>
      <c r="L18" s="111"/>
      <c r="S18" s="35"/>
      <c r="T18" s="35"/>
      <c r="U18" s="35"/>
      <c r="V18" s="35"/>
      <c r="W18" s="35"/>
      <c r="X18" s="35"/>
      <c r="Y18" s="35"/>
      <c r="Z18" s="35"/>
      <c r="AA18" s="35"/>
      <c r="AB18" s="35"/>
      <c r="AC18" s="35"/>
      <c r="AD18" s="35"/>
      <c r="AE18" s="35"/>
    </row>
    <row r="19" spans="1:31" s="2" customFormat="1" ht="6.95" customHeight="1" x14ac:dyDescent="0.2">
      <c r="A19" s="35"/>
      <c r="B19" s="40"/>
      <c r="C19" s="35"/>
      <c r="D19" s="35"/>
      <c r="E19" s="35"/>
      <c r="F19" s="35"/>
      <c r="G19" s="35"/>
      <c r="H19" s="35"/>
      <c r="I19" s="110"/>
      <c r="J19" s="35"/>
      <c r="K19" s="35"/>
      <c r="L19" s="111"/>
      <c r="S19" s="35"/>
      <c r="T19" s="35"/>
      <c r="U19" s="35"/>
      <c r="V19" s="35"/>
      <c r="W19" s="35"/>
      <c r="X19" s="35"/>
      <c r="Y19" s="35"/>
      <c r="Z19" s="35"/>
      <c r="AA19" s="35"/>
      <c r="AB19" s="35"/>
      <c r="AC19" s="35"/>
      <c r="AD19" s="35"/>
      <c r="AE19" s="35"/>
    </row>
    <row r="20" spans="1:31" s="2" customFormat="1" ht="12" customHeight="1" x14ac:dyDescent="0.2">
      <c r="A20" s="35"/>
      <c r="B20" s="40"/>
      <c r="C20" s="35"/>
      <c r="D20" s="109" t="s">
        <v>33</v>
      </c>
      <c r="E20" s="35"/>
      <c r="F20" s="35"/>
      <c r="G20" s="35"/>
      <c r="H20" s="35"/>
      <c r="I20" s="113" t="s">
        <v>26</v>
      </c>
      <c r="J20" s="112" t="s">
        <v>34</v>
      </c>
      <c r="K20" s="35"/>
      <c r="L20" s="111"/>
      <c r="S20" s="35"/>
      <c r="T20" s="35"/>
      <c r="U20" s="35"/>
      <c r="V20" s="35"/>
      <c r="W20" s="35"/>
      <c r="X20" s="35"/>
      <c r="Y20" s="35"/>
      <c r="Z20" s="35"/>
      <c r="AA20" s="35"/>
      <c r="AB20" s="35"/>
      <c r="AC20" s="35"/>
      <c r="AD20" s="35"/>
      <c r="AE20" s="35"/>
    </row>
    <row r="21" spans="1:31" s="2" customFormat="1" ht="18" customHeight="1" x14ac:dyDescent="0.2">
      <c r="A21" s="35"/>
      <c r="B21" s="40"/>
      <c r="C21" s="35"/>
      <c r="D21" s="35"/>
      <c r="E21" s="112" t="s">
        <v>35</v>
      </c>
      <c r="F21" s="35"/>
      <c r="G21" s="35"/>
      <c r="H21" s="35"/>
      <c r="I21" s="113" t="s">
        <v>29</v>
      </c>
      <c r="J21" s="112" t="s">
        <v>36</v>
      </c>
      <c r="K21" s="35"/>
      <c r="L21" s="111"/>
      <c r="S21" s="35"/>
      <c r="T21" s="35"/>
      <c r="U21" s="35"/>
      <c r="V21" s="35"/>
      <c r="W21" s="35"/>
      <c r="X21" s="35"/>
      <c r="Y21" s="35"/>
      <c r="Z21" s="35"/>
      <c r="AA21" s="35"/>
      <c r="AB21" s="35"/>
      <c r="AC21" s="35"/>
      <c r="AD21" s="35"/>
      <c r="AE21" s="35"/>
    </row>
    <row r="22" spans="1:31" s="2" customFormat="1" ht="6.95" customHeight="1" x14ac:dyDescent="0.2">
      <c r="A22" s="35"/>
      <c r="B22" s="40"/>
      <c r="C22" s="35"/>
      <c r="D22" s="35"/>
      <c r="E22" s="35"/>
      <c r="F22" s="35"/>
      <c r="G22" s="35"/>
      <c r="H22" s="35"/>
      <c r="I22" s="110"/>
      <c r="J22" s="35"/>
      <c r="K22" s="35"/>
      <c r="L22" s="111"/>
      <c r="S22" s="35"/>
      <c r="T22" s="35"/>
      <c r="U22" s="35"/>
      <c r="V22" s="35"/>
      <c r="W22" s="35"/>
      <c r="X22" s="35"/>
      <c r="Y22" s="35"/>
      <c r="Z22" s="35"/>
      <c r="AA22" s="35"/>
      <c r="AB22" s="35"/>
      <c r="AC22" s="35"/>
      <c r="AD22" s="35"/>
      <c r="AE22" s="35"/>
    </row>
    <row r="23" spans="1:31" s="2" customFormat="1" ht="12" customHeight="1" x14ac:dyDescent="0.2">
      <c r="A23" s="35"/>
      <c r="B23" s="40"/>
      <c r="C23" s="35"/>
      <c r="D23" s="109" t="s">
        <v>38</v>
      </c>
      <c r="E23" s="35"/>
      <c r="F23" s="35"/>
      <c r="G23" s="35"/>
      <c r="H23" s="35"/>
      <c r="I23" s="113" t="s">
        <v>26</v>
      </c>
      <c r="J23" s="112" t="s">
        <v>21</v>
      </c>
      <c r="K23" s="35"/>
      <c r="L23" s="111"/>
      <c r="S23" s="35"/>
      <c r="T23" s="35"/>
      <c r="U23" s="35"/>
      <c r="V23" s="35"/>
      <c r="W23" s="35"/>
      <c r="X23" s="35"/>
      <c r="Y23" s="35"/>
      <c r="Z23" s="35"/>
      <c r="AA23" s="35"/>
      <c r="AB23" s="35"/>
      <c r="AC23" s="35"/>
      <c r="AD23" s="35"/>
      <c r="AE23" s="35"/>
    </row>
    <row r="24" spans="1:31" s="2" customFormat="1" ht="18" customHeight="1" x14ac:dyDescent="0.2">
      <c r="A24" s="35"/>
      <c r="B24" s="40"/>
      <c r="C24" s="35"/>
      <c r="D24" s="35"/>
      <c r="E24" s="112" t="s">
        <v>39</v>
      </c>
      <c r="F24" s="35"/>
      <c r="G24" s="35"/>
      <c r="H24" s="35"/>
      <c r="I24" s="113" t="s">
        <v>29</v>
      </c>
      <c r="J24" s="112" t="s">
        <v>21</v>
      </c>
      <c r="K24" s="35"/>
      <c r="L24" s="111"/>
      <c r="S24" s="35"/>
      <c r="T24" s="35"/>
      <c r="U24" s="35"/>
      <c r="V24" s="35"/>
      <c r="W24" s="35"/>
      <c r="X24" s="35"/>
      <c r="Y24" s="35"/>
      <c r="Z24" s="35"/>
      <c r="AA24" s="35"/>
      <c r="AB24" s="35"/>
      <c r="AC24" s="35"/>
      <c r="AD24" s="35"/>
      <c r="AE24" s="35"/>
    </row>
    <row r="25" spans="1:31" s="2" customFormat="1" ht="6.95" customHeight="1" x14ac:dyDescent="0.2">
      <c r="A25" s="35"/>
      <c r="B25" s="40"/>
      <c r="C25" s="35"/>
      <c r="D25" s="35"/>
      <c r="E25" s="35"/>
      <c r="F25" s="35"/>
      <c r="G25" s="35"/>
      <c r="H25" s="35"/>
      <c r="I25" s="110"/>
      <c r="J25" s="35"/>
      <c r="K25" s="35"/>
      <c r="L25" s="111"/>
      <c r="S25" s="35"/>
      <c r="T25" s="35"/>
      <c r="U25" s="35"/>
      <c r="V25" s="35"/>
      <c r="W25" s="35"/>
      <c r="X25" s="35"/>
      <c r="Y25" s="35"/>
      <c r="Z25" s="35"/>
      <c r="AA25" s="35"/>
      <c r="AB25" s="35"/>
      <c r="AC25" s="35"/>
      <c r="AD25" s="35"/>
      <c r="AE25" s="35"/>
    </row>
    <row r="26" spans="1:31" s="2" customFormat="1" ht="12" customHeight="1" x14ac:dyDescent="0.2">
      <c r="A26" s="35"/>
      <c r="B26" s="40"/>
      <c r="C26" s="35"/>
      <c r="D26" s="109" t="s">
        <v>40</v>
      </c>
      <c r="E26" s="35"/>
      <c r="F26" s="35"/>
      <c r="G26" s="35"/>
      <c r="H26" s="35"/>
      <c r="I26" s="110"/>
      <c r="J26" s="35"/>
      <c r="K26" s="35"/>
      <c r="L26" s="111"/>
      <c r="S26" s="35"/>
      <c r="T26" s="35"/>
      <c r="U26" s="35"/>
      <c r="V26" s="35"/>
      <c r="W26" s="35"/>
      <c r="X26" s="35"/>
      <c r="Y26" s="35"/>
      <c r="Z26" s="35"/>
      <c r="AA26" s="35"/>
      <c r="AB26" s="35"/>
      <c r="AC26" s="35"/>
      <c r="AD26" s="35"/>
      <c r="AE26" s="35"/>
    </row>
    <row r="27" spans="1:31" s="8" customFormat="1" ht="16.5" customHeight="1" x14ac:dyDescent="0.2">
      <c r="A27" s="115"/>
      <c r="B27" s="116"/>
      <c r="C27" s="115"/>
      <c r="D27" s="115"/>
      <c r="E27" s="442" t="s">
        <v>21</v>
      </c>
      <c r="F27" s="442"/>
      <c r="G27" s="442"/>
      <c r="H27" s="442"/>
      <c r="I27" s="117"/>
      <c r="J27" s="115"/>
      <c r="K27" s="115"/>
      <c r="L27" s="118"/>
      <c r="S27" s="115"/>
      <c r="T27" s="115"/>
      <c r="U27" s="115"/>
      <c r="V27" s="115"/>
      <c r="W27" s="115"/>
      <c r="X27" s="115"/>
      <c r="Y27" s="115"/>
      <c r="Z27" s="115"/>
      <c r="AA27" s="115"/>
      <c r="AB27" s="115"/>
      <c r="AC27" s="115"/>
      <c r="AD27" s="115"/>
      <c r="AE27" s="115"/>
    </row>
    <row r="28" spans="1:31" s="2" customFormat="1" ht="6.95" customHeight="1" x14ac:dyDescent="0.2">
      <c r="A28" s="35"/>
      <c r="B28" s="40"/>
      <c r="C28" s="35"/>
      <c r="D28" s="35"/>
      <c r="E28" s="35"/>
      <c r="F28" s="35"/>
      <c r="G28" s="35"/>
      <c r="H28" s="35"/>
      <c r="I28" s="110"/>
      <c r="J28" s="35"/>
      <c r="K28" s="35"/>
      <c r="L28" s="111"/>
      <c r="S28" s="35"/>
      <c r="T28" s="35"/>
      <c r="U28" s="35"/>
      <c r="V28" s="35"/>
      <c r="W28" s="35"/>
      <c r="X28" s="35"/>
      <c r="Y28" s="35"/>
      <c r="Z28" s="35"/>
      <c r="AA28" s="35"/>
      <c r="AB28" s="35"/>
      <c r="AC28" s="35"/>
      <c r="AD28" s="35"/>
      <c r="AE28" s="35"/>
    </row>
    <row r="29" spans="1:31" s="2" customFormat="1" ht="6.95" customHeight="1" x14ac:dyDescent="0.2">
      <c r="A29" s="35"/>
      <c r="B29" s="40"/>
      <c r="C29" s="35"/>
      <c r="D29" s="120"/>
      <c r="E29" s="120"/>
      <c r="F29" s="120"/>
      <c r="G29" s="120"/>
      <c r="H29" s="120"/>
      <c r="I29" s="121"/>
      <c r="J29" s="120"/>
      <c r="K29" s="120"/>
      <c r="L29" s="111"/>
      <c r="S29" s="35"/>
      <c r="T29" s="35"/>
      <c r="U29" s="35"/>
      <c r="V29" s="35"/>
      <c r="W29" s="35"/>
      <c r="X29" s="35"/>
      <c r="Y29" s="35"/>
      <c r="Z29" s="35"/>
      <c r="AA29" s="35"/>
      <c r="AB29" s="35"/>
      <c r="AC29" s="35"/>
      <c r="AD29" s="35"/>
      <c r="AE29" s="35"/>
    </row>
    <row r="30" spans="1:31" s="2" customFormat="1" ht="25.35" customHeight="1" x14ac:dyDescent="0.2">
      <c r="A30" s="35"/>
      <c r="B30" s="40"/>
      <c r="C30" s="35"/>
      <c r="D30" s="122" t="s">
        <v>42</v>
      </c>
      <c r="E30" s="35"/>
      <c r="F30" s="35"/>
      <c r="G30" s="35"/>
      <c r="H30" s="35"/>
      <c r="I30" s="110"/>
      <c r="J30" s="123">
        <f>ROUND(J80, 2)</f>
        <v>0</v>
      </c>
      <c r="K30" s="35"/>
      <c r="L30" s="111"/>
      <c r="S30" s="35"/>
      <c r="T30" s="35"/>
      <c r="U30" s="35"/>
      <c r="V30" s="35"/>
      <c r="W30" s="35"/>
      <c r="X30" s="35"/>
      <c r="Y30" s="35"/>
      <c r="Z30" s="35"/>
      <c r="AA30" s="35"/>
      <c r="AB30" s="35"/>
      <c r="AC30" s="35"/>
      <c r="AD30" s="35"/>
      <c r="AE30" s="35"/>
    </row>
    <row r="31" spans="1:31" s="2" customFormat="1" ht="6.95" customHeight="1" x14ac:dyDescent="0.2">
      <c r="A31" s="35"/>
      <c r="B31" s="40"/>
      <c r="C31" s="35"/>
      <c r="D31" s="120"/>
      <c r="E31" s="120"/>
      <c r="F31" s="120"/>
      <c r="G31" s="120"/>
      <c r="H31" s="120"/>
      <c r="I31" s="121"/>
      <c r="J31" s="120"/>
      <c r="K31" s="120"/>
      <c r="L31" s="111"/>
      <c r="S31" s="35"/>
      <c r="T31" s="35"/>
      <c r="U31" s="35"/>
      <c r="V31" s="35"/>
      <c r="W31" s="35"/>
      <c r="X31" s="35"/>
      <c r="Y31" s="35"/>
      <c r="Z31" s="35"/>
      <c r="AA31" s="35"/>
      <c r="AB31" s="35"/>
      <c r="AC31" s="35"/>
      <c r="AD31" s="35"/>
      <c r="AE31" s="35"/>
    </row>
    <row r="32" spans="1:31" s="2" customFormat="1" ht="14.45" customHeight="1" x14ac:dyDescent="0.2">
      <c r="A32" s="35"/>
      <c r="B32" s="40"/>
      <c r="C32" s="35"/>
      <c r="D32" s="35"/>
      <c r="E32" s="35"/>
      <c r="F32" s="124" t="s">
        <v>44</v>
      </c>
      <c r="G32" s="35"/>
      <c r="H32" s="35"/>
      <c r="I32" s="125" t="s">
        <v>43</v>
      </c>
      <c r="J32" s="124" t="s">
        <v>45</v>
      </c>
      <c r="K32" s="35"/>
      <c r="L32" s="111"/>
      <c r="S32" s="35"/>
      <c r="T32" s="35"/>
      <c r="U32" s="35"/>
      <c r="V32" s="35"/>
      <c r="W32" s="35"/>
      <c r="X32" s="35"/>
      <c r="Y32" s="35"/>
      <c r="Z32" s="35"/>
      <c r="AA32" s="35"/>
      <c r="AB32" s="35"/>
      <c r="AC32" s="35"/>
      <c r="AD32" s="35"/>
      <c r="AE32" s="35"/>
    </row>
    <row r="33" spans="1:31" s="2" customFormat="1" ht="14.45" customHeight="1" x14ac:dyDescent="0.2">
      <c r="A33" s="35"/>
      <c r="B33" s="40"/>
      <c r="C33" s="35"/>
      <c r="D33" s="126" t="s">
        <v>46</v>
      </c>
      <c r="E33" s="109" t="s">
        <v>47</v>
      </c>
      <c r="F33" s="127">
        <f>ROUND((SUM(BE80:BE101)),  2)</f>
        <v>0</v>
      </c>
      <c r="G33" s="35"/>
      <c r="H33" s="35"/>
      <c r="I33" s="128">
        <v>0.21</v>
      </c>
      <c r="J33" s="127">
        <f>ROUND(((SUM(BE80:BE101))*I33),  2)</f>
        <v>0</v>
      </c>
      <c r="K33" s="35"/>
      <c r="L33" s="111"/>
      <c r="S33" s="35"/>
      <c r="T33" s="35"/>
      <c r="U33" s="35"/>
      <c r="V33" s="35"/>
      <c r="W33" s="35"/>
      <c r="X33" s="35"/>
      <c r="Y33" s="35"/>
      <c r="Z33" s="35"/>
      <c r="AA33" s="35"/>
      <c r="AB33" s="35"/>
      <c r="AC33" s="35"/>
      <c r="AD33" s="35"/>
      <c r="AE33" s="35"/>
    </row>
    <row r="34" spans="1:31" s="2" customFormat="1" ht="14.45" customHeight="1" x14ac:dyDescent="0.2">
      <c r="A34" s="35"/>
      <c r="B34" s="40"/>
      <c r="C34" s="35"/>
      <c r="D34" s="35"/>
      <c r="E34" s="109" t="s">
        <v>48</v>
      </c>
      <c r="F34" s="127">
        <f>ROUND((SUM(BF80:BF101)),  2)</f>
        <v>0</v>
      </c>
      <c r="G34" s="35"/>
      <c r="H34" s="35"/>
      <c r="I34" s="128">
        <v>0.15</v>
      </c>
      <c r="J34" s="127">
        <f>ROUND(((SUM(BF80:BF101))*I34),  2)</f>
        <v>0</v>
      </c>
      <c r="K34" s="35"/>
      <c r="L34" s="111"/>
      <c r="S34" s="35"/>
      <c r="T34" s="35"/>
      <c r="U34" s="35"/>
      <c r="V34" s="35"/>
      <c r="W34" s="35"/>
      <c r="X34" s="35"/>
      <c r="Y34" s="35"/>
      <c r="Z34" s="35"/>
      <c r="AA34" s="35"/>
      <c r="AB34" s="35"/>
      <c r="AC34" s="35"/>
      <c r="AD34" s="35"/>
      <c r="AE34" s="35"/>
    </row>
    <row r="35" spans="1:31" s="2" customFormat="1" ht="14.45" hidden="1" customHeight="1" x14ac:dyDescent="0.2">
      <c r="A35" s="35"/>
      <c r="B35" s="40"/>
      <c r="C35" s="35"/>
      <c r="D35" s="35"/>
      <c r="E35" s="109" t="s">
        <v>49</v>
      </c>
      <c r="F35" s="127">
        <f>ROUND((SUM(BG80:BG101)),  2)</f>
        <v>0</v>
      </c>
      <c r="G35" s="35"/>
      <c r="H35" s="35"/>
      <c r="I35" s="128">
        <v>0.21</v>
      </c>
      <c r="J35" s="127">
        <f>0</f>
        <v>0</v>
      </c>
      <c r="K35" s="35"/>
      <c r="L35" s="111"/>
      <c r="S35" s="35"/>
      <c r="T35" s="35"/>
      <c r="U35" s="35"/>
      <c r="V35" s="35"/>
      <c r="W35" s="35"/>
      <c r="X35" s="35"/>
      <c r="Y35" s="35"/>
      <c r="Z35" s="35"/>
      <c r="AA35" s="35"/>
      <c r="AB35" s="35"/>
      <c r="AC35" s="35"/>
      <c r="AD35" s="35"/>
      <c r="AE35" s="35"/>
    </row>
    <row r="36" spans="1:31" s="2" customFormat="1" ht="14.45" hidden="1" customHeight="1" x14ac:dyDescent="0.2">
      <c r="A36" s="35"/>
      <c r="B36" s="40"/>
      <c r="C36" s="35"/>
      <c r="D36" s="35"/>
      <c r="E36" s="109" t="s">
        <v>50</v>
      </c>
      <c r="F36" s="127">
        <f>ROUND((SUM(BH80:BH101)),  2)</f>
        <v>0</v>
      </c>
      <c r="G36" s="35"/>
      <c r="H36" s="35"/>
      <c r="I36" s="128">
        <v>0.15</v>
      </c>
      <c r="J36" s="127">
        <f>0</f>
        <v>0</v>
      </c>
      <c r="K36" s="35"/>
      <c r="L36" s="111"/>
      <c r="S36" s="35"/>
      <c r="T36" s="35"/>
      <c r="U36" s="35"/>
      <c r="V36" s="35"/>
      <c r="W36" s="35"/>
      <c r="X36" s="35"/>
      <c r="Y36" s="35"/>
      <c r="Z36" s="35"/>
      <c r="AA36" s="35"/>
      <c r="AB36" s="35"/>
      <c r="AC36" s="35"/>
      <c r="AD36" s="35"/>
      <c r="AE36" s="35"/>
    </row>
    <row r="37" spans="1:31" s="2" customFormat="1" ht="14.45" hidden="1" customHeight="1" x14ac:dyDescent="0.2">
      <c r="A37" s="35"/>
      <c r="B37" s="40"/>
      <c r="C37" s="35"/>
      <c r="D37" s="35"/>
      <c r="E37" s="109" t="s">
        <v>51</v>
      </c>
      <c r="F37" s="127">
        <f>ROUND((SUM(BI80:BI101)),  2)</f>
        <v>0</v>
      </c>
      <c r="G37" s="35"/>
      <c r="H37" s="35"/>
      <c r="I37" s="128">
        <v>0</v>
      </c>
      <c r="J37" s="127">
        <f>0</f>
        <v>0</v>
      </c>
      <c r="K37" s="35"/>
      <c r="L37" s="111"/>
      <c r="S37" s="35"/>
      <c r="T37" s="35"/>
      <c r="U37" s="35"/>
      <c r="V37" s="35"/>
      <c r="W37" s="35"/>
      <c r="X37" s="35"/>
      <c r="Y37" s="35"/>
      <c r="Z37" s="35"/>
      <c r="AA37" s="35"/>
      <c r="AB37" s="35"/>
      <c r="AC37" s="35"/>
      <c r="AD37" s="35"/>
      <c r="AE37" s="35"/>
    </row>
    <row r="38" spans="1:31" s="2" customFormat="1" ht="6.95" customHeight="1" x14ac:dyDescent="0.2">
      <c r="A38" s="35"/>
      <c r="B38" s="40"/>
      <c r="C38" s="35"/>
      <c r="D38" s="35"/>
      <c r="E38" s="35"/>
      <c r="F38" s="35"/>
      <c r="G38" s="35"/>
      <c r="H38" s="35"/>
      <c r="I38" s="110"/>
      <c r="J38" s="35"/>
      <c r="K38" s="35"/>
      <c r="L38" s="111"/>
      <c r="S38" s="35"/>
      <c r="T38" s="35"/>
      <c r="U38" s="35"/>
      <c r="V38" s="35"/>
      <c r="W38" s="35"/>
      <c r="X38" s="35"/>
      <c r="Y38" s="35"/>
      <c r="Z38" s="35"/>
      <c r="AA38" s="35"/>
      <c r="AB38" s="35"/>
      <c r="AC38" s="35"/>
      <c r="AD38" s="35"/>
      <c r="AE38" s="35"/>
    </row>
    <row r="39" spans="1:31" s="2" customFormat="1" ht="25.35" customHeight="1" x14ac:dyDescent="0.2">
      <c r="A39" s="35"/>
      <c r="B39" s="40"/>
      <c r="C39" s="129"/>
      <c r="D39" s="130" t="s">
        <v>52</v>
      </c>
      <c r="E39" s="131"/>
      <c r="F39" s="131"/>
      <c r="G39" s="132" t="s">
        <v>53</v>
      </c>
      <c r="H39" s="133" t="s">
        <v>54</v>
      </c>
      <c r="I39" s="134"/>
      <c r="J39" s="135">
        <f>SUM(J30:J37)</f>
        <v>0</v>
      </c>
      <c r="K39" s="136"/>
      <c r="L39" s="111"/>
      <c r="S39" s="35"/>
      <c r="T39" s="35"/>
      <c r="U39" s="35"/>
      <c r="V39" s="35"/>
      <c r="W39" s="35"/>
      <c r="X39" s="35"/>
      <c r="Y39" s="35"/>
      <c r="Z39" s="35"/>
      <c r="AA39" s="35"/>
      <c r="AB39" s="35"/>
      <c r="AC39" s="35"/>
      <c r="AD39" s="35"/>
      <c r="AE39" s="35"/>
    </row>
    <row r="40" spans="1:31" s="2" customFormat="1" ht="14.45" customHeight="1" x14ac:dyDescent="0.2">
      <c r="A40" s="35"/>
      <c r="B40" s="137"/>
      <c r="C40" s="138"/>
      <c r="D40" s="138"/>
      <c r="E40" s="138"/>
      <c r="F40" s="138"/>
      <c r="G40" s="138"/>
      <c r="H40" s="138"/>
      <c r="I40" s="139"/>
      <c r="J40" s="138"/>
      <c r="K40" s="138"/>
      <c r="L40" s="111"/>
      <c r="S40" s="35"/>
      <c r="T40" s="35"/>
      <c r="U40" s="35"/>
      <c r="V40" s="35"/>
      <c r="W40" s="35"/>
      <c r="X40" s="35"/>
      <c r="Y40" s="35"/>
      <c r="Z40" s="35"/>
      <c r="AA40" s="35"/>
      <c r="AB40" s="35"/>
      <c r="AC40" s="35"/>
      <c r="AD40" s="35"/>
      <c r="AE40" s="35"/>
    </row>
    <row r="44" spans="1:31" s="2" customFormat="1" ht="6.95" customHeight="1" x14ac:dyDescent="0.2">
      <c r="A44" s="35"/>
      <c r="B44" s="140"/>
      <c r="C44" s="141"/>
      <c r="D44" s="141"/>
      <c r="E44" s="141"/>
      <c r="F44" s="141"/>
      <c r="G44" s="141"/>
      <c r="H44" s="141"/>
      <c r="I44" s="142"/>
      <c r="J44" s="141"/>
      <c r="K44" s="141"/>
      <c r="L44" s="111"/>
      <c r="S44" s="35"/>
      <c r="T44" s="35"/>
      <c r="U44" s="35"/>
      <c r="V44" s="35"/>
      <c r="W44" s="35"/>
      <c r="X44" s="35"/>
      <c r="Y44" s="35"/>
      <c r="Z44" s="35"/>
      <c r="AA44" s="35"/>
      <c r="AB44" s="35"/>
      <c r="AC44" s="35"/>
      <c r="AD44" s="35"/>
      <c r="AE44" s="35"/>
    </row>
    <row r="45" spans="1:31" s="2" customFormat="1" ht="24.95" customHeight="1" x14ac:dyDescent="0.2">
      <c r="A45" s="35"/>
      <c r="B45" s="36"/>
      <c r="C45" s="24" t="s">
        <v>223</v>
      </c>
      <c r="D45" s="37"/>
      <c r="E45" s="37"/>
      <c r="F45" s="37"/>
      <c r="G45" s="37"/>
      <c r="H45" s="37"/>
      <c r="I45" s="110"/>
      <c r="J45" s="37"/>
      <c r="K45" s="37"/>
      <c r="L45" s="111"/>
      <c r="S45" s="35"/>
      <c r="T45" s="35"/>
      <c r="U45" s="35"/>
      <c r="V45" s="35"/>
      <c r="W45" s="35"/>
      <c r="X45" s="35"/>
      <c r="Y45" s="35"/>
      <c r="Z45" s="35"/>
      <c r="AA45" s="35"/>
      <c r="AB45" s="35"/>
      <c r="AC45" s="35"/>
      <c r="AD45" s="35"/>
      <c r="AE45" s="35"/>
    </row>
    <row r="46" spans="1:31" s="2" customFormat="1" ht="6.95" customHeight="1" x14ac:dyDescent="0.2">
      <c r="A46" s="35"/>
      <c r="B46" s="36"/>
      <c r="C46" s="37"/>
      <c r="D46" s="37"/>
      <c r="E46" s="37"/>
      <c r="F46" s="37"/>
      <c r="G46" s="37"/>
      <c r="H46" s="37"/>
      <c r="I46" s="110"/>
      <c r="J46" s="37"/>
      <c r="K46" s="37"/>
      <c r="L46" s="111"/>
      <c r="S46" s="35"/>
      <c r="T46" s="35"/>
      <c r="U46" s="35"/>
      <c r="V46" s="35"/>
      <c r="W46" s="35"/>
      <c r="X46" s="35"/>
      <c r="Y46" s="35"/>
      <c r="Z46" s="35"/>
      <c r="AA46" s="35"/>
      <c r="AB46" s="35"/>
      <c r="AC46" s="35"/>
      <c r="AD46" s="35"/>
      <c r="AE46" s="35"/>
    </row>
    <row r="47" spans="1:31" s="2" customFormat="1" ht="12" customHeight="1" x14ac:dyDescent="0.2">
      <c r="A47" s="35"/>
      <c r="B47" s="36"/>
      <c r="C47" s="30" t="s">
        <v>16</v>
      </c>
      <c r="D47" s="37"/>
      <c r="E47" s="37"/>
      <c r="F47" s="37"/>
      <c r="G47" s="37"/>
      <c r="H47" s="37"/>
      <c r="I47" s="110"/>
      <c r="J47" s="37"/>
      <c r="K47" s="37"/>
      <c r="L47" s="111"/>
      <c r="S47" s="35"/>
      <c r="T47" s="35"/>
      <c r="U47" s="35"/>
      <c r="V47" s="35"/>
      <c r="W47" s="35"/>
      <c r="X47" s="35"/>
      <c r="Y47" s="35"/>
      <c r="Z47" s="35"/>
      <c r="AA47" s="35"/>
      <c r="AB47" s="35"/>
      <c r="AC47" s="35"/>
      <c r="AD47" s="35"/>
      <c r="AE47" s="35"/>
    </row>
    <row r="48" spans="1:31" s="2" customFormat="1" ht="16.5" customHeight="1" x14ac:dyDescent="0.2">
      <c r="A48" s="35"/>
      <c r="B48" s="36"/>
      <c r="C48" s="37"/>
      <c r="D48" s="37"/>
      <c r="E48" s="434" t="str">
        <f>E7</f>
        <v>Nemocnice Pelhřimov_rozšíření urgentního příjmu - stavební úpravy</v>
      </c>
      <c r="F48" s="435"/>
      <c r="G48" s="435"/>
      <c r="H48" s="435"/>
      <c r="I48" s="110"/>
      <c r="J48" s="37"/>
      <c r="K48" s="37"/>
      <c r="L48" s="111"/>
      <c r="S48" s="35"/>
      <c r="T48" s="35"/>
      <c r="U48" s="35"/>
      <c r="V48" s="35"/>
      <c r="W48" s="35"/>
      <c r="X48" s="35"/>
      <c r="Y48" s="35"/>
      <c r="Z48" s="35"/>
      <c r="AA48" s="35"/>
      <c r="AB48" s="35"/>
      <c r="AC48" s="35"/>
      <c r="AD48" s="35"/>
      <c r="AE48" s="35"/>
    </row>
    <row r="49" spans="1:47" s="2" customFormat="1" ht="12" customHeight="1" x14ac:dyDescent="0.2">
      <c r="A49" s="35"/>
      <c r="B49" s="36"/>
      <c r="C49" s="30" t="s">
        <v>142</v>
      </c>
      <c r="D49" s="37"/>
      <c r="E49" s="37"/>
      <c r="F49" s="37"/>
      <c r="G49" s="37"/>
      <c r="H49" s="37"/>
      <c r="I49" s="110"/>
      <c r="J49" s="37"/>
      <c r="K49" s="37"/>
      <c r="L49" s="111"/>
      <c r="S49" s="35"/>
      <c r="T49" s="35"/>
      <c r="U49" s="35"/>
      <c r="V49" s="35"/>
      <c r="W49" s="35"/>
      <c r="X49" s="35"/>
      <c r="Y49" s="35"/>
      <c r="Z49" s="35"/>
      <c r="AA49" s="35"/>
      <c r="AB49" s="35"/>
      <c r="AC49" s="35"/>
      <c r="AD49" s="35"/>
      <c r="AE49" s="35"/>
    </row>
    <row r="50" spans="1:47" s="2" customFormat="1" ht="16.5" customHeight="1" x14ac:dyDescent="0.2">
      <c r="A50" s="35"/>
      <c r="B50" s="36"/>
      <c r="C50" s="37"/>
      <c r="D50" s="37"/>
      <c r="E50" s="412" t="str">
        <f>E9</f>
        <v>VON - Vedlejší a ostatní náklady</v>
      </c>
      <c r="F50" s="433"/>
      <c r="G50" s="433"/>
      <c r="H50" s="433"/>
      <c r="I50" s="110"/>
      <c r="J50" s="37"/>
      <c r="K50" s="37"/>
      <c r="L50" s="111"/>
      <c r="S50" s="35"/>
      <c r="T50" s="35"/>
      <c r="U50" s="35"/>
      <c r="V50" s="35"/>
      <c r="W50" s="35"/>
      <c r="X50" s="35"/>
      <c r="Y50" s="35"/>
      <c r="Z50" s="35"/>
      <c r="AA50" s="35"/>
      <c r="AB50" s="35"/>
      <c r="AC50" s="35"/>
      <c r="AD50" s="35"/>
      <c r="AE50" s="35"/>
    </row>
    <row r="51" spans="1:47" s="2" customFormat="1" ht="6.95" customHeight="1" x14ac:dyDescent="0.2">
      <c r="A51" s="35"/>
      <c r="B51" s="36"/>
      <c r="C51" s="37"/>
      <c r="D51" s="37"/>
      <c r="E51" s="37"/>
      <c r="F51" s="37"/>
      <c r="G51" s="37"/>
      <c r="H51" s="37"/>
      <c r="I51" s="110"/>
      <c r="J51" s="37"/>
      <c r="K51" s="37"/>
      <c r="L51" s="111"/>
      <c r="S51" s="35"/>
      <c r="T51" s="35"/>
      <c r="U51" s="35"/>
      <c r="V51" s="35"/>
      <c r="W51" s="35"/>
      <c r="X51" s="35"/>
      <c r="Y51" s="35"/>
      <c r="Z51" s="35"/>
      <c r="AA51" s="35"/>
      <c r="AB51" s="35"/>
      <c r="AC51" s="35"/>
      <c r="AD51" s="35"/>
      <c r="AE51" s="35"/>
    </row>
    <row r="52" spans="1:47" s="2" customFormat="1" ht="12" customHeight="1" x14ac:dyDescent="0.2">
      <c r="A52" s="35"/>
      <c r="B52" s="36"/>
      <c r="C52" s="30" t="s">
        <v>22</v>
      </c>
      <c r="D52" s="37"/>
      <c r="E52" s="37"/>
      <c r="F52" s="28" t="str">
        <f>F12</f>
        <v>Pelhřimov</v>
      </c>
      <c r="G52" s="37"/>
      <c r="H52" s="37"/>
      <c r="I52" s="113" t="s">
        <v>24</v>
      </c>
      <c r="J52" s="60" t="str">
        <f>IF(J12="","",J12)</f>
        <v>Vyplň údaj</v>
      </c>
      <c r="K52" s="37"/>
      <c r="L52" s="111"/>
      <c r="S52" s="35"/>
      <c r="T52" s="35"/>
      <c r="U52" s="35"/>
      <c r="V52" s="35"/>
      <c r="W52" s="35"/>
      <c r="X52" s="35"/>
      <c r="Y52" s="35"/>
      <c r="Z52" s="35"/>
      <c r="AA52" s="35"/>
      <c r="AB52" s="35"/>
      <c r="AC52" s="35"/>
      <c r="AD52" s="35"/>
      <c r="AE52" s="35"/>
    </row>
    <row r="53" spans="1:47" s="2" customFormat="1" ht="6.95" customHeight="1" x14ac:dyDescent="0.2">
      <c r="A53" s="35"/>
      <c r="B53" s="36"/>
      <c r="C53" s="37"/>
      <c r="D53" s="37"/>
      <c r="E53" s="37"/>
      <c r="F53" s="37"/>
      <c r="G53" s="37"/>
      <c r="H53" s="37"/>
      <c r="I53" s="110"/>
      <c r="J53" s="37"/>
      <c r="K53" s="37"/>
      <c r="L53" s="111"/>
      <c r="S53" s="35"/>
      <c r="T53" s="35"/>
      <c r="U53" s="35"/>
      <c r="V53" s="35"/>
      <c r="W53" s="35"/>
      <c r="X53" s="35"/>
      <c r="Y53" s="35"/>
      <c r="Z53" s="35"/>
      <c r="AA53" s="35"/>
      <c r="AB53" s="35"/>
      <c r="AC53" s="35"/>
      <c r="AD53" s="35"/>
      <c r="AE53" s="35"/>
    </row>
    <row r="54" spans="1:47" s="2" customFormat="1" ht="15.2" customHeight="1" x14ac:dyDescent="0.2">
      <c r="A54" s="35"/>
      <c r="B54" s="36"/>
      <c r="C54" s="30" t="s">
        <v>25</v>
      </c>
      <c r="D54" s="37"/>
      <c r="E54" s="37"/>
      <c r="F54" s="28" t="str">
        <f>E15</f>
        <v>Kraj Vysočina</v>
      </c>
      <c r="G54" s="37"/>
      <c r="H54" s="37"/>
      <c r="I54" s="113" t="s">
        <v>33</v>
      </c>
      <c r="J54" s="33" t="str">
        <f>E21</f>
        <v>SVIŽN s.r.o.</v>
      </c>
      <c r="K54" s="37"/>
      <c r="L54" s="111"/>
      <c r="S54" s="35"/>
      <c r="T54" s="35"/>
      <c r="U54" s="35"/>
      <c r="V54" s="35"/>
      <c r="W54" s="35"/>
      <c r="X54" s="35"/>
      <c r="Y54" s="35"/>
      <c r="Z54" s="35"/>
      <c r="AA54" s="35"/>
      <c r="AB54" s="35"/>
      <c r="AC54" s="35"/>
      <c r="AD54" s="35"/>
      <c r="AE54" s="35"/>
    </row>
    <row r="55" spans="1:47" s="2" customFormat="1" ht="15.2" customHeight="1" x14ac:dyDescent="0.2">
      <c r="A55" s="35"/>
      <c r="B55" s="36"/>
      <c r="C55" s="30" t="s">
        <v>31</v>
      </c>
      <c r="D55" s="37"/>
      <c r="E55" s="37"/>
      <c r="F55" s="28" t="str">
        <f>IF(E18="","",E18)</f>
        <v>Vyplň údaj</v>
      </c>
      <c r="G55" s="37"/>
      <c r="H55" s="37"/>
      <c r="I55" s="113" t="s">
        <v>38</v>
      </c>
      <c r="J55" s="33" t="str">
        <f>E24</f>
        <v>Ing. Tomáš Alexi</v>
      </c>
      <c r="K55" s="37"/>
      <c r="L55" s="111"/>
      <c r="S55" s="35"/>
      <c r="T55" s="35"/>
      <c r="U55" s="35"/>
      <c r="V55" s="35"/>
      <c r="W55" s="35"/>
      <c r="X55" s="35"/>
      <c r="Y55" s="35"/>
      <c r="Z55" s="35"/>
      <c r="AA55" s="35"/>
      <c r="AB55" s="35"/>
      <c r="AC55" s="35"/>
      <c r="AD55" s="35"/>
      <c r="AE55" s="35"/>
    </row>
    <row r="56" spans="1:47" s="2" customFormat="1" ht="10.35" customHeight="1" x14ac:dyDescent="0.2">
      <c r="A56" s="35"/>
      <c r="B56" s="36"/>
      <c r="C56" s="37"/>
      <c r="D56" s="37"/>
      <c r="E56" s="37"/>
      <c r="F56" s="37"/>
      <c r="G56" s="37"/>
      <c r="H56" s="37"/>
      <c r="I56" s="110"/>
      <c r="J56" s="37"/>
      <c r="K56" s="37"/>
      <c r="L56" s="111"/>
      <c r="S56" s="35"/>
      <c r="T56" s="35"/>
      <c r="U56" s="35"/>
      <c r="V56" s="35"/>
      <c r="W56" s="35"/>
      <c r="X56" s="35"/>
      <c r="Y56" s="35"/>
      <c r="Z56" s="35"/>
      <c r="AA56" s="35"/>
      <c r="AB56" s="35"/>
      <c r="AC56" s="35"/>
      <c r="AD56" s="35"/>
      <c r="AE56" s="35"/>
    </row>
    <row r="57" spans="1:47" s="2" customFormat="1" ht="29.25" customHeight="1" x14ac:dyDescent="0.2">
      <c r="A57" s="35"/>
      <c r="B57" s="36"/>
      <c r="C57" s="143" t="s">
        <v>224</v>
      </c>
      <c r="D57" s="144"/>
      <c r="E57" s="144"/>
      <c r="F57" s="144"/>
      <c r="G57" s="144"/>
      <c r="H57" s="144"/>
      <c r="I57" s="145"/>
      <c r="J57" s="146" t="s">
        <v>225</v>
      </c>
      <c r="K57" s="144"/>
      <c r="L57" s="111"/>
      <c r="S57" s="35"/>
      <c r="T57" s="35"/>
      <c r="U57" s="35"/>
      <c r="V57" s="35"/>
      <c r="W57" s="35"/>
      <c r="X57" s="35"/>
      <c r="Y57" s="35"/>
      <c r="Z57" s="35"/>
      <c r="AA57" s="35"/>
      <c r="AB57" s="35"/>
      <c r="AC57" s="35"/>
      <c r="AD57" s="35"/>
      <c r="AE57" s="35"/>
    </row>
    <row r="58" spans="1:47" s="2" customFormat="1" ht="10.35" customHeight="1" x14ac:dyDescent="0.2">
      <c r="A58" s="35"/>
      <c r="B58" s="36"/>
      <c r="C58" s="37"/>
      <c r="D58" s="37"/>
      <c r="E58" s="37"/>
      <c r="F58" s="37"/>
      <c r="G58" s="37"/>
      <c r="H58" s="37"/>
      <c r="I58" s="110"/>
      <c r="J58" s="37"/>
      <c r="K58" s="37"/>
      <c r="L58" s="111"/>
      <c r="S58" s="35"/>
      <c r="T58" s="35"/>
      <c r="U58" s="35"/>
      <c r="V58" s="35"/>
      <c r="W58" s="35"/>
      <c r="X58" s="35"/>
      <c r="Y58" s="35"/>
      <c r="Z58" s="35"/>
      <c r="AA58" s="35"/>
      <c r="AB58" s="35"/>
      <c r="AC58" s="35"/>
      <c r="AD58" s="35"/>
      <c r="AE58" s="35"/>
    </row>
    <row r="59" spans="1:47" s="2" customFormat="1" ht="22.9" customHeight="1" x14ac:dyDescent="0.2">
      <c r="A59" s="35"/>
      <c r="B59" s="36"/>
      <c r="C59" s="147" t="s">
        <v>74</v>
      </c>
      <c r="D59" s="37"/>
      <c r="E59" s="37"/>
      <c r="F59" s="37"/>
      <c r="G59" s="37"/>
      <c r="H59" s="37"/>
      <c r="I59" s="110"/>
      <c r="J59" s="78">
        <f>J80</f>
        <v>0</v>
      </c>
      <c r="K59" s="37"/>
      <c r="L59" s="111"/>
      <c r="S59" s="35"/>
      <c r="T59" s="35"/>
      <c r="U59" s="35"/>
      <c r="V59" s="35"/>
      <c r="W59" s="35"/>
      <c r="X59" s="35"/>
      <c r="Y59" s="35"/>
      <c r="Z59" s="35"/>
      <c r="AA59" s="35"/>
      <c r="AB59" s="35"/>
      <c r="AC59" s="35"/>
      <c r="AD59" s="35"/>
      <c r="AE59" s="35"/>
      <c r="AU59" s="18" t="s">
        <v>226</v>
      </c>
    </row>
    <row r="60" spans="1:47" s="9" customFormat="1" ht="24.95" customHeight="1" x14ac:dyDescent="0.2">
      <c r="B60" s="148"/>
      <c r="C60" s="149"/>
      <c r="D60" s="150" t="s">
        <v>4749</v>
      </c>
      <c r="E60" s="151"/>
      <c r="F60" s="151"/>
      <c r="G60" s="151"/>
      <c r="H60" s="151"/>
      <c r="I60" s="152"/>
      <c r="J60" s="153">
        <f>J81</f>
        <v>0</v>
      </c>
      <c r="K60" s="149"/>
      <c r="L60" s="154"/>
    </row>
    <row r="61" spans="1:47" s="2" customFormat="1" ht="21.75" customHeight="1" x14ac:dyDescent="0.2">
      <c r="A61" s="35"/>
      <c r="B61" s="36"/>
      <c r="C61" s="37"/>
      <c r="D61" s="37"/>
      <c r="E61" s="37"/>
      <c r="F61" s="37"/>
      <c r="G61" s="37"/>
      <c r="H61" s="37"/>
      <c r="I61" s="110"/>
      <c r="J61" s="37"/>
      <c r="K61" s="37"/>
      <c r="L61" s="111"/>
      <c r="S61" s="35"/>
      <c r="T61" s="35"/>
      <c r="U61" s="35"/>
      <c r="V61" s="35"/>
      <c r="W61" s="35"/>
      <c r="X61" s="35"/>
      <c r="Y61" s="35"/>
      <c r="Z61" s="35"/>
      <c r="AA61" s="35"/>
      <c r="AB61" s="35"/>
      <c r="AC61" s="35"/>
      <c r="AD61" s="35"/>
      <c r="AE61" s="35"/>
    </row>
    <row r="62" spans="1:47" s="2" customFormat="1" ht="6.95" customHeight="1" x14ac:dyDescent="0.2">
      <c r="A62" s="35"/>
      <c r="B62" s="48"/>
      <c r="C62" s="49"/>
      <c r="D62" s="49"/>
      <c r="E62" s="49"/>
      <c r="F62" s="49"/>
      <c r="G62" s="49"/>
      <c r="H62" s="49"/>
      <c r="I62" s="139"/>
      <c r="J62" s="49"/>
      <c r="K62" s="49"/>
      <c r="L62" s="111"/>
      <c r="S62" s="35"/>
      <c r="T62" s="35"/>
      <c r="U62" s="35"/>
      <c r="V62" s="35"/>
      <c r="W62" s="35"/>
      <c r="X62" s="35"/>
      <c r="Y62" s="35"/>
      <c r="Z62" s="35"/>
      <c r="AA62" s="35"/>
      <c r="AB62" s="35"/>
      <c r="AC62" s="35"/>
      <c r="AD62" s="35"/>
      <c r="AE62" s="35"/>
    </row>
    <row r="66" spans="1:63" s="2" customFormat="1" ht="6.95" customHeight="1" x14ac:dyDescent="0.2">
      <c r="A66" s="35"/>
      <c r="B66" s="50"/>
      <c r="C66" s="51"/>
      <c r="D66" s="51"/>
      <c r="E66" s="51"/>
      <c r="F66" s="51"/>
      <c r="G66" s="51"/>
      <c r="H66" s="51"/>
      <c r="I66" s="142"/>
      <c r="J66" s="51"/>
      <c r="K66" s="51"/>
      <c r="L66" s="111"/>
      <c r="S66" s="35"/>
      <c r="T66" s="35"/>
      <c r="U66" s="35"/>
      <c r="V66" s="35"/>
      <c r="W66" s="35"/>
      <c r="X66" s="35"/>
      <c r="Y66" s="35"/>
      <c r="Z66" s="35"/>
      <c r="AA66" s="35"/>
      <c r="AB66" s="35"/>
      <c r="AC66" s="35"/>
      <c r="AD66" s="35"/>
      <c r="AE66" s="35"/>
    </row>
    <row r="67" spans="1:63" s="2" customFormat="1" ht="24.95" customHeight="1" x14ac:dyDescent="0.2">
      <c r="A67" s="35"/>
      <c r="B67" s="36"/>
      <c r="C67" s="24" t="s">
        <v>296</v>
      </c>
      <c r="D67" s="37"/>
      <c r="E67" s="37"/>
      <c r="F67" s="37"/>
      <c r="G67" s="37"/>
      <c r="H67" s="37"/>
      <c r="I67" s="110"/>
      <c r="J67" s="37"/>
      <c r="K67" s="37"/>
      <c r="L67" s="111"/>
      <c r="S67" s="35"/>
      <c r="T67" s="35"/>
      <c r="U67" s="35"/>
      <c r="V67" s="35"/>
      <c r="W67" s="35"/>
      <c r="X67" s="35"/>
      <c r="Y67" s="35"/>
      <c r="Z67" s="35"/>
      <c r="AA67" s="35"/>
      <c r="AB67" s="35"/>
      <c r="AC67" s="35"/>
      <c r="AD67" s="35"/>
      <c r="AE67" s="35"/>
    </row>
    <row r="68" spans="1:63" s="2" customFormat="1" ht="6.95" customHeight="1" x14ac:dyDescent="0.2">
      <c r="A68" s="35"/>
      <c r="B68" s="36"/>
      <c r="C68" s="37"/>
      <c r="D68" s="37"/>
      <c r="E68" s="37"/>
      <c r="F68" s="37"/>
      <c r="G68" s="37"/>
      <c r="H68" s="37"/>
      <c r="I68" s="110"/>
      <c r="J68" s="37"/>
      <c r="K68" s="37"/>
      <c r="L68" s="111"/>
      <c r="S68" s="35"/>
      <c r="T68" s="35"/>
      <c r="U68" s="35"/>
      <c r="V68" s="35"/>
      <c r="W68" s="35"/>
      <c r="X68" s="35"/>
      <c r="Y68" s="35"/>
      <c r="Z68" s="35"/>
      <c r="AA68" s="35"/>
      <c r="AB68" s="35"/>
      <c r="AC68" s="35"/>
      <c r="AD68" s="35"/>
      <c r="AE68" s="35"/>
    </row>
    <row r="69" spans="1:63" s="2" customFormat="1" ht="12" customHeight="1" x14ac:dyDescent="0.2">
      <c r="A69" s="35"/>
      <c r="B69" s="36"/>
      <c r="C69" s="30" t="s">
        <v>16</v>
      </c>
      <c r="D69" s="37"/>
      <c r="E69" s="37"/>
      <c r="F69" s="37"/>
      <c r="G69" s="37"/>
      <c r="H69" s="37"/>
      <c r="I69" s="110"/>
      <c r="J69" s="37"/>
      <c r="K69" s="37"/>
      <c r="L69" s="111"/>
      <c r="S69" s="35"/>
      <c r="T69" s="35"/>
      <c r="U69" s="35"/>
      <c r="V69" s="35"/>
      <c r="W69" s="35"/>
      <c r="X69" s="35"/>
      <c r="Y69" s="35"/>
      <c r="Z69" s="35"/>
      <c r="AA69" s="35"/>
      <c r="AB69" s="35"/>
      <c r="AC69" s="35"/>
      <c r="AD69" s="35"/>
      <c r="AE69" s="35"/>
    </row>
    <row r="70" spans="1:63" s="2" customFormat="1" ht="16.5" customHeight="1" x14ac:dyDescent="0.2">
      <c r="A70" s="35"/>
      <c r="B70" s="36"/>
      <c r="C70" s="37"/>
      <c r="D70" s="37"/>
      <c r="E70" s="434" t="str">
        <f>E7</f>
        <v>Nemocnice Pelhřimov_rozšíření urgentního příjmu - stavební úpravy</v>
      </c>
      <c r="F70" s="435"/>
      <c r="G70" s="435"/>
      <c r="H70" s="435"/>
      <c r="I70" s="110"/>
      <c r="J70" s="37"/>
      <c r="K70" s="37"/>
      <c r="L70" s="111"/>
      <c r="S70" s="35"/>
      <c r="T70" s="35"/>
      <c r="U70" s="35"/>
      <c r="V70" s="35"/>
      <c r="W70" s="35"/>
      <c r="X70" s="35"/>
      <c r="Y70" s="35"/>
      <c r="Z70" s="35"/>
      <c r="AA70" s="35"/>
      <c r="AB70" s="35"/>
      <c r="AC70" s="35"/>
      <c r="AD70" s="35"/>
      <c r="AE70" s="35"/>
    </row>
    <row r="71" spans="1:63" s="2" customFormat="1" ht="12" customHeight="1" x14ac:dyDescent="0.2">
      <c r="A71" s="35"/>
      <c r="B71" s="36"/>
      <c r="C71" s="30" t="s">
        <v>142</v>
      </c>
      <c r="D71" s="37"/>
      <c r="E71" s="37"/>
      <c r="F71" s="37"/>
      <c r="G71" s="37"/>
      <c r="H71" s="37"/>
      <c r="I71" s="110"/>
      <c r="J71" s="37"/>
      <c r="K71" s="37"/>
      <c r="L71" s="111"/>
      <c r="S71" s="35"/>
      <c r="T71" s="35"/>
      <c r="U71" s="35"/>
      <c r="V71" s="35"/>
      <c r="W71" s="35"/>
      <c r="X71" s="35"/>
      <c r="Y71" s="35"/>
      <c r="Z71" s="35"/>
      <c r="AA71" s="35"/>
      <c r="AB71" s="35"/>
      <c r="AC71" s="35"/>
      <c r="AD71" s="35"/>
      <c r="AE71" s="35"/>
    </row>
    <row r="72" spans="1:63" s="2" customFormat="1" ht="16.5" customHeight="1" x14ac:dyDescent="0.2">
      <c r="A72" s="35"/>
      <c r="B72" s="36"/>
      <c r="C72" s="37"/>
      <c r="D72" s="37"/>
      <c r="E72" s="412" t="str">
        <f>E9</f>
        <v>VON - Vedlejší a ostatní náklady</v>
      </c>
      <c r="F72" s="433"/>
      <c r="G72" s="433"/>
      <c r="H72" s="433"/>
      <c r="I72" s="110"/>
      <c r="J72" s="37"/>
      <c r="K72" s="37"/>
      <c r="L72" s="111"/>
      <c r="S72" s="35"/>
      <c r="T72" s="35"/>
      <c r="U72" s="35"/>
      <c r="V72" s="35"/>
      <c r="W72" s="35"/>
      <c r="X72" s="35"/>
      <c r="Y72" s="35"/>
      <c r="Z72" s="35"/>
      <c r="AA72" s="35"/>
      <c r="AB72" s="35"/>
      <c r="AC72" s="35"/>
      <c r="AD72" s="35"/>
      <c r="AE72" s="35"/>
    </row>
    <row r="73" spans="1:63" s="2" customFormat="1" ht="6.95" customHeight="1" x14ac:dyDescent="0.2">
      <c r="A73" s="35"/>
      <c r="B73" s="36"/>
      <c r="C73" s="37"/>
      <c r="D73" s="37"/>
      <c r="E73" s="37"/>
      <c r="F73" s="37"/>
      <c r="G73" s="37"/>
      <c r="H73" s="37"/>
      <c r="I73" s="110"/>
      <c r="J73" s="37"/>
      <c r="K73" s="37"/>
      <c r="L73" s="111"/>
      <c r="S73" s="35"/>
      <c r="T73" s="35"/>
      <c r="U73" s="35"/>
      <c r="V73" s="35"/>
      <c r="W73" s="35"/>
      <c r="X73" s="35"/>
      <c r="Y73" s="35"/>
      <c r="Z73" s="35"/>
      <c r="AA73" s="35"/>
      <c r="AB73" s="35"/>
      <c r="AC73" s="35"/>
      <c r="AD73" s="35"/>
      <c r="AE73" s="35"/>
    </row>
    <row r="74" spans="1:63" s="2" customFormat="1" ht="12" customHeight="1" x14ac:dyDescent="0.2">
      <c r="A74" s="35"/>
      <c r="B74" s="36"/>
      <c r="C74" s="30" t="s">
        <v>22</v>
      </c>
      <c r="D74" s="37"/>
      <c r="E74" s="37"/>
      <c r="F74" s="28" t="str">
        <f>F12</f>
        <v>Pelhřimov</v>
      </c>
      <c r="G74" s="37"/>
      <c r="H74" s="37"/>
      <c r="I74" s="113" t="s">
        <v>24</v>
      </c>
      <c r="J74" s="60" t="str">
        <f>IF(J12="","",J12)</f>
        <v>Vyplň údaj</v>
      </c>
      <c r="K74" s="37"/>
      <c r="L74" s="111"/>
      <c r="S74" s="35"/>
      <c r="T74" s="35"/>
      <c r="U74" s="35"/>
      <c r="V74" s="35"/>
      <c r="W74" s="35"/>
      <c r="X74" s="35"/>
      <c r="Y74" s="35"/>
      <c r="Z74" s="35"/>
      <c r="AA74" s="35"/>
      <c r="AB74" s="35"/>
      <c r="AC74" s="35"/>
      <c r="AD74" s="35"/>
      <c r="AE74" s="35"/>
    </row>
    <row r="75" spans="1:63" s="2" customFormat="1" ht="6.95" customHeight="1" x14ac:dyDescent="0.2">
      <c r="A75" s="35"/>
      <c r="B75" s="36"/>
      <c r="C75" s="37"/>
      <c r="D75" s="37"/>
      <c r="E75" s="37"/>
      <c r="F75" s="37"/>
      <c r="G75" s="37"/>
      <c r="H75" s="37"/>
      <c r="I75" s="110"/>
      <c r="J75" s="37"/>
      <c r="K75" s="37"/>
      <c r="L75" s="111"/>
      <c r="S75" s="35"/>
      <c r="T75" s="35"/>
      <c r="U75" s="35"/>
      <c r="V75" s="35"/>
      <c r="W75" s="35"/>
      <c r="X75" s="35"/>
      <c r="Y75" s="35"/>
      <c r="Z75" s="35"/>
      <c r="AA75" s="35"/>
      <c r="AB75" s="35"/>
      <c r="AC75" s="35"/>
      <c r="AD75" s="35"/>
      <c r="AE75" s="35"/>
    </row>
    <row r="76" spans="1:63" s="2" customFormat="1" ht="15.2" customHeight="1" x14ac:dyDescent="0.2">
      <c r="A76" s="35"/>
      <c r="B76" s="36"/>
      <c r="C76" s="30" t="s">
        <v>25</v>
      </c>
      <c r="D76" s="37"/>
      <c r="E76" s="37"/>
      <c r="F76" s="28" t="str">
        <f>E15</f>
        <v>Kraj Vysočina</v>
      </c>
      <c r="G76" s="37"/>
      <c r="H76" s="37"/>
      <c r="I76" s="113" t="s">
        <v>33</v>
      </c>
      <c r="J76" s="33" t="str">
        <f>E21</f>
        <v>SVIŽN s.r.o.</v>
      </c>
      <c r="K76" s="37"/>
      <c r="L76" s="111"/>
      <c r="S76" s="35"/>
      <c r="T76" s="35"/>
      <c r="U76" s="35"/>
      <c r="V76" s="35"/>
      <c r="W76" s="35"/>
      <c r="X76" s="35"/>
      <c r="Y76" s="35"/>
      <c r="Z76" s="35"/>
      <c r="AA76" s="35"/>
      <c r="AB76" s="35"/>
      <c r="AC76" s="35"/>
      <c r="AD76" s="35"/>
      <c r="AE76" s="35"/>
    </row>
    <row r="77" spans="1:63" s="2" customFormat="1" ht="15.2" customHeight="1" x14ac:dyDescent="0.2">
      <c r="A77" s="35"/>
      <c r="B77" s="36"/>
      <c r="C77" s="30" t="s">
        <v>31</v>
      </c>
      <c r="D77" s="37"/>
      <c r="E77" s="37"/>
      <c r="F77" s="28" t="str">
        <f>IF(E18="","",E18)</f>
        <v>Vyplň údaj</v>
      </c>
      <c r="G77" s="37"/>
      <c r="H77" s="37"/>
      <c r="I77" s="113" t="s">
        <v>38</v>
      </c>
      <c r="J77" s="33" t="str">
        <f>E24</f>
        <v>Ing. Tomáš Alexi</v>
      </c>
      <c r="K77" s="37"/>
      <c r="L77" s="111"/>
      <c r="S77" s="35"/>
      <c r="T77" s="35"/>
      <c r="U77" s="35"/>
      <c r="V77" s="35"/>
      <c r="W77" s="35"/>
      <c r="X77" s="35"/>
      <c r="Y77" s="35"/>
      <c r="Z77" s="35"/>
      <c r="AA77" s="35"/>
      <c r="AB77" s="35"/>
      <c r="AC77" s="35"/>
      <c r="AD77" s="35"/>
      <c r="AE77" s="35"/>
    </row>
    <row r="78" spans="1:63" s="2" customFormat="1" ht="10.35" customHeight="1" x14ac:dyDescent="0.2">
      <c r="A78" s="35"/>
      <c r="B78" s="36"/>
      <c r="C78" s="37"/>
      <c r="D78" s="37"/>
      <c r="E78" s="37"/>
      <c r="F78" s="37"/>
      <c r="G78" s="37"/>
      <c r="H78" s="37"/>
      <c r="I78" s="110"/>
      <c r="J78" s="37"/>
      <c r="K78" s="37"/>
      <c r="L78" s="111"/>
      <c r="S78" s="35"/>
      <c r="T78" s="35"/>
      <c r="U78" s="35"/>
      <c r="V78" s="35"/>
      <c r="W78" s="35"/>
      <c r="X78" s="35"/>
      <c r="Y78" s="35"/>
      <c r="Z78" s="35"/>
      <c r="AA78" s="35"/>
      <c r="AB78" s="35"/>
      <c r="AC78" s="35"/>
      <c r="AD78" s="35"/>
      <c r="AE78" s="35"/>
    </row>
    <row r="79" spans="1:63" s="11" customFormat="1" ht="29.25" customHeight="1" x14ac:dyDescent="0.2">
      <c r="A79" s="162"/>
      <c r="B79" s="163"/>
      <c r="C79" s="164" t="s">
        <v>297</v>
      </c>
      <c r="D79" s="165" t="s">
        <v>61</v>
      </c>
      <c r="E79" s="165" t="s">
        <v>57</v>
      </c>
      <c r="F79" s="165" t="s">
        <v>58</v>
      </c>
      <c r="G79" s="165" t="s">
        <v>298</v>
      </c>
      <c r="H79" s="165" t="s">
        <v>299</v>
      </c>
      <c r="I79" s="166" t="s">
        <v>300</v>
      </c>
      <c r="J79" s="165" t="s">
        <v>225</v>
      </c>
      <c r="K79" s="167" t="s">
        <v>301</v>
      </c>
      <c r="L79" s="168"/>
      <c r="M79" s="69" t="s">
        <v>21</v>
      </c>
      <c r="N79" s="70" t="s">
        <v>46</v>
      </c>
      <c r="O79" s="70" t="s">
        <v>302</v>
      </c>
      <c r="P79" s="70" t="s">
        <v>303</v>
      </c>
      <c r="Q79" s="70" t="s">
        <v>304</v>
      </c>
      <c r="R79" s="70" t="s">
        <v>305</v>
      </c>
      <c r="S79" s="70" t="s">
        <v>306</v>
      </c>
      <c r="T79" s="71" t="s">
        <v>307</v>
      </c>
      <c r="U79" s="162"/>
      <c r="V79" s="162"/>
      <c r="W79" s="162"/>
      <c r="X79" s="162"/>
      <c r="Y79" s="162"/>
      <c r="Z79" s="162"/>
      <c r="AA79" s="162"/>
      <c r="AB79" s="162"/>
      <c r="AC79" s="162"/>
      <c r="AD79" s="162"/>
      <c r="AE79" s="162"/>
    </row>
    <row r="80" spans="1:63" s="2" customFormat="1" ht="22.9" customHeight="1" x14ac:dyDescent="0.25">
      <c r="A80" s="35"/>
      <c r="B80" s="36"/>
      <c r="C80" s="76" t="s">
        <v>308</v>
      </c>
      <c r="D80" s="37"/>
      <c r="E80" s="37"/>
      <c r="F80" s="37"/>
      <c r="G80" s="37"/>
      <c r="H80" s="37"/>
      <c r="I80" s="110"/>
      <c r="J80" s="169">
        <f>BK80</f>
        <v>0</v>
      </c>
      <c r="K80" s="37"/>
      <c r="L80" s="40"/>
      <c r="M80" s="72"/>
      <c r="N80" s="170"/>
      <c r="O80" s="73"/>
      <c r="P80" s="171">
        <f>P81</f>
        <v>0</v>
      </c>
      <c r="Q80" s="73"/>
      <c r="R80" s="171">
        <f>R81</f>
        <v>0</v>
      </c>
      <c r="S80" s="73"/>
      <c r="T80" s="172">
        <f>T81</f>
        <v>0</v>
      </c>
      <c r="U80" s="35"/>
      <c r="V80" s="35"/>
      <c r="W80" s="35"/>
      <c r="X80" s="35"/>
      <c r="Y80" s="35"/>
      <c r="Z80" s="35"/>
      <c r="AA80" s="35"/>
      <c r="AB80" s="35"/>
      <c r="AC80" s="35"/>
      <c r="AD80" s="35"/>
      <c r="AE80" s="35"/>
      <c r="AT80" s="18" t="s">
        <v>75</v>
      </c>
      <c r="AU80" s="18" t="s">
        <v>226</v>
      </c>
      <c r="BK80" s="173">
        <f>BK81</f>
        <v>0</v>
      </c>
    </row>
    <row r="81" spans="1:65" s="12" customFormat="1" ht="25.9" customHeight="1" x14ac:dyDescent="0.2">
      <c r="B81" s="174"/>
      <c r="C81" s="175"/>
      <c r="D81" s="176" t="s">
        <v>75</v>
      </c>
      <c r="E81" s="177" t="s">
        <v>4750</v>
      </c>
      <c r="F81" s="177" t="s">
        <v>119</v>
      </c>
      <c r="G81" s="175"/>
      <c r="H81" s="175"/>
      <c r="I81" s="178"/>
      <c r="J81" s="179">
        <f>BK81</f>
        <v>0</v>
      </c>
      <c r="K81" s="175"/>
      <c r="L81" s="180"/>
      <c r="M81" s="181"/>
      <c r="N81" s="182"/>
      <c r="O81" s="182"/>
      <c r="P81" s="183">
        <f>SUM(P82:P101)</f>
        <v>0</v>
      </c>
      <c r="Q81" s="182"/>
      <c r="R81" s="183">
        <f>SUM(R82:R101)</f>
        <v>0</v>
      </c>
      <c r="S81" s="182"/>
      <c r="T81" s="184">
        <f>SUM(T82:T101)</f>
        <v>0</v>
      </c>
      <c r="AR81" s="185" t="s">
        <v>334</v>
      </c>
      <c r="AT81" s="186" t="s">
        <v>75</v>
      </c>
      <c r="AU81" s="186" t="s">
        <v>76</v>
      </c>
      <c r="AY81" s="185" t="s">
        <v>311</v>
      </c>
      <c r="BK81" s="187">
        <f>SUM(BK82:BK101)</f>
        <v>0</v>
      </c>
    </row>
    <row r="82" spans="1:65" s="2" customFormat="1" ht="16.5" customHeight="1" x14ac:dyDescent="0.2">
      <c r="A82" s="35"/>
      <c r="B82" s="36"/>
      <c r="C82" s="190" t="s">
        <v>84</v>
      </c>
      <c r="D82" s="190" t="s">
        <v>313</v>
      </c>
      <c r="E82" s="191" t="s">
        <v>4751</v>
      </c>
      <c r="F82" s="192" t="s">
        <v>4752</v>
      </c>
      <c r="G82" s="193" t="s">
        <v>2123</v>
      </c>
      <c r="H82" s="194">
        <v>1</v>
      </c>
      <c r="I82" s="195"/>
      <c r="J82" s="196">
        <f>ROUND(I82*H82,2)</f>
        <v>0</v>
      </c>
      <c r="K82" s="192" t="s">
        <v>317</v>
      </c>
      <c r="L82" s="40"/>
      <c r="M82" s="197" t="s">
        <v>21</v>
      </c>
      <c r="N82" s="198" t="s">
        <v>47</v>
      </c>
      <c r="O82" s="65"/>
      <c r="P82" s="199">
        <f>O82*H82</f>
        <v>0</v>
      </c>
      <c r="Q82" s="199">
        <v>0</v>
      </c>
      <c r="R82" s="199">
        <f>Q82*H82</f>
        <v>0</v>
      </c>
      <c r="S82" s="199">
        <v>0</v>
      </c>
      <c r="T82" s="200">
        <f>S82*H82</f>
        <v>0</v>
      </c>
      <c r="U82" s="35"/>
      <c r="V82" s="35"/>
      <c r="W82" s="35"/>
      <c r="X82" s="35"/>
      <c r="Y82" s="35"/>
      <c r="Z82" s="35"/>
      <c r="AA82" s="35"/>
      <c r="AB82" s="35"/>
      <c r="AC82" s="35"/>
      <c r="AD82" s="35"/>
      <c r="AE82" s="35"/>
      <c r="AR82" s="201" t="s">
        <v>4753</v>
      </c>
      <c r="AT82" s="201" t="s">
        <v>313</v>
      </c>
      <c r="AU82" s="201" t="s">
        <v>84</v>
      </c>
      <c r="AY82" s="18" t="s">
        <v>311</v>
      </c>
      <c r="BE82" s="202">
        <f>IF(N82="základní",J82,0)</f>
        <v>0</v>
      </c>
      <c r="BF82" s="202">
        <f>IF(N82="snížená",J82,0)</f>
        <v>0</v>
      </c>
      <c r="BG82" s="202">
        <f>IF(N82="zákl. přenesená",J82,0)</f>
        <v>0</v>
      </c>
      <c r="BH82" s="202">
        <f>IF(N82="sníž. přenesená",J82,0)</f>
        <v>0</v>
      </c>
      <c r="BI82" s="202">
        <f>IF(N82="nulová",J82,0)</f>
        <v>0</v>
      </c>
      <c r="BJ82" s="18" t="s">
        <v>84</v>
      </c>
      <c r="BK82" s="202">
        <f>ROUND(I82*H82,2)</f>
        <v>0</v>
      </c>
      <c r="BL82" s="18" t="s">
        <v>4753</v>
      </c>
      <c r="BM82" s="201" t="s">
        <v>4754</v>
      </c>
    </row>
    <row r="83" spans="1:65" s="2" customFormat="1" ht="16.5" customHeight="1" x14ac:dyDescent="0.2">
      <c r="A83" s="35"/>
      <c r="B83" s="36"/>
      <c r="C83" s="190" t="s">
        <v>86</v>
      </c>
      <c r="D83" s="190" t="s">
        <v>313</v>
      </c>
      <c r="E83" s="191" t="s">
        <v>4755</v>
      </c>
      <c r="F83" s="192" t="s">
        <v>4756</v>
      </c>
      <c r="G83" s="193" t="s">
        <v>2123</v>
      </c>
      <c r="H83" s="194">
        <v>1</v>
      </c>
      <c r="I83" s="195"/>
      <c r="J83" s="196">
        <f>ROUND(I83*H83,2)</f>
        <v>0</v>
      </c>
      <c r="K83" s="192" t="s">
        <v>317</v>
      </c>
      <c r="L83" s="40"/>
      <c r="M83" s="197" t="s">
        <v>21</v>
      </c>
      <c r="N83" s="198" t="s">
        <v>47</v>
      </c>
      <c r="O83" s="65"/>
      <c r="P83" s="199">
        <f>O83*H83</f>
        <v>0</v>
      </c>
      <c r="Q83" s="199">
        <v>0</v>
      </c>
      <c r="R83" s="199">
        <f>Q83*H83</f>
        <v>0</v>
      </c>
      <c r="S83" s="199">
        <v>0</v>
      </c>
      <c r="T83" s="200">
        <f>S83*H83</f>
        <v>0</v>
      </c>
      <c r="U83" s="35"/>
      <c r="V83" s="35"/>
      <c r="W83" s="35"/>
      <c r="X83" s="35"/>
      <c r="Y83" s="35"/>
      <c r="Z83" s="35"/>
      <c r="AA83" s="35"/>
      <c r="AB83" s="35"/>
      <c r="AC83" s="35"/>
      <c r="AD83" s="35"/>
      <c r="AE83" s="35"/>
      <c r="AR83" s="201" t="s">
        <v>4753</v>
      </c>
      <c r="AT83" s="201" t="s">
        <v>313</v>
      </c>
      <c r="AU83" s="201" t="s">
        <v>84</v>
      </c>
      <c r="AY83" s="18" t="s">
        <v>311</v>
      </c>
      <c r="BE83" s="202">
        <f>IF(N83="základní",J83,0)</f>
        <v>0</v>
      </c>
      <c r="BF83" s="202">
        <f>IF(N83="snížená",J83,0)</f>
        <v>0</v>
      </c>
      <c r="BG83" s="202">
        <f>IF(N83="zákl. přenesená",J83,0)</f>
        <v>0</v>
      </c>
      <c r="BH83" s="202">
        <f>IF(N83="sníž. přenesená",J83,0)</f>
        <v>0</v>
      </c>
      <c r="BI83" s="202">
        <f>IF(N83="nulová",J83,0)</f>
        <v>0</v>
      </c>
      <c r="BJ83" s="18" t="s">
        <v>84</v>
      </c>
      <c r="BK83" s="202">
        <f>ROUND(I83*H83,2)</f>
        <v>0</v>
      </c>
      <c r="BL83" s="18" t="s">
        <v>4753</v>
      </c>
      <c r="BM83" s="201" t="s">
        <v>4757</v>
      </c>
    </row>
    <row r="84" spans="1:65" s="2" customFormat="1" ht="39" x14ac:dyDescent="0.2">
      <c r="A84" s="35"/>
      <c r="B84" s="36"/>
      <c r="C84" s="37"/>
      <c r="D84" s="203" t="s">
        <v>519</v>
      </c>
      <c r="E84" s="37"/>
      <c r="F84" s="204" t="s">
        <v>4758</v>
      </c>
      <c r="G84" s="37"/>
      <c r="H84" s="37"/>
      <c r="I84" s="110"/>
      <c r="J84" s="37"/>
      <c r="K84" s="37"/>
      <c r="L84" s="40"/>
      <c r="M84" s="205"/>
      <c r="N84" s="206"/>
      <c r="O84" s="65"/>
      <c r="P84" s="65"/>
      <c r="Q84" s="65"/>
      <c r="R84" s="65"/>
      <c r="S84" s="65"/>
      <c r="T84" s="66"/>
      <c r="U84" s="35"/>
      <c r="V84" s="35"/>
      <c r="W84" s="35"/>
      <c r="X84" s="35"/>
      <c r="Y84" s="35"/>
      <c r="Z84" s="35"/>
      <c r="AA84" s="35"/>
      <c r="AB84" s="35"/>
      <c r="AC84" s="35"/>
      <c r="AD84" s="35"/>
      <c r="AE84" s="35"/>
      <c r="AT84" s="18" t="s">
        <v>519</v>
      </c>
      <c r="AU84" s="18" t="s">
        <v>84</v>
      </c>
    </row>
    <row r="85" spans="1:65" s="2" customFormat="1" ht="16.5" customHeight="1" x14ac:dyDescent="0.2">
      <c r="A85" s="35"/>
      <c r="B85" s="36"/>
      <c r="C85" s="190" t="s">
        <v>125</v>
      </c>
      <c r="D85" s="190" t="s">
        <v>313</v>
      </c>
      <c r="E85" s="191" t="s">
        <v>4759</v>
      </c>
      <c r="F85" s="192" t="s">
        <v>4760</v>
      </c>
      <c r="G85" s="193" t="s">
        <v>2123</v>
      </c>
      <c r="H85" s="194">
        <v>1</v>
      </c>
      <c r="I85" s="195"/>
      <c r="J85" s="196">
        <f>ROUND(I85*H85,2)</f>
        <v>0</v>
      </c>
      <c r="K85" s="192" t="s">
        <v>317</v>
      </c>
      <c r="L85" s="40"/>
      <c r="M85" s="197" t="s">
        <v>21</v>
      </c>
      <c r="N85" s="198" t="s">
        <v>47</v>
      </c>
      <c r="O85" s="65"/>
      <c r="P85" s="199">
        <f>O85*H85</f>
        <v>0</v>
      </c>
      <c r="Q85" s="199">
        <v>0</v>
      </c>
      <c r="R85" s="199">
        <f>Q85*H85</f>
        <v>0</v>
      </c>
      <c r="S85" s="199">
        <v>0</v>
      </c>
      <c r="T85" s="200">
        <f>S85*H85</f>
        <v>0</v>
      </c>
      <c r="U85" s="35"/>
      <c r="V85" s="35"/>
      <c r="W85" s="35"/>
      <c r="X85" s="35"/>
      <c r="Y85" s="35"/>
      <c r="Z85" s="35"/>
      <c r="AA85" s="35"/>
      <c r="AB85" s="35"/>
      <c r="AC85" s="35"/>
      <c r="AD85" s="35"/>
      <c r="AE85" s="35"/>
      <c r="AR85" s="201" t="s">
        <v>4753</v>
      </c>
      <c r="AT85" s="201" t="s">
        <v>313</v>
      </c>
      <c r="AU85" s="201" t="s">
        <v>84</v>
      </c>
      <c r="AY85" s="18" t="s">
        <v>311</v>
      </c>
      <c r="BE85" s="202">
        <f>IF(N85="základní",J85,0)</f>
        <v>0</v>
      </c>
      <c r="BF85" s="202">
        <f>IF(N85="snížená",J85,0)</f>
        <v>0</v>
      </c>
      <c r="BG85" s="202">
        <f>IF(N85="zákl. přenesená",J85,0)</f>
        <v>0</v>
      </c>
      <c r="BH85" s="202">
        <f>IF(N85="sníž. přenesená",J85,0)</f>
        <v>0</v>
      </c>
      <c r="BI85" s="202">
        <f>IF(N85="nulová",J85,0)</f>
        <v>0</v>
      </c>
      <c r="BJ85" s="18" t="s">
        <v>84</v>
      </c>
      <c r="BK85" s="202">
        <f>ROUND(I85*H85,2)</f>
        <v>0</v>
      </c>
      <c r="BL85" s="18" t="s">
        <v>4753</v>
      </c>
      <c r="BM85" s="201" t="s">
        <v>4761</v>
      </c>
    </row>
    <row r="86" spans="1:65" s="2" customFormat="1" ht="19.5" x14ac:dyDescent="0.2">
      <c r="A86" s="35"/>
      <c r="B86" s="36"/>
      <c r="C86" s="37"/>
      <c r="D86" s="203" t="s">
        <v>519</v>
      </c>
      <c r="E86" s="37"/>
      <c r="F86" s="204" t="s">
        <v>4762</v>
      </c>
      <c r="G86" s="37"/>
      <c r="H86" s="37"/>
      <c r="I86" s="110"/>
      <c r="J86" s="37"/>
      <c r="K86" s="37"/>
      <c r="L86" s="40"/>
      <c r="M86" s="205"/>
      <c r="N86" s="206"/>
      <c r="O86" s="65"/>
      <c r="P86" s="65"/>
      <c r="Q86" s="65"/>
      <c r="R86" s="65"/>
      <c r="S86" s="65"/>
      <c r="T86" s="66"/>
      <c r="U86" s="35"/>
      <c r="V86" s="35"/>
      <c r="W86" s="35"/>
      <c r="X86" s="35"/>
      <c r="Y86" s="35"/>
      <c r="Z86" s="35"/>
      <c r="AA86" s="35"/>
      <c r="AB86" s="35"/>
      <c r="AC86" s="35"/>
      <c r="AD86" s="35"/>
      <c r="AE86" s="35"/>
      <c r="AT86" s="18" t="s">
        <v>519</v>
      </c>
      <c r="AU86" s="18" t="s">
        <v>84</v>
      </c>
    </row>
    <row r="87" spans="1:65" s="2" customFormat="1" ht="16.5" customHeight="1" x14ac:dyDescent="0.2">
      <c r="A87" s="35"/>
      <c r="B87" s="36"/>
      <c r="C87" s="190" t="s">
        <v>318</v>
      </c>
      <c r="D87" s="190" t="s">
        <v>313</v>
      </c>
      <c r="E87" s="191" t="s">
        <v>4763</v>
      </c>
      <c r="F87" s="192" t="s">
        <v>4764</v>
      </c>
      <c r="G87" s="193" t="s">
        <v>2123</v>
      </c>
      <c r="H87" s="194">
        <v>1</v>
      </c>
      <c r="I87" s="195"/>
      <c r="J87" s="196">
        <f>ROUND(I87*H87,2)</f>
        <v>0</v>
      </c>
      <c r="K87" s="192" t="s">
        <v>21</v>
      </c>
      <c r="L87" s="40"/>
      <c r="M87" s="197" t="s">
        <v>21</v>
      </c>
      <c r="N87" s="198" t="s">
        <v>47</v>
      </c>
      <c r="O87" s="65"/>
      <c r="P87" s="199">
        <f>O87*H87</f>
        <v>0</v>
      </c>
      <c r="Q87" s="199">
        <v>0</v>
      </c>
      <c r="R87" s="199">
        <f>Q87*H87</f>
        <v>0</v>
      </c>
      <c r="S87" s="199">
        <v>0</v>
      </c>
      <c r="T87" s="200">
        <f>S87*H87</f>
        <v>0</v>
      </c>
      <c r="U87" s="35"/>
      <c r="V87" s="35"/>
      <c r="W87" s="35"/>
      <c r="X87" s="35"/>
      <c r="Y87" s="35"/>
      <c r="Z87" s="35"/>
      <c r="AA87" s="35"/>
      <c r="AB87" s="35"/>
      <c r="AC87" s="35"/>
      <c r="AD87" s="35"/>
      <c r="AE87" s="35"/>
      <c r="AR87" s="201" t="s">
        <v>4753</v>
      </c>
      <c r="AT87" s="201" t="s">
        <v>313</v>
      </c>
      <c r="AU87" s="201" t="s">
        <v>84</v>
      </c>
      <c r="AY87" s="18" t="s">
        <v>311</v>
      </c>
      <c r="BE87" s="202">
        <f>IF(N87="základní",J87,0)</f>
        <v>0</v>
      </c>
      <c r="BF87" s="202">
        <f>IF(N87="snížená",J87,0)</f>
        <v>0</v>
      </c>
      <c r="BG87" s="202">
        <f>IF(N87="zákl. přenesená",J87,0)</f>
        <v>0</v>
      </c>
      <c r="BH87" s="202">
        <f>IF(N87="sníž. přenesená",J87,0)</f>
        <v>0</v>
      </c>
      <c r="BI87" s="202">
        <f>IF(N87="nulová",J87,0)</f>
        <v>0</v>
      </c>
      <c r="BJ87" s="18" t="s">
        <v>84</v>
      </c>
      <c r="BK87" s="202">
        <f>ROUND(I87*H87,2)</f>
        <v>0</v>
      </c>
      <c r="BL87" s="18" t="s">
        <v>4753</v>
      </c>
      <c r="BM87" s="201" t="s">
        <v>4765</v>
      </c>
    </row>
    <row r="88" spans="1:65" s="2" customFormat="1" ht="16.5" customHeight="1" x14ac:dyDescent="0.2">
      <c r="A88" s="35"/>
      <c r="B88" s="36"/>
      <c r="C88" s="190" t="s">
        <v>334</v>
      </c>
      <c r="D88" s="190" t="s">
        <v>313</v>
      </c>
      <c r="E88" s="191" t="s">
        <v>4766</v>
      </c>
      <c r="F88" s="192" t="s">
        <v>4767</v>
      </c>
      <c r="G88" s="193" t="s">
        <v>2123</v>
      </c>
      <c r="H88" s="194">
        <v>1</v>
      </c>
      <c r="I88" s="195"/>
      <c r="J88" s="196">
        <f>ROUND(I88*H88,2)</f>
        <v>0</v>
      </c>
      <c r="K88" s="192" t="s">
        <v>317</v>
      </c>
      <c r="L88" s="40"/>
      <c r="M88" s="197" t="s">
        <v>21</v>
      </c>
      <c r="N88" s="198" t="s">
        <v>47</v>
      </c>
      <c r="O88" s="65"/>
      <c r="P88" s="199">
        <f>O88*H88</f>
        <v>0</v>
      </c>
      <c r="Q88" s="199">
        <v>0</v>
      </c>
      <c r="R88" s="199">
        <f>Q88*H88</f>
        <v>0</v>
      </c>
      <c r="S88" s="199">
        <v>0</v>
      </c>
      <c r="T88" s="200">
        <f>S88*H88</f>
        <v>0</v>
      </c>
      <c r="U88" s="35"/>
      <c r="V88" s="35"/>
      <c r="W88" s="35"/>
      <c r="X88" s="35"/>
      <c r="Y88" s="35"/>
      <c r="Z88" s="35"/>
      <c r="AA88" s="35"/>
      <c r="AB88" s="35"/>
      <c r="AC88" s="35"/>
      <c r="AD88" s="35"/>
      <c r="AE88" s="35"/>
      <c r="AR88" s="201" t="s">
        <v>4753</v>
      </c>
      <c r="AT88" s="201" t="s">
        <v>313</v>
      </c>
      <c r="AU88" s="201" t="s">
        <v>84</v>
      </c>
      <c r="AY88" s="18" t="s">
        <v>311</v>
      </c>
      <c r="BE88" s="202">
        <f>IF(N88="základní",J88,0)</f>
        <v>0</v>
      </c>
      <c r="BF88" s="202">
        <f>IF(N88="snížená",J88,0)</f>
        <v>0</v>
      </c>
      <c r="BG88" s="202">
        <f>IF(N88="zákl. přenesená",J88,0)</f>
        <v>0</v>
      </c>
      <c r="BH88" s="202">
        <f>IF(N88="sníž. přenesená",J88,0)</f>
        <v>0</v>
      </c>
      <c r="BI88" s="202">
        <f>IF(N88="nulová",J88,0)</f>
        <v>0</v>
      </c>
      <c r="BJ88" s="18" t="s">
        <v>84</v>
      </c>
      <c r="BK88" s="202">
        <f>ROUND(I88*H88,2)</f>
        <v>0</v>
      </c>
      <c r="BL88" s="18" t="s">
        <v>4753</v>
      </c>
      <c r="BM88" s="201" t="s">
        <v>4768</v>
      </c>
    </row>
    <row r="89" spans="1:65" s="2" customFormat="1" ht="39" x14ac:dyDescent="0.2">
      <c r="A89" s="35"/>
      <c r="B89" s="36"/>
      <c r="C89" s="37"/>
      <c r="D89" s="203" t="s">
        <v>519</v>
      </c>
      <c r="E89" s="37"/>
      <c r="F89" s="204" t="s">
        <v>4769</v>
      </c>
      <c r="G89" s="37"/>
      <c r="H89" s="37"/>
      <c r="I89" s="110"/>
      <c r="J89" s="37"/>
      <c r="K89" s="37"/>
      <c r="L89" s="40"/>
      <c r="M89" s="205"/>
      <c r="N89" s="206"/>
      <c r="O89" s="65"/>
      <c r="P89" s="65"/>
      <c r="Q89" s="65"/>
      <c r="R89" s="65"/>
      <c r="S89" s="65"/>
      <c r="T89" s="66"/>
      <c r="U89" s="35"/>
      <c r="V89" s="35"/>
      <c r="W89" s="35"/>
      <c r="X89" s="35"/>
      <c r="Y89" s="35"/>
      <c r="Z89" s="35"/>
      <c r="AA89" s="35"/>
      <c r="AB89" s="35"/>
      <c r="AC89" s="35"/>
      <c r="AD89" s="35"/>
      <c r="AE89" s="35"/>
      <c r="AT89" s="18" t="s">
        <v>519</v>
      </c>
      <c r="AU89" s="18" t="s">
        <v>84</v>
      </c>
    </row>
    <row r="90" spans="1:65" s="2" customFormat="1" ht="16.5" customHeight="1" x14ac:dyDescent="0.2">
      <c r="A90" s="35"/>
      <c r="B90" s="36"/>
      <c r="C90" s="190" t="s">
        <v>338</v>
      </c>
      <c r="D90" s="190" t="s">
        <v>313</v>
      </c>
      <c r="E90" s="191" t="s">
        <v>4770</v>
      </c>
      <c r="F90" s="192" t="s">
        <v>4771</v>
      </c>
      <c r="G90" s="193" t="s">
        <v>2123</v>
      </c>
      <c r="H90" s="194">
        <v>1</v>
      </c>
      <c r="I90" s="195"/>
      <c r="J90" s="196">
        <f>ROUND(I90*H90,2)</f>
        <v>0</v>
      </c>
      <c r="K90" s="192" t="s">
        <v>317</v>
      </c>
      <c r="L90" s="40"/>
      <c r="M90" s="197" t="s">
        <v>21</v>
      </c>
      <c r="N90" s="198" t="s">
        <v>47</v>
      </c>
      <c r="O90" s="65"/>
      <c r="P90" s="199">
        <f>O90*H90</f>
        <v>0</v>
      </c>
      <c r="Q90" s="199">
        <v>0</v>
      </c>
      <c r="R90" s="199">
        <f>Q90*H90</f>
        <v>0</v>
      </c>
      <c r="S90" s="199">
        <v>0</v>
      </c>
      <c r="T90" s="200">
        <f>S90*H90</f>
        <v>0</v>
      </c>
      <c r="U90" s="35"/>
      <c r="V90" s="35"/>
      <c r="W90" s="35"/>
      <c r="X90" s="35"/>
      <c r="Y90" s="35"/>
      <c r="Z90" s="35"/>
      <c r="AA90" s="35"/>
      <c r="AB90" s="35"/>
      <c r="AC90" s="35"/>
      <c r="AD90" s="35"/>
      <c r="AE90" s="35"/>
      <c r="AR90" s="201" t="s">
        <v>4753</v>
      </c>
      <c r="AT90" s="201" t="s">
        <v>313</v>
      </c>
      <c r="AU90" s="201" t="s">
        <v>84</v>
      </c>
      <c r="AY90" s="18" t="s">
        <v>311</v>
      </c>
      <c r="BE90" s="202">
        <f>IF(N90="základní",J90,0)</f>
        <v>0</v>
      </c>
      <c r="BF90" s="202">
        <f>IF(N90="snížená",J90,0)</f>
        <v>0</v>
      </c>
      <c r="BG90" s="202">
        <f>IF(N90="zákl. přenesená",J90,0)</f>
        <v>0</v>
      </c>
      <c r="BH90" s="202">
        <f>IF(N90="sníž. přenesená",J90,0)</f>
        <v>0</v>
      </c>
      <c r="BI90" s="202">
        <f>IF(N90="nulová",J90,0)</f>
        <v>0</v>
      </c>
      <c r="BJ90" s="18" t="s">
        <v>84</v>
      </c>
      <c r="BK90" s="202">
        <f>ROUND(I90*H90,2)</f>
        <v>0</v>
      </c>
      <c r="BL90" s="18" t="s">
        <v>4753</v>
      </c>
      <c r="BM90" s="201" t="s">
        <v>4772</v>
      </c>
    </row>
    <row r="91" spans="1:65" s="2" customFormat="1" ht="16.5" customHeight="1" x14ac:dyDescent="0.2">
      <c r="A91" s="35"/>
      <c r="B91" s="36"/>
      <c r="C91" s="190" t="s">
        <v>348</v>
      </c>
      <c r="D91" s="190" t="s">
        <v>313</v>
      </c>
      <c r="E91" s="191" t="s">
        <v>4773</v>
      </c>
      <c r="F91" s="192" t="s">
        <v>4774</v>
      </c>
      <c r="G91" s="193" t="s">
        <v>2123</v>
      </c>
      <c r="H91" s="194">
        <v>1</v>
      </c>
      <c r="I91" s="195"/>
      <c r="J91" s="196">
        <f>ROUND(I91*H91,2)</f>
        <v>0</v>
      </c>
      <c r="K91" s="192" t="s">
        <v>317</v>
      </c>
      <c r="L91" s="40"/>
      <c r="M91" s="197" t="s">
        <v>21</v>
      </c>
      <c r="N91" s="198" t="s">
        <v>47</v>
      </c>
      <c r="O91" s="65"/>
      <c r="P91" s="199">
        <f>O91*H91</f>
        <v>0</v>
      </c>
      <c r="Q91" s="199">
        <v>0</v>
      </c>
      <c r="R91" s="199">
        <f>Q91*H91</f>
        <v>0</v>
      </c>
      <c r="S91" s="199">
        <v>0</v>
      </c>
      <c r="T91" s="200">
        <f>S91*H91</f>
        <v>0</v>
      </c>
      <c r="U91" s="35"/>
      <c r="V91" s="35"/>
      <c r="W91" s="35"/>
      <c r="X91" s="35"/>
      <c r="Y91" s="35"/>
      <c r="Z91" s="35"/>
      <c r="AA91" s="35"/>
      <c r="AB91" s="35"/>
      <c r="AC91" s="35"/>
      <c r="AD91" s="35"/>
      <c r="AE91" s="35"/>
      <c r="AR91" s="201" t="s">
        <v>4753</v>
      </c>
      <c r="AT91" s="201" t="s">
        <v>313</v>
      </c>
      <c r="AU91" s="201" t="s">
        <v>84</v>
      </c>
      <c r="AY91" s="18" t="s">
        <v>311</v>
      </c>
      <c r="BE91" s="202">
        <f>IF(N91="základní",J91,0)</f>
        <v>0</v>
      </c>
      <c r="BF91" s="202">
        <f>IF(N91="snížená",J91,0)</f>
        <v>0</v>
      </c>
      <c r="BG91" s="202">
        <f>IF(N91="zákl. přenesená",J91,0)</f>
        <v>0</v>
      </c>
      <c r="BH91" s="202">
        <f>IF(N91="sníž. přenesená",J91,0)</f>
        <v>0</v>
      </c>
      <c r="BI91" s="202">
        <f>IF(N91="nulová",J91,0)</f>
        <v>0</v>
      </c>
      <c r="BJ91" s="18" t="s">
        <v>84</v>
      </c>
      <c r="BK91" s="202">
        <f>ROUND(I91*H91,2)</f>
        <v>0</v>
      </c>
      <c r="BL91" s="18" t="s">
        <v>4753</v>
      </c>
      <c r="BM91" s="201" t="s">
        <v>4775</v>
      </c>
    </row>
    <row r="92" spans="1:65" s="2" customFormat="1" ht="19.5" x14ac:dyDescent="0.2">
      <c r="A92" s="35"/>
      <c r="B92" s="36"/>
      <c r="C92" s="37"/>
      <c r="D92" s="203" t="s">
        <v>519</v>
      </c>
      <c r="E92" s="37"/>
      <c r="F92" s="204" t="s">
        <v>4776</v>
      </c>
      <c r="G92" s="37"/>
      <c r="H92" s="37"/>
      <c r="I92" s="110"/>
      <c r="J92" s="37"/>
      <c r="K92" s="37"/>
      <c r="L92" s="40"/>
      <c r="M92" s="205"/>
      <c r="N92" s="206"/>
      <c r="O92" s="65"/>
      <c r="P92" s="65"/>
      <c r="Q92" s="65"/>
      <c r="R92" s="65"/>
      <c r="S92" s="65"/>
      <c r="T92" s="66"/>
      <c r="U92" s="35"/>
      <c r="V92" s="35"/>
      <c r="W92" s="35"/>
      <c r="X92" s="35"/>
      <c r="Y92" s="35"/>
      <c r="Z92" s="35"/>
      <c r="AA92" s="35"/>
      <c r="AB92" s="35"/>
      <c r="AC92" s="35"/>
      <c r="AD92" s="35"/>
      <c r="AE92" s="35"/>
      <c r="AT92" s="18" t="s">
        <v>519</v>
      </c>
      <c r="AU92" s="18" t="s">
        <v>84</v>
      </c>
    </row>
    <row r="93" spans="1:65" s="2" customFormat="1" ht="16.5" customHeight="1" x14ac:dyDescent="0.2">
      <c r="A93" s="35"/>
      <c r="B93" s="36"/>
      <c r="C93" s="190" t="s">
        <v>372</v>
      </c>
      <c r="D93" s="190" t="s">
        <v>313</v>
      </c>
      <c r="E93" s="191" t="s">
        <v>4777</v>
      </c>
      <c r="F93" s="192" t="s">
        <v>4778</v>
      </c>
      <c r="G93" s="193" t="s">
        <v>2123</v>
      </c>
      <c r="H93" s="194">
        <v>1</v>
      </c>
      <c r="I93" s="195"/>
      <c r="J93" s="196">
        <f>ROUND(I93*H93,2)</f>
        <v>0</v>
      </c>
      <c r="K93" s="192" t="s">
        <v>21</v>
      </c>
      <c r="L93" s="40"/>
      <c r="M93" s="197" t="s">
        <v>21</v>
      </c>
      <c r="N93" s="198" t="s">
        <v>47</v>
      </c>
      <c r="O93" s="65"/>
      <c r="P93" s="199">
        <f>O93*H93</f>
        <v>0</v>
      </c>
      <c r="Q93" s="199">
        <v>0</v>
      </c>
      <c r="R93" s="199">
        <f>Q93*H93</f>
        <v>0</v>
      </c>
      <c r="S93" s="199">
        <v>0</v>
      </c>
      <c r="T93" s="200">
        <f>S93*H93</f>
        <v>0</v>
      </c>
      <c r="U93" s="35"/>
      <c r="V93" s="35"/>
      <c r="W93" s="35"/>
      <c r="X93" s="35"/>
      <c r="Y93" s="35"/>
      <c r="Z93" s="35"/>
      <c r="AA93" s="35"/>
      <c r="AB93" s="35"/>
      <c r="AC93" s="35"/>
      <c r="AD93" s="35"/>
      <c r="AE93" s="35"/>
      <c r="AR93" s="201" t="s">
        <v>4753</v>
      </c>
      <c r="AT93" s="201" t="s">
        <v>313</v>
      </c>
      <c r="AU93" s="201" t="s">
        <v>84</v>
      </c>
      <c r="AY93" s="18" t="s">
        <v>311</v>
      </c>
      <c r="BE93" s="202">
        <f>IF(N93="základní",J93,0)</f>
        <v>0</v>
      </c>
      <c r="BF93" s="202">
        <f>IF(N93="snížená",J93,0)</f>
        <v>0</v>
      </c>
      <c r="BG93" s="202">
        <f>IF(N93="zákl. přenesená",J93,0)</f>
        <v>0</v>
      </c>
      <c r="BH93" s="202">
        <f>IF(N93="sníž. přenesená",J93,0)</f>
        <v>0</v>
      </c>
      <c r="BI93" s="202">
        <f>IF(N93="nulová",J93,0)</f>
        <v>0</v>
      </c>
      <c r="BJ93" s="18" t="s">
        <v>84</v>
      </c>
      <c r="BK93" s="202">
        <f>ROUND(I93*H93,2)</f>
        <v>0</v>
      </c>
      <c r="BL93" s="18" t="s">
        <v>4753</v>
      </c>
      <c r="BM93" s="201" t="s">
        <v>4779</v>
      </c>
    </row>
    <row r="94" spans="1:65" s="2" customFormat="1" ht="19.5" x14ac:dyDescent="0.2">
      <c r="A94" s="35"/>
      <c r="B94" s="36"/>
      <c r="C94" s="37"/>
      <c r="D94" s="203" t="s">
        <v>519</v>
      </c>
      <c r="E94" s="37"/>
      <c r="F94" s="204" t="s">
        <v>4780</v>
      </c>
      <c r="G94" s="37"/>
      <c r="H94" s="37"/>
      <c r="I94" s="110"/>
      <c r="J94" s="37"/>
      <c r="K94" s="37"/>
      <c r="L94" s="40"/>
      <c r="M94" s="205"/>
      <c r="N94" s="206"/>
      <c r="O94" s="65"/>
      <c r="P94" s="65"/>
      <c r="Q94" s="65"/>
      <c r="R94" s="65"/>
      <c r="S94" s="65"/>
      <c r="T94" s="66"/>
      <c r="U94" s="35"/>
      <c r="V94" s="35"/>
      <c r="W94" s="35"/>
      <c r="X94" s="35"/>
      <c r="Y94" s="35"/>
      <c r="Z94" s="35"/>
      <c r="AA94" s="35"/>
      <c r="AB94" s="35"/>
      <c r="AC94" s="35"/>
      <c r="AD94" s="35"/>
      <c r="AE94" s="35"/>
      <c r="AT94" s="18" t="s">
        <v>519</v>
      </c>
      <c r="AU94" s="18" t="s">
        <v>84</v>
      </c>
    </row>
    <row r="95" spans="1:65" s="2" customFormat="1" ht="16.5" customHeight="1" x14ac:dyDescent="0.2">
      <c r="A95" s="35"/>
      <c r="B95" s="36"/>
      <c r="C95" s="190" t="s">
        <v>376</v>
      </c>
      <c r="D95" s="190" t="s">
        <v>313</v>
      </c>
      <c r="E95" s="191" t="s">
        <v>4781</v>
      </c>
      <c r="F95" s="192" t="s">
        <v>4782</v>
      </c>
      <c r="G95" s="193" t="s">
        <v>2123</v>
      </c>
      <c r="H95" s="194">
        <v>1</v>
      </c>
      <c r="I95" s="195"/>
      <c r="J95" s="196">
        <f>ROUND(I95*H95,2)</f>
        <v>0</v>
      </c>
      <c r="K95" s="192" t="s">
        <v>21</v>
      </c>
      <c r="L95" s="40"/>
      <c r="M95" s="197" t="s">
        <v>21</v>
      </c>
      <c r="N95" s="198" t="s">
        <v>47</v>
      </c>
      <c r="O95" s="65"/>
      <c r="P95" s="199">
        <f>O95*H95</f>
        <v>0</v>
      </c>
      <c r="Q95" s="199">
        <v>0</v>
      </c>
      <c r="R95" s="199">
        <f>Q95*H95</f>
        <v>0</v>
      </c>
      <c r="S95" s="199">
        <v>0</v>
      </c>
      <c r="T95" s="200">
        <f>S95*H95</f>
        <v>0</v>
      </c>
      <c r="U95" s="35"/>
      <c r="V95" s="35"/>
      <c r="W95" s="35"/>
      <c r="X95" s="35"/>
      <c r="Y95" s="35"/>
      <c r="Z95" s="35"/>
      <c r="AA95" s="35"/>
      <c r="AB95" s="35"/>
      <c r="AC95" s="35"/>
      <c r="AD95" s="35"/>
      <c r="AE95" s="35"/>
      <c r="AR95" s="201" t="s">
        <v>4753</v>
      </c>
      <c r="AT95" s="201" t="s">
        <v>313</v>
      </c>
      <c r="AU95" s="201" t="s">
        <v>84</v>
      </c>
      <c r="AY95" s="18" t="s">
        <v>311</v>
      </c>
      <c r="BE95" s="202">
        <f>IF(N95="základní",J95,0)</f>
        <v>0</v>
      </c>
      <c r="BF95" s="202">
        <f>IF(N95="snížená",J95,0)</f>
        <v>0</v>
      </c>
      <c r="BG95" s="202">
        <f>IF(N95="zákl. přenesená",J95,0)</f>
        <v>0</v>
      </c>
      <c r="BH95" s="202">
        <f>IF(N95="sníž. přenesená",J95,0)</f>
        <v>0</v>
      </c>
      <c r="BI95" s="202">
        <f>IF(N95="nulová",J95,0)</f>
        <v>0</v>
      </c>
      <c r="BJ95" s="18" t="s">
        <v>84</v>
      </c>
      <c r="BK95" s="202">
        <f>ROUND(I95*H95,2)</f>
        <v>0</v>
      </c>
      <c r="BL95" s="18" t="s">
        <v>4753</v>
      </c>
      <c r="BM95" s="201" t="s">
        <v>4783</v>
      </c>
    </row>
    <row r="96" spans="1:65" s="2" customFormat="1" ht="19.5" x14ac:dyDescent="0.2">
      <c r="A96" s="35"/>
      <c r="B96" s="36"/>
      <c r="C96" s="37"/>
      <c r="D96" s="203" t="s">
        <v>519</v>
      </c>
      <c r="E96" s="37"/>
      <c r="F96" s="204" t="s">
        <v>4784</v>
      </c>
      <c r="G96" s="37"/>
      <c r="H96" s="37"/>
      <c r="I96" s="110"/>
      <c r="J96" s="37"/>
      <c r="K96" s="37"/>
      <c r="L96" s="40"/>
      <c r="M96" s="205"/>
      <c r="N96" s="206"/>
      <c r="O96" s="65"/>
      <c r="P96" s="65"/>
      <c r="Q96" s="65"/>
      <c r="R96" s="65"/>
      <c r="S96" s="65"/>
      <c r="T96" s="66"/>
      <c r="U96" s="35"/>
      <c r="V96" s="35"/>
      <c r="W96" s="35"/>
      <c r="X96" s="35"/>
      <c r="Y96" s="35"/>
      <c r="Z96" s="35"/>
      <c r="AA96" s="35"/>
      <c r="AB96" s="35"/>
      <c r="AC96" s="35"/>
      <c r="AD96" s="35"/>
      <c r="AE96" s="35"/>
      <c r="AT96" s="18" t="s">
        <v>519</v>
      </c>
      <c r="AU96" s="18" t="s">
        <v>84</v>
      </c>
    </row>
    <row r="97" spans="1:65" s="2" customFormat="1" ht="16.5" customHeight="1" x14ac:dyDescent="0.2">
      <c r="A97" s="35"/>
      <c r="B97" s="36"/>
      <c r="C97" s="190" t="s">
        <v>381</v>
      </c>
      <c r="D97" s="190" t="s">
        <v>313</v>
      </c>
      <c r="E97" s="191" t="s">
        <v>4785</v>
      </c>
      <c r="F97" s="192" t="s">
        <v>4786</v>
      </c>
      <c r="G97" s="193" t="s">
        <v>2123</v>
      </c>
      <c r="H97" s="194">
        <v>1</v>
      </c>
      <c r="I97" s="195"/>
      <c r="J97" s="196">
        <f>ROUND(I97*H97,2)</f>
        <v>0</v>
      </c>
      <c r="K97" s="192" t="s">
        <v>21</v>
      </c>
      <c r="L97" s="40"/>
      <c r="M97" s="197" t="s">
        <v>21</v>
      </c>
      <c r="N97" s="198" t="s">
        <v>47</v>
      </c>
      <c r="O97" s="65"/>
      <c r="P97" s="199">
        <f>O97*H97</f>
        <v>0</v>
      </c>
      <c r="Q97" s="199">
        <v>0</v>
      </c>
      <c r="R97" s="199">
        <f>Q97*H97</f>
        <v>0</v>
      </c>
      <c r="S97" s="199">
        <v>0</v>
      </c>
      <c r="T97" s="200">
        <f>S97*H97</f>
        <v>0</v>
      </c>
      <c r="U97" s="35"/>
      <c r="V97" s="35"/>
      <c r="W97" s="35"/>
      <c r="X97" s="35"/>
      <c r="Y97" s="35"/>
      <c r="Z97" s="35"/>
      <c r="AA97" s="35"/>
      <c r="AB97" s="35"/>
      <c r="AC97" s="35"/>
      <c r="AD97" s="35"/>
      <c r="AE97" s="35"/>
      <c r="AR97" s="201" t="s">
        <v>4753</v>
      </c>
      <c r="AT97" s="201" t="s">
        <v>313</v>
      </c>
      <c r="AU97" s="201" t="s">
        <v>84</v>
      </c>
      <c r="AY97" s="18" t="s">
        <v>311</v>
      </c>
      <c r="BE97" s="202">
        <f>IF(N97="základní",J97,0)</f>
        <v>0</v>
      </c>
      <c r="BF97" s="202">
        <f>IF(N97="snížená",J97,0)</f>
        <v>0</v>
      </c>
      <c r="BG97" s="202">
        <f>IF(N97="zákl. přenesená",J97,0)</f>
        <v>0</v>
      </c>
      <c r="BH97" s="202">
        <f>IF(N97="sníž. přenesená",J97,0)</f>
        <v>0</v>
      </c>
      <c r="BI97" s="202">
        <f>IF(N97="nulová",J97,0)</f>
        <v>0</v>
      </c>
      <c r="BJ97" s="18" t="s">
        <v>84</v>
      </c>
      <c r="BK97" s="202">
        <f>ROUND(I97*H97,2)</f>
        <v>0</v>
      </c>
      <c r="BL97" s="18" t="s">
        <v>4753</v>
      </c>
      <c r="BM97" s="201" t="s">
        <v>4787</v>
      </c>
    </row>
    <row r="98" spans="1:65" s="2" customFormat="1" ht="16.5" customHeight="1" x14ac:dyDescent="0.2">
      <c r="A98" s="35"/>
      <c r="B98" s="36"/>
      <c r="C98" s="190" t="s">
        <v>386</v>
      </c>
      <c r="D98" s="190" t="s">
        <v>313</v>
      </c>
      <c r="E98" s="191" t="s">
        <v>4788</v>
      </c>
      <c r="F98" s="192" t="s">
        <v>4789</v>
      </c>
      <c r="G98" s="193" t="s">
        <v>2123</v>
      </c>
      <c r="H98" s="194">
        <v>1</v>
      </c>
      <c r="I98" s="195"/>
      <c r="J98" s="196">
        <f>ROUND(I98*H98,2)</f>
        <v>0</v>
      </c>
      <c r="K98" s="192" t="s">
        <v>21</v>
      </c>
      <c r="L98" s="40"/>
      <c r="M98" s="197" t="s">
        <v>21</v>
      </c>
      <c r="N98" s="198" t="s">
        <v>47</v>
      </c>
      <c r="O98" s="65"/>
      <c r="P98" s="199">
        <f>O98*H98</f>
        <v>0</v>
      </c>
      <c r="Q98" s="199">
        <v>0</v>
      </c>
      <c r="R98" s="199">
        <f>Q98*H98</f>
        <v>0</v>
      </c>
      <c r="S98" s="199">
        <v>0</v>
      </c>
      <c r="T98" s="200">
        <f>S98*H98</f>
        <v>0</v>
      </c>
      <c r="U98" s="35"/>
      <c r="V98" s="35"/>
      <c r="W98" s="35"/>
      <c r="X98" s="35"/>
      <c r="Y98" s="35"/>
      <c r="Z98" s="35"/>
      <c r="AA98" s="35"/>
      <c r="AB98" s="35"/>
      <c r="AC98" s="35"/>
      <c r="AD98" s="35"/>
      <c r="AE98" s="35"/>
      <c r="AR98" s="201" t="s">
        <v>4753</v>
      </c>
      <c r="AT98" s="201" t="s">
        <v>313</v>
      </c>
      <c r="AU98" s="201" t="s">
        <v>84</v>
      </c>
      <c r="AY98" s="18" t="s">
        <v>311</v>
      </c>
      <c r="BE98" s="202">
        <f>IF(N98="základní",J98,0)</f>
        <v>0</v>
      </c>
      <c r="BF98" s="202">
        <f>IF(N98="snížená",J98,0)</f>
        <v>0</v>
      </c>
      <c r="BG98" s="202">
        <f>IF(N98="zákl. přenesená",J98,0)</f>
        <v>0</v>
      </c>
      <c r="BH98" s="202">
        <f>IF(N98="sníž. přenesená",J98,0)</f>
        <v>0</v>
      </c>
      <c r="BI98" s="202">
        <f>IF(N98="nulová",J98,0)</f>
        <v>0</v>
      </c>
      <c r="BJ98" s="18" t="s">
        <v>84</v>
      </c>
      <c r="BK98" s="202">
        <f>ROUND(I98*H98,2)</f>
        <v>0</v>
      </c>
      <c r="BL98" s="18" t="s">
        <v>4753</v>
      </c>
      <c r="BM98" s="201" t="s">
        <v>4790</v>
      </c>
    </row>
    <row r="99" spans="1:65" s="2" customFormat="1" ht="48.75" x14ac:dyDescent="0.2">
      <c r="A99" s="35"/>
      <c r="B99" s="36"/>
      <c r="C99" s="37"/>
      <c r="D99" s="203" t="s">
        <v>519</v>
      </c>
      <c r="E99" s="37"/>
      <c r="F99" s="204" t="s">
        <v>4791</v>
      </c>
      <c r="G99" s="37"/>
      <c r="H99" s="37"/>
      <c r="I99" s="110"/>
      <c r="J99" s="37"/>
      <c r="K99" s="37"/>
      <c r="L99" s="40"/>
      <c r="M99" s="205"/>
      <c r="N99" s="206"/>
      <c r="O99" s="65"/>
      <c r="P99" s="65"/>
      <c r="Q99" s="65"/>
      <c r="R99" s="65"/>
      <c r="S99" s="65"/>
      <c r="T99" s="66"/>
      <c r="U99" s="35"/>
      <c r="V99" s="35"/>
      <c r="W99" s="35"/>
      <c r="X99" s="35"/>
      <c r="Y99" s="35"/>
      <c r="Z99" s="35"/>
      <c r="AA99" s="35"/>
      <c r="AB99" s="35"/>
      <c r="AC99" s="35"/>
      <c r="AD99" s="35"/>
      <c r="AE99" s="35"/>
      <c r="AT99" s="18" t="s">
        <v>519</v>
      </c>
      <c r="AU99" s="18" t="s">
        <v>84</v>
      </c>
    </row>
    <row r="100" spans="1:65" s="2" customFormat="1" ht="16.5" customHeight="1" x14ac:dyDescent="0.2">
      <c r="A100" s="35"/>
      <c r="B100" s="36"/>
      <c r="C100" s="190" t="s">
        <v>399</v>
      </c>
      <c r="D100" s="190" t="s">
        <v>313</v>
      </c>
      <c r="E100" s="191" t="s">
        <v>4792</v>
      </c>
      <c r="F100" s="192" t="s">
        <v>4793</v>
      </c>
      <c r="G100" s="193" t="s">
        <v>2123</v>
      </c>
      <c r="H100" s="194">
        <v>1</v>
      </c>
      <c r="I100" s="195"/>
      <c r="J100" s="196">
        <f>ROUND(I100*H100,2)</f>
        <v>0</v>
      </c>
      <c r="K100" s="192" t="s">
        <v>317</v>
      </c>
      <c r="L100" s="40"/>
      <c r="M100" s="197" t="s">
        <v>21</v>
      </c>
      <c r="N100" s="198" t="s">
        <v>47</v>
      </c>
      <c r="O100" s="65"/>
      <c r="P100" s="199">
        <f>O100*H100</f>
        <v>0</v>
      </c>
      <c r="Q100" s="199">
        <v>0</v>
      </c>
      <c r="R100" s="199">
        <f>Q100*H100</f>
        <v>0</v>
      </c>
      <c r="S100" s="199">
        <v>0</v>
      </c>
      <c r="T100" s="200">
        <f>S100*H100</f>
        <v>0</v>
      </c>
      <c r="U100" s="35"/>
      <c r="V100" s="35"/>
      <c r="W100" s="35"/>
      <c r="X100" s="35"/>
      <c r="Y100" s="35"/>
      <c r="Z100" s="35"/>
      <c r="AA100" s="35"/>
      <c r="AB100" s="35"/>
      <c r="AC100" s="35"/>
      <c r="AD100" s="35"/>
      <c r="AE100" s="35"/>
      <c r="AR100" s="201" t="s">
        <v>4753</v>
      </c>
      <c r="AT100" s="201" t="s">
        <v>313</v>
      </c>
      <c r="AU100" s="201" t="s">
        <v>84</v>
      </c>
      <c r="AY100" s="18" t="s">
        <v>311</v>
      </c>
      <c r="BE100" s="202">
        <f>IF(N100="základní",J100,0)</f>
        <v>0</v>
      </c>
      <c r="BF100" s="202">
        <f>IF(N100="snížená",J100,0)</f>
        <v>0</v>
      </c>
      <c r="BG100" s="202">
        <f>IF(N100="zákl. přenesená",J100,0)</f>
        <v>0</v>
      </c>
      <c r="BH100" s="202">
        <f>IF(N100="sníž. přenesená",J100,0)</f>
        <v>0</v>
      </c>
      <c r="BI100" s="202">
        <f>IF(N100="nulová",J100,0)</f>
        <v>0</v>
      </c>
      <c r="BJ100" s="18" t="s">
        <v>84</v>
      </c>
      <c r="BK100" s="202">
        <f>ROUND(I100*H100,2)</f>
        <v>0</v>
      </c>
      <c r="BL100" s="18" t="s">
        <v>4753</v>
      </c>
      <c r="BM100" s="201" t="s">
        <v>4794</v>
      </c>
    </row>
    <row r="101" spans="1:65" s="2" customFormat="1" ht="29.25" x14ac:dyDescent="0.2">
      <c r="A101" s="35"/>
      <c r="B101" s="36"/>
      <c r="C101" s="37"/>
      <c r="D101" s="203" t="s">
        <v>519</v>
      </c>
      <c r="E101" s="37"/>
      <c r="F101" s="204" t="s">
        <v>4795</v>
      </c>
      <c r="G101" s="37"/>
      <c r="H101" s="37"/>
      <c r="I101" s="110"/>
      <c r="J101" s="37"/>
      <c r="K101" s="37"/>
      <c r="L101" s="40"/>
      <c r="M101" s="254"/>
      <c r="N101" s="255"/>
      <c r="O101" s="251"/>
      <c r="P101" s="251"/>
      <c r="Q101" s="251"/>
      <c r="R101" s="251"/>
      <c r="S101" s="251"/>
      <c r="T101" s="256"/>
      <c r="U101" s="35"/>
      <c r="V101" s="35"/>
      <c r="W101" s="35"/>
      <c r="X101" s="35"/>
      <c r="Y101" s="35"/>
      <c r="Z101" s="35"/>
      <c r="AA101" s="35"/>
      <c r="AB101" s="35"/>
      <c r="AC101" s="35"/>
      <c r="AD101" s="35"/>
      <c r="AE101" s="35"/>
      <c r="AT101" s="18" t="s">
        <v>519</v>
      </c>
      <c r="AU101" s="18" t="s">
        <v>84</v>
      </c>
    </row>
    <row r="102" spans="1:65" s="2" customFormat="1" ht="6.95" customHeight="1" x14ac:dyDescent="0.2">
      <c r="A102" s="35"/>
      <c r="B102" s="48"/>
      <c r="C102" s="49"/>
      <c r="D102" s="49"/>
      <c r="E102" s="49"/>
      <c r="F102" s="49"/>
      <c r="G102" s="49"/>
      <c r="H102" s="49"/>
      <c r="I102" s="139"/>
      <c r="J102" s="49"/>
      <c r="K102" s="49"/>
      <c r="L102" s="40"/>
      <c r="M102" s="35"/>
      <c r="O102" s="35"/>
      <c r="P102" s="35"/>
      <c r="Q102" s="35"/>
      <c r="R102" s="35"/>
      <c r="S102" s="35"/>
      <c r="T102" s="35"/>
      <c r="U102" s="35"/>
      <c r="V102" s="35"/>
      <c r="W102" s="35"/>
      <c r="X102" s="35"/>
      <c r="Y102" s="35"/>
      <c r="Z102" s="35"/>
      <c r="AA102" s="35"/>
      <c r="AB102" s="35"/>
      <c r="AC102" s="35"/>
      <c r="AD102" s="35"/>
      <c r="AE102" s="35"/>
    </row>
  </sheetData>
  <sheetProtection algorithmName="SHA-512" hashValue="hPq4/xnqHRXSgrV6/yYKuV1wClPNorYc134LXN1qvTVBI+esg+wtewqAnawB0LQA8RMdC9DKxl/3yVmwvw8lmQ==" saltValue="q7+41asKifnJGKCQMfAkIppJ2F7S82wqoW3AJO5CX4KUMQw5DDUIr86a6OHM3VrOUxfleiMVzZUSG88QHrO1uw==" spinCount="100000" sheet="1" objects="1" scenarios="1" formatColumns="0" formatRows="0" autoFilter="0"/>
  <autoFilter ref="C79:K101" xr:uid="{00000000-0009-0000-0000-00000C000000}"/>
  <mergeCells count="9">
    <mergeCell ref="E50:H50"/>
    <mergeCell ref="E70:H70"/>
    <mergeCell ref="E72:H72"/>
    <mergeCell ref="L2:V2"/>
    <mergeCell ref="E7:H7"/>
    <mergeCell ref="E9:H9"/>
    <mergeCell ref="E18:H18"/>
    <mergeCell ref="E27:H27"/>
    <mergeCell ref="E48:H48"/>
  </mergeCells>
  <printOptions horizontalCentered="1"/>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B33C-7A04-4F20-AD59-F17F09F1CAEF}">
  <sheetPr>
    <pageSetUpPr fitToPage="1"/>
  </sheetPr>
  <dimension ref="A1:D113"/>
  <sheetViews>
    <sheetView showGridLines="0" topLeftCell="B1" zoomScaleNormal="100" zoomScaleSheetLayoutView="106" zoomScalePageLayoutView="134" workbookViewId="0">
      <selection activeCell="B17" sqref="B17"/>
    </sheetView>
  </sheetViews>
  <sheetFormatPr defaultColWidth="10.33203125" defaultRowHeight="12.75" outlineLevelRow="1" x14ac:dyDescent="0.2"/>
  <cols>
    <col min="1" max="1" width="3.1640625" style="316" customWidth="1"/>
    <col min="2" max="2" width="171.1640625" style="317" customWidth="1"/>
    <col min="3" max="3" width="3.1640625" style="318" customWidth="1"/>
    <col min="4" max="4" width="33.1640625" style="319" customWidth="1"/>
    <col min="5" max="5" width="10.33203125" style="318"/>
    <col min="6" max="6" width="69.83203125" style="318" customWidth="1"/>
    <col min="7" max="256" width="10.33203125" style="318"/>
    <col min="257" max="257" width="3.1640625" style="318" customWidth="1"/>
    <col min="258" max="258" width="171.1640625" style="318" customWidth="1"/>
    <col min="259" max="259" width="3.1640625" style="318" customWidth="1"/>
    <col min="260" max="260" width="33.1640625" style="318" customWidth="1"/>
    <col min="261" max="261" width="10.33203125" style="318"/>
    <col min="262" max="262" width="69.83203125" style="318" customWidth="1"/>
    <col min="263" max="512" width="10.33203125" style="318"/>
    <col min="513" max="513" width="3.1640625" style="318" customWidth="1"/>
    <col min="514" max="514" width="171.1640625" style="318" customWidth="1"/>
    <col min="515" max="515" width="3.1640625" style="318" customWidth="1"/>
    <col min="516" max="516" width="33.1640625" style="318" customWidth="1"/>
    <col min="517" max="517" width="10.33203125" style="318"/>
    <col min="518" max="518" width="69.83203125" style="318" customWidth="1"/>
    <col min="519" max="768" width="10.33203125" style="318"/>
    <col min="769" max="769" width="3.1640625" style="318" customWidth="1"/>
    <col min="770" max="770" width="171.1640625" style="318" customWidth="1"/>
    <col min="771" max="771" width="3.1640625" style="318" customWidth="1"/>
    <col min="772" max="772" width="33.1640625" style="318" customWidth="1"/>
    <col min="773" max="773" width="10.33203125" style="318"/>
    <col min="774" max="774" width="69.83203125" style="318" customWidth="1"/>
    <col min="775" max="1024" width="10.33203125" style="318"/>
    <col min="1025" max="1025" width="3.1640625" style="318" customWidth="1"/>
    <col min="1026" max="1026" width="171.1640625" style="318" customWidth="1"/>
    <col min="1027" max="1027" width="3.1640625" style="318" customWidth="1"/>
    <col min="1028" max="1028" width="33.1640625" style="318" customWidth="1"/>
    <col min="1029" max="1029" width="10.33203125" style="318"/>
    <col min="1030" max="1030" width="69.83203125" style="318" customWidth="1"/>
    <col min="1031" max="1280" width="10.33203125" style="318"/>
    <col min="1281" max="1281" width="3.1640625" style="318" customWidth="1"/>
    <col min="1282" max="1282" width="171.1640625" style="318" customWidth="1"/>
    <col min="1283" max="1283" width="3.1640625" style="318" customWidth="1"/>
    <col min="1284" max="1284" width="33.1640625" style="318" customWidth="1"/>
    <col min="1285" max="1285" width="10.33203125" style="318"/>
    <col min="1286" max="1286" width="69.83203125" style="318" customWidth="1"/>
    <col min="1287" max="1536" width="10.33203125" style="318"/>
    <col min="1537" max="1537" width="3.1640625" style="318" customWidth="1"/>
    <col min="1538" max="1538" width="171.1640625" style="318" customWidth="1"/>
    <col min="1539" max="1539" width="3.1640625" style="318" customWidth="1"/>
    <col min="1540" max="1540" width="33.1640625" style="318" customWidth="1"/>
    <col min="1541" max="1541" width="10.33203125" style="318"/>
    <col min="1542" max="1542" width="69.83203125" style="318" customWidth="1"/>
    <col min="1543" max="1792" width="10.33203125" style="318"/>
    <col min="1793" max="1793" width="3.1640625" style="318" customWidth="1"/>
    <col min="1794" max="1794" width="171.1640625" style="318" customWidth="1"/>
    <col min="1795" max="1795" width="3.1640625" style="318" customWidth="1"/>
    <col min="1796" max="1796" width="33.1640625" style="318" customWidth="1"/>
    <col min="1797" max="1797" width="10.33203125" style="318"/>
    <col min="1798" max="1798" width="69.83203125" style="318" customWidth="1"/>
    <col min="1799" max="2048" width="10.33203125" style="318"/>
    <col min="2049" max="2049" width="3.1640625" style="318" customWidth="1"/>
    <col min="2050" max="2050" width="171.1640625" style="318" customWidth="1"/>
    <col min="2051" max="2051" width="3.1640625" style="318" customWidth="1"/>
    <col min="2052" max="2052" width="33.1640625" style="318" customWidth="1"/>
    <col min="2053" max="2053" width="10.33203125" style="318"/>
    <col min="2054" max="2054" width="69.83203125" style="318" customWidth="1"/>
    <col min="2055" max="2304" width="10.33203125" style="318"/>
    <col min="2305" max="2305" width="3.1640625" style="318" customWidth="1"/>
    <col min="2306" max="2306" width="171.1640625" style="318" customWidth="1"/>
    <col min="2307" max="2307" width="3.1640625" style="318" customWidth="1"/>
    <col min="2308" max="2308" width="33.1640625" style="318" customWidth="1"/>
    <col min="2309" max="2309" width="10.33203125" style="318"/>
    <col min="2310" max="2310" width="69.83203125" style="318" customWidth="1"/>
    <col min="2311" max="2560" width="10.33203125" style="318"/>
    <col min="2561" max="2561" width="3.1640625" style="318" customWidth="1"/>
    <col min="2562" max="2562" width="171.1640625" style="318" customWidth="1"/>
    <col min="2563" max="2563" width="3.1640625" style="318" customWidth="1"/>
    <col min="2564" max="2564" width="33.1640625" style="318" customWidth="1"/>
    <col min="2565" max="2565" width="10.33203125" style="318"/>
    <col min="2566" max="2566" width="69.83203125" style="318" customWidth="1"/>
    <col min="2567" max="2816" width="10.33203125" style="318"/>
    <col min="2817" max="2817" width="3.1640625" style="318" customWidth="1"/>
    <col min="2818" max="2818" width="171.1640625" style="318" customWidth="1"/>
    <col min="2819" max="2819" width="3.1640625" style="318" customWidth="1"/>
    <col min="2820" max="2820" width="33.1640625" style="318" customWidth="1"/>
    <col min="2821" max="2821" width="10.33203125" style="318"/>
    <col min="2822" max="2822" width="69.83203125" style="318" customWidth="1"/>
    <col min="2823" max="3072" width="10.33203125" style="318"/>
    <col min="3073" max="3073" width="3.1640625" style="318" customWidth="1"/>
    <col min="3074" max="3074" width="171.1640625" style="318" customWidth="1"/>
    <col min="3075" max="3075" width="3.1640625" style="318" customWidth="1"/>
    <col min="3076" max="3076" width="33.1640625" style="318" customWidth="1"/>
    <col min="3077" max="3077" width="10.33203125" style="318"/>
    <col min="3078" max="3078" width="69.83203125" style="318" customWidth="1"/>
    <col min="3079" max="3328" width="10.33203125" style="318"/>
    <col min="3329" max="3329" width="3.1640625" style="318" customWidth="1"/>
    <col min="3330" max="3330" width="171.1640625" style="318" customWidth="1"/>
    <col min="3331" max="3331" width="3.1640625" style="318" customWidth="1"/>
    <col min="3332" max="3332" width="33.1640625" style="318" customWidth="1"/>
    <col min="3333" max="3333" width="10.33203125" style="318"/>
    <col min="3334" max="3334" width="69.83203125" style="318" customWidth="1"/>
    <col min="3335" max="3584" width="10.33203125" style="318"/>
    <col min="3585" max="3585" width="3.1640625" style="318" customWidth="1"/>
    <col min="3586" max="3586" width="171.1640625" style="318" customWidth="1"/>
    <col min="3587" max="3587" width="3.1640625" style="318" customWidth="1"/>
    <col min="3588" max="3588" width="33.1640625" style="318" customWidth="1"/>
    <col min="3589" max="3589" width="10.33203125" style="318"/>
    <col min="3590" max="3590" width="69.83203125" style="318" customWidth="1"/>
    <col min="3591" max="3840" width="10.33203125" style="318"/>
    <col min="3841" max="3841" width="3.1640625" style="318" customWidth="1"/>
    <col min="3842" max="3842" width="171.1640625" style="318" customWidth="1"/>
    <col min="3843" max="3843" width="3.1640625" style="318" customWidth="1"/>
    <col min="3844" max="3844" width="33.1640625" style="318" customWidth="1"/>
    <col min="3845" max="3845" width="10.33203125" style="318"/>
    <col min="3846" max="3846" width="69.83203125" style="318" customWidth="1"/>
    <col min="3847" max="4096" width="10.33203125" style="318"/>
    <col min="4097" max="4097" width="3.1640625" style="318" customWidth="1"/>
    <col min="4098" max="4098" width="171.1640625" style="318" customWidth="1"/>
    <col min="4099" max="4099" width="3.1640625" style="318" customWidth="1"/>
    <col min="4100" max="4100" width="33.1640625" style="318" customWidth="1"/>
    <col min="4101" max="4101" width="10.33203125" style="318"/>
    <col min="4102" max="4102" width="69.83203125" style="318" customWidth="1"/>
    <col min="4103" max="4352" width="10.33203125" style="318"/>
    <col min="4353" max="4353" width="3.1640625" style="318" customWidth="1"/>
    <col min="4354" max="4354" width="171.1640625" style="318" customWidth="1"/>
    <col min="4355" max="4355" width="3.1640625" style="318" customWidth="1"/>
    <col min="4356" max="4356" width="33.1640625" style="318" customWidth="1"/>
    <col min="4357" max="4357" width="10.33203125" style="318"/>
    <col min="4358" max="4358" width="69.83203125" style="318" customWidth="1"/>
    <col min="4359" max="4608" width="10.33203125" style="318"/>
    <col min="4609" max="4609" width="3.1640625" style="318" customWidth="1"/>
    <col min="4610" max="4610" width="171.1640625" style="318" customWidth="1"/>
    <col min="4611" max="4611" width="3.1640625" style="318" customWidth="1"/>
    <col min="4612" max="4612" width="33.1640625" style="318" customWidth="1"/>
    <col min="4613" max="4613" width="10.33203125" style="318"/>
    <col min="4614" max="4614" width="69.83203125" style="318" customWidth="1"/>
    <col min="4615" max="4864" width="10.33203125" style="318"/>
    <col min="4865" max="4865" width="3.1640625" style="318" customWidth="1"/>
    <col min="4866" max="4866" width="171.1640625" style="318" customWidth="1"/>
    <col min="4867" max="4867" width="3.1640625" style="318" customWidth="1"/>
    <col min="4868" max="4868" width="33.1640625" style="318" customWidth="1"/>
    <col min="4869" max="4869" width="10.33203125" style="318"/>
    <col min="4870" max="4870" width="69.83203125" style="318" customWidth="1"/>
    <col min="4871" max="5120" width="10.33203125" style="318"/>
    <col min="5121" max="5121" width="3.1640625" style="318" customWidth="1"/>
    <col min="5122" max="5122" width="171.1640625" style="318" customWidth="1"/>
    <col min="5123" max="5123" width="3.1640625" style="318" customWidth="1"/>
    <col min="5124" max="5124" width="33.1640625" style="318" customWidth="1"/>
    <col min="5125" max="5125" width="10.33203125" style="318"/>
    <col min="5126" max="5126" width="69.83203125" style="318" customWidth="1"/>
    <col min="5127" max="5376" width="10.33203125" style="318"/>
    <col min="5377" max="5377" width="3.1640625" style="318" customWidth="1"/>
    <col min="5378" max="5378" width="171.1640625" style="318" customWidth="1"/>
    <col min="5379" max="5379" width="3.1640625" style="318" customWidth="1"/>
    <col min="5380" max="5380" width="33.1640625" style="318" customWidth="1"/>
    <col min="5381" max="5381" width="10.33203125" style="318"/>
    <col min="5382" max="5382" width="69.83203125" style="318" customWidth="1"/>
    <col min="5383" max="5632" width="10.33203125" style="318"/>
    <col min="5633" max="5633" width="3.1640625" style="318" customWidth="1"/>
    <col min="5634" max="5634" width="171.1640625" style="318" customWidth="1"/>
    <col min="5635" max="5635" width="3.1640625" style="318" customWidth="1"/>
    <col min="5636" max="5636" width="33.1640625" style="318" customWidth="1"/>
    <col min="5637" max="5637" width="10.33203125" style="318"/>
    <col min="5638" max="5638" width="69.83203125" style="318" customWidth="1"/>
    <col min="5639" max="5888" width="10.33203125" style="318"/>
    <col min="5889" max="5889" width="3.1640625" style="318" customWidth="1"/>
    <col min="5890" max="5890" width="171.1640625" style="318" customWidth="1"/>
    <col min="5891" max="5891" width="3.1640625" style="318" customWidth="1"/>
    <col min="5892" max="5892" width="33.1640625" style="318" customWidth="1"/>
    <col min="5893" max="5893" width="10.33203125" style="318"/>
    <col min="5894" max="5894" width="69.83203125" style="318" customWidth="1"/>
    <col min="5895" max="6144" width="10.33203125" style="318"/>
    <col min="6145" max="6145" width="3.1640625" style="318" customWidth="1"/>
    <col min="6146" max="6146" width="171.1640625" style="318" customWidth="1"/>
    <col min="6147" max="6147" width="3.1640625" style="318" customWidth="1"/>
    <col min="6148" max="6148" width="33.1640625" style="318" customWidth="1"/>
    <col min="6149" max="6149" width="10.33203125" style="318"/>
    <col min="6150" max="6150" width="69.83203125" style="318" customWidth="1"/>
    <col min="6151" max="6400" width="10.33203125" style="318"/>
    <col min="6401" max="6401" width="3.1640625" style="318" customWidth="1"/>
    <col min="6402" max="6402" width="171.1640625" style="318" customWidth="1"/>
    <col min="6403" max="6403" width="3.1640625" style="318" customWidth="1"/>
    <col min="6404" max="6404" width="33.1640625" style="318" customWidth="1"/>
    <col min="6405" max="6405" width="10.33203125" style="318"/>
    <col min="6406" max="6406" width="69.83203125" style="318" customWidth="1"/>
    <col min="6407" max="6656" width="10.33203125" style="318"/>
    <col min="6657" max="6657" width="3.1640625" style="318" customWidth="1"/>
    <col min="6658" max="6658" width="171.1640625" style="318" customWidth="1"/>
    <col min="6659" max="6659" width="3.1640625" style="318" customWidth="1"/>
    <col min="6660" max="6660" width="33.1640625" style="318" customWidth="1"/>
    <col min="6661" max="6661" width="10.33203125" style="318"/>
    <col min="6662" max="6662" width="69.83203125" style="318" customWidth="1"/>
    <col min="6663" max="6912" width="10.33203125" style="318"/>
    <col min="6913" max="6913" width="3.1640625" style="318" customWidth="1"/>
    <col min="6914" max="6914" width="171.1640625" style="318" customWidth="1"/>
    <col min="6915" max="6915" width="3.1640625" style="318" customWidth="1"/>
    <col min="6916" max="6916" width="33.1640625" style="318" customWidth="1"/>
    <col min="6917" max="6917" width="10.33203125" style="318"/>
    <col min="6918" max="6918" width="69.83203125" style="318" customWidth="1"/>
    <col min="6919" max="7168" width="10.33203125" style="318"/>
    <col min="7169" max="7169" width="3.1640625" style="318" customWidth="1"/>
    <col min="7170" max="7170" width="171.1640625" style="318" customWidth="1"/>
    <col min="7171" max="7171" width="3.1640625" style="318" customWidth="1"/>
    <col min="7172" max="7172" width="33.1640625" style="318" customWidth="1"/>
    <col min="7173" max="7173" width="10.33203125" style="318"/>
    <col min="7174" max="7174" width="69.83203125" style="318" customWidth="1"/>
    <col min="7175" max="7424" width="10.33203125" style="318"/>
    <col min="7425" max="7425" width="3.1640625" style="318" customWidth="1"/>
    <col min="7426" max="7426" width="171.1640625" style="318" customWidth="1"/>
    <col min="7427" max="7427" width="3.1640625" style="318" customWidth="1"/>
    <col min="7428" max="7428" width="33.1640625" style="318" customWidth="1"/>
    <col min="7429" max="7429" width="10.33203125" style="318"/>
    <col min="7430" max="7430" width="69.83203125" style="318" customWidth="1"/>
    <col min="7431" max="7680" width="10.33203125" style="318"/>
    <col min="7681" max="7681" width="3.1640625" style="318" customWidth="1"/>
    <col min="7682" max="7682" width="171.1640625" style="318" customWidth="1"/>
    <col min="7683" max="7683" width="3.1640625" style="318" customWidth="1"/>
    <col min="7684" max="7684" width="33.1640625" style="318" customWidth="1"/>
    <col min="7685" max="7685" width="10.33203125" style="318"/>
    <col min="7686" max="7686" width="69.83203125" style="318" customWidth="1"/>
    <col min="7687" max="7936" width="10.33203125" style="318"/>
    <col min="7937" max="7937" width="3.1640625" style="318" customWidth="1"/>
    <col min="7938" max="7938" width="171.1640625" style="318" customWidth="1"/>
    <col min="7939" max="7939" width="3.1640625" style="318" customWidth="1"/>
    <col min="7940" max="7940" width="33.1640625" style="318" customWidth="1"/>
    <col min="7941" max="7941" width="10.33203125" style="318"/>
    <col min="7942" max="7942" width="69.83203125" style="318" customWidth="1"/>
    <col min="7943" max="8192" width="10.33203125" style="318"/>
    <col min="8193" max="8193" width="3.1640625" style="318" customWidth="1"/>
    <col min="8194" max="8194" width="171.1640625" style="318" customWidth="1"/>
    <col min="8195" max="8195" width="3.1640625" style="318" customWidth="1"/>
    <col min="8196" max="8196" width="33.1640625" style="318" customWidth="1"/>
    <col min="8197" max="8197" width="10.33203125" style="318"/>
    <col min="8198" max="8198" width="69.83203125" style="318" customWidth="1"/>
    <col min="8199" max="8448" width="10.33203125" style="318"/>
    <col min="8449" max="8449" width="3.1640625" style="318" customWidth="1"/>
    <col min="8450" max="8450" width="171.1640625" style="318" customWidth="1"/>
    <col min="8451" max="8451" width="3.1640625" style="318" customWidth="1"/>
    <col min="8452" max="8452" width="33.1640625" style="318" customWidth="1"/>
    <col min="8453" max="8453" width="10.33203125" style="318"/>
    <col min="8454" max="8454" width="69.83203125" style="318" customWidth="1"/>
    <col min="8455" max="8704" width="10.33203125" style="318"/>
    <col min="8705" max="8705" width="3.1640625" style="318" customWidth="1"/>
    <col min="8706" max="8706" width="171.1640625" style="318" customWidth="1"/>
    <col min="8707" max="8707" width="3.1640625" style="318" customWidth="1"/>
    <col min="8708" max="8708" width="33.1640625" style="318" customWidth="1"/>
    <col min="8709" max="8709" width="10.33203125" style="318"/>
    <col min="8710" max="8710" width="69.83203125" style="318" customWidth="1"/>
    <col min="8711" max="8960" width="10.33203125" style="318"/>
    <col min="8961" max="8961" width="3.1640625" style="318" customWidth="1"/>
    <col min="8962" max="8962" width="171.1640625" style="318" customWidth="1"/>
    <col min="8963" max="8963" width="3.1640625" style="318" customWidth="1"/>
    <col min="8964" max="8964" width="33.1640625" style="318" customWidth="1"/>
    <col min="8965" max="8965" width="10.33203125" style="318"/>
    <col min="8966" max="8966" width="69.83203125" style="318" customWidth="1"/>
    <col min="8967" max="9216" width="10.33203125" style="318"/>
    <col min="9217" max="9217" width="3.1640625" style="318" customWidth="1"/>
    <col min="9218" max="9218" width="171.1640625" style="318" customWidth="1"/>
    <col min="9219" max="9219" width="3.1640625" style="318" customWidth="1"/>
    <col min="9220" max="9220" width="33.1640625" style="318" customWidth="1"/>
    <col min="9221" max="9221" width="10.33203125" style="318"/>
    <col min="9222" max="9222" width="69.83203125" style="318" customWidth="1"/>
    <col min="9223" max="9472" width="10.33203125" style="318"/>
    <col min="9473" max="9473" width="3.1640625" style="318" customWidth="1"/>
    <col min="9474" max="9474" width="171.1640625" style="318" customWidth="1"/>
    <col min="9475" max="9475" width="3.1640625" style="318" customWidth="1"/>
    <col min="9476" max="9476" width="33.1640625" style="318" customWidth="1"/>
    <col min="9477" max="9477" width="10.33203125" style="318"/>
    <col min="9478" max="9478" width="69.83203125" style="318" customWidth="1"/>
    <col min="9479" max="9728" width="10.33203125" style="318"/>
    <col min="9729" max="9729" width="3.1640625" style="318" customWidth="1"/>
    <col min="9730" max="9730" width="171.1640625" style="318" customWidth="1"/>
    <col min="9731" max="9731" width="3.1640625" style="318" customWidth="1"/>
    <col min="9732" max="9732" width="33.1640625" style="318" customWidth="1"/>
    <col min="9733" max="9733" width="10.33203125" style="318"/>
    <col min="9734" max="9734" width="69.83203125" style="318" customWidth="1"/>
    <col min="9735" max="9984" width="10.33203125" style="318"/>
    <col min="9985" max="9985" width="3.1640625" style="318" customWidth="1"/>
    <col min="9986" max="9986" width="171.1640625" style="318" customWidth="1"/>
    <col min="9987" max="9987" width="3.1640625" style="318" customWidth="1"/>
    <col min="9988" max="9988" width="33.1640625" style="318" customWidth="1"/>
    <col min="9989" max="9989" width="10.33203125" style="318"/>
    <col min="9990" max="9990" width="69.83203125" style="318" customWidth="1"/>
    <col min="9991" max="10240" width="10.33203125" style="318"/>
    <col min="10241" max="10241" width="3.1640625" style="318" customWidth="1"/>
    <col min="10242" max="10242" width="171.1640625" style="318" customWidth="1"/>
    <col min="10243" max="10243" width="3.1640625" style="318" customWidth="1"/>
    <col min="10244" max="10244" width="33.1640625" style="318" customWidth="1"/>
    <col min="10245" max="10245" width="10.33203125" style="318"/>
    <col min="10246" max="10246" width="69.83203125" style="318" customWidth="1"/>
    <col min="10247" max="10496" width="10.33203125" style="318"/>
    <col min="10497" max="10497" width="3.1640625" style="318" customWidth="1"/>
    <col min="10498" max="10498" width="171.1640625" style="318" customWidth="1"/>
    <col min="10499" max="10499" width="3.1640625" style="318" customWidth="1"/>
    <col min="10500" max="10500" width="33.1640625" style="318" customWidth="1"/>
    <col min="10501" max="10501" width="10.33203125" style="318"/>
    <col min="10502" max="10502" width="69.83203125" style="318" customWidth="1"/>
    <col min="10503" max="10752" width="10.33203125" style="318"/>
    <col min="10753" max="10753" width="3.1640625" style="318" customWidth="1"/>
    <col min="10754" max="10754" width="171.1640625" style="318" customWidth="1"/>
    <col min="10755" max="10755" width="3.1640625" style="318" customWidth="1"/>
    <col min="10756" max="10756" width="33.1640625" style="318" customWidth="1"/>
    <col min="10757" max="10757" width="10.33203125" style="318"/>
    <col min="10758" max="10758" width="69.83203125" style="318" customWidth="1"/>
    <col min="10759" max="11008" width="10.33203125" style="318"/>
    <col min="11009" max="11009" width="3.1640625" style="318" customWidth="1"/>
    <col min="11010" max="11010" width="171.1640625" style="318" customWidth="1"/>
    <col min="11011" max="11011" width="3.1640625" style="318" customWidth="1"/>
    <col min="11012" max="11012" width="33.1640625" style="318" customWidth="1"/>
    <col min="11013" max="11013" width="10.33203125" style="318"/>
    <col min="11014" max="11014" width="69.83203125" style="318" customWidth="1"/>
    <col min="11015" max="11264" width="10.33203125" style="318"/>
    <col min="11265" max="11265" width="3.1640625" style="318" customWidth="1"/>
    <col min="11266" max="11266" width="171.1640625" style="318" customWidth="1"/>
    <col min="11267" max="11267" width="3.1640625" style="318" customWidth="1"/>
    <col min="11268" max="11268" width="33.1640625" style="318" customWidth="1"/>
    <col min="11269" max="11269" width="10.33203125" style="318"/>
    <col min="11270" max="11270" width="69.83203125" style="318" customWidth="1"/>
    <col min="11271" max="11520" width="10.33203125" style="318"/>
    <col min="11521" max="11521" width="3.1640625" style="318" customWidth="1"/>
    <col min="11522" max="11522" width="171.1640625" style="318" customWidth="1"/>
    <col min="11523" max="11523" width="3.1640625" style="318" customWidth="1"/>
    <col min="11524" max="11524" width="33.1640625" style="318" customWidth="1"/>
    <col min="11525" max="11525" width="10.33203125" style="318"/>
    <col min="11526" max="11526" width="69.83203125" style="318" customWidth="1"/>
    <col min="11527" max="11776" width="10.33203125" style="318"/>
    <col min="11777" max="11777" width="3.1640625" style="318" customWidth="1"/>
    <col min="11778" max="11778" width="171.1640625" style="318" customWidth="1"/>
    <col min="11779" max="11779" width="3.1640625" style="318" customWidth="1"/>
    <col min="11780" max="11780" width="33.1640625" style="318" customWidth="1"/>
    <col min="11781" max="11781" width="10.33203125" style="318"/>
    <col min="11782" max="11782" width="69.83203125" style="318" customWidth="1"/>
    <col min="11783" max="12032" width="10.33203125" style="318"/>
    <col min="12033" max="12033" width="3.1640625" style="318" customWidth="1"/>
    <col min="12034" max="12034" width="171.1640625" style="318" customWidth="1"/>
    <col min="12035" max="12035" width="3.1640625" style="318" customWidth="1"/>
    <col min="12036" max="12036" width="33.1640625" style="318" customWidth="1"/>
    <col min="12037" max="12037" width="10.33203125" style="318"/>
    <col min="12038" max="12038" width="69.83203125" style="318" customWidth="1"/>
    <col min="12039" max="12288" width="10.33203125" style="318"/>
    <col min="12289" max="12289" width="3.1640625" style="318" customWidth="1"/>
    <col min="12290" max="12290" width="171.1640625" style="318" customWidth="1"/>
    <col min="12291" max="12291" width="3.1640625" style="318" customWidth="1"/>
    <col min="12292" max="12292" width="33.1640625" style="318" customWidth="1"/>
    <col min="12293" max="12293" width="10.33203125" style="318"/>
    <col min="12294" max="12294" width="69.83203125" style="318" customWidth="1"/>
    <col min="12295" max="12544" width="10.33203125" style="318"/>
    <col min="12545" max="12545" width="3.1640625" style="318" customWidth="1"/>
    <col min="12546" max="12546" width="171.1640625" style="318" customWidth="1"/>
    <col min="12547" max="12547" width="3.1640625" style="318" customWidth="1"/>
    <col min="12548" max="12548" width="33.1640625" style="318" customWidth="1"/>
    <col min="12549" max="12549" width="10.33203125" style="318"/>
    <col min="12550" max="12550" width="69.83203125" style="318" customWidth="1"/>
    <col min="12551" max="12800" width="10.33203125" style="318"/>
    <col min="12801" max="12801" width="3.1640625" style="318" customWidth="1"/>
    <col min="12802" max="12802" width="171.1640625" style="318" customWidth="1"/>
    <col min="12803" max="12803" width="3.1640625" style="318" customWidth="1"/>
    <col min="12804" max="12804" width="33.1640625" style="318" customWidth="1"/>
    <col min="12805" max="12805" width="10.33203125" style="318"/>
    <col min="12806" max="12806" width="69.83203125" style="318" customWidth="1"/>
    <col min="12807" max="13056" width="10.33203125" style="318"/>
    <col min="13057" max="13057" width="3.1640625" style="318" customWidth="1"/>
    <col min="13058" max="13058" width="171.1640625" style="318" customWidth="1"/>
    <col min="13059" max="13059" width="3.1640625" style="318" customWidth="1"/>
    <col min="13060" max="13060" width="33.1640625" style="318" customWidth="1"/>
    <col min="13061" max="13061" width="10.33203125" style="318"/>
    <col min="13062" max="13062" width="69.83203125" style="318" customWidth="1"/>
    <col min="13063" max="13312" width="10.33203125" style="318"/>
    <col min="13313" max="13313" width="3.1640625" style="318" customWidth="1"/>
    <col min="13314" max="13314" width="171.1640625" style="318" customWidth="1"/>
    <col min="13315" max="13315" width="3.1640625" style="318" customWidth="1"/>
    <col min="13316" max="13316" width="33.1640625" style="318" customWidth="1"/>
    <col min="13317" max="13317" width="10.33203125" style="318"/>
    <col min="13318" max="13318" width="69.83203125" style="318" customWidth="1"/>
    <col min="13319" max="13568" width="10.33203125" style="318"/>
    <col min="13569" max="13569" width="3.1640625" style="318" customWidth="1"/>
    <col min="13570" max="13570" width="171.1640625" style="318" customWidth="1"/>
    <col min="13571" max="13571" width="3.1640625" style="318" customWidth="1"/>
    <col min="13572" max="13572" width="33.1640625" style="318" customWidth="1"/>
    <col min="13573" max="13573" width="10.33203125" style="318"/>
    <col min="13574" max="13574" width="69.83203125" style="318" customWidth="1"/>
    <col min="13575" max="13824" width="10.33203125" style="318"/>
    <col min="13825" max="13825" width="3.1640625" style="318" customWidth="1"/>
    <col min="13826" max="13826" width="171.1640625" style="318" customWidth="1"/>
    <col min="13827" max="13827" width="3.1640625" style="318" customWidth="1"/>
    <col min="13828" max="13828" width="33.1640625" style="318" customWidth="1"/>
    <col min="13829" max="13829" width="10.33203125" style="318"/>
    <col min="13830" max="13830" width="69.83203125" style="318" customWidth="1"/>
    <col min="13831" max="14080" width="10.33203125" style="318"/>
    <col min="14081" max="14081" width="3.1640625" style="318" customWidth="1"/>
    <col min="14082" max="14082" width="171.1640625" style="318" customWidth="1"/>
    <col min="14083" max="14083" width="3.1640625" style="318" customWidth="1"/>
    <col min="14084" max="14084" width="33.1640625" style="318" customWidth="1"/>
    <col min="14085" max="14085" width="10.33203125" style="318"/>
    <col min="14086" max="14086" width="69.83203125" style="318" customWidth="1"/>
    <col min="14087" max="14336" width="10.33203125" style="318"/>
    <col min="14337" max="14337" width="3.1640625" style="318" customWidth="1"/>
    <col min="14338" max="14338" width="171.1640625" style="318" customWidth="1"/>
    <col min="14339" max="14339" width="3.1640625" style="318" customWidth="1"/>
    <col min="14340" max="14340" width="33.1640625" style="318" customWidth="1"/>
    <col min="14341" max="14341" width="10.33203125" style="318"/>
    <col min="14342" max="14342" width="69.83203125" style="318" customWidth="1"/>
    <col min="14343" max="14592" width="10.33203125" style="318"/>
    <col min="14593" max="14593" width="3.1640625" style="318" customWidth="1"/>
    <col min="14594" max="14594" width="171.1640625" style="318" customWidth="1"/>
    <col min="14595" max="14595" width="3.1640625" style="318" customWidth="1"/>
    <col min="14596" max="14596" width="33.1640625" style="318" customWidth="1"/>
    <col min="14597" max="14597" width="10.33203125" style="318"/>
    <col min="14598" max="14598" width="69.83203125" style="318" customWidth="1"/>
    <col min="14599" max="14848" width="10.33203125" style="318"/>
    <col min="14849" max="14849" width="3.1640625" style="318" customWidth="1"/>
    <col min="14850" max="14850" width="171.1640625" style="318" customWidth="1"/>
    <col min="14851" max="14851" width="3.1640625" style="318" customWidth="1"/>
    <col min="14852" max="14852" width="33.1640625" style="318" customWidth="1"/>
    <col min="14853" max="14853" width="10.33203125" style="318"/>
    <col min="14854" max="14854" width="69.83203125" style="318" customWidth="1"/>
    <col min="14855" max="15104" width="10.33203125" style="318"/>
    <col min="15105" max="15105" width="3.1640625" style="318" customWidth="1"/>
    <col min="15106" max="15106" width="171.1640625" style="318" customWidth="1"/>
    <col min="15107" max="15107" width="3.1640625" style="318" customWidth="1"/>
    <col min="15108" max="15108" width="33.1640625" style="318" customWidth="1"/>
    <col min="15109" max="15109" width="10.33203125" style="318"/>
    <col min="15110" max="15110" width="69.83203125" style="318" customWidth="1"/>
    <col min="15111" max="15360" width="10.33203125" style="318"/>
    <col min="15361" max="15361" width="3.1640625" style="318" customWidth="1"/>
    <col min="15362" max="15362" width="171.1640625" style="318" customWidth="1"/>
    <col min="15363" max="15363" width="3.1640625" style="318" customWidth="1"/>
    <col min="15364" max="15364" width="33.1640625" style="318" customWidth="1"/>
    <col min="15365" max="15365" width="10.33203125" style="318"/>
    <col min="15366" max="15366" width="69.83203125" style="318" customWidth="1"/>
    <col min="15367" max="15616" width="10.33203125" style="318"/>
    <col min="15617" max="15617" width="3.1640625" style="318" customWidth="1"/>
    <col min="15618" max="15618" width="171.1640625" style="318" customWidth="1"/>
    <col min="15619" max="15619" width="3.1640625" style="318" customWidth="1"/>
    <col min="15620" max="15620" width="33.1640625" style="318" customWidth="1"/>
    <col min="15621" max="15621" width="10.33203125" style="318"/>
    <col min="15622" max="15622" width="69.83203125" style="318" customWidth="1"/>
    <col min="15623" max="15872" width="10.33203125" style="318"/>
    <col min="15873" max="15873" width="3.1640625" style="318" customWidth="1"/>
    <col min="15874" max="15874" width="171.1640625" style="318" customWidth="1"/>
    <col min="15875" max="15875" width="3.1640625" style="318" customWidth="1"/>
    <col min="15876" max="15876" width="33.1640625" style="318" customWidth="1"/>
    <col min="15877" max="15877" width="10.33203125" style="318"/>
    <col min="15878" max="15878" width="69.83203125" style="318" customWidth="1"/>
    <col min="15879" max="16128" width="10.33203125" style="318"/>
    <col min="16129" max="16129" width="3.1640625" style="318" customWidth="1"/>
    <col min="16130" max="16130" width="171.1640625" style="318" customWidth="1"/>
    <col min="16131" max="16131" width="3.1640625" style="318" customWidth="1"/>
    <col min="16132" max="16132" width="33.1640625" style="318" customWidth="1"/>
    <col min="16133" max="16133" width="10.33203125" style="318"/>
    <col min="16134" max="16134" width="69.83203125" style="318" customWidth="1"/>
    <col min="16135" max="16384" width="10.33203125" style="318"/>
  </cols>
  <sheetData>
    <row r="1" spans="1:4" ht="13.5" thickBot="1" x14ac:dyDescent="0.25"/>
    <row r="2" spans="1:4" x14ac:dyDescent="0.2">
      <c r="A2" s="320"/>
      <c r="B2" s="321"/>
      <c r="C2" s="322"/>
    </row>
    <row r="3" spans="1:4" ht="14.25" x14ac:dyDescent="0.2">
      <c r="B3" s="323" t="s">
        <v>5047</v>
      </c>
    </row>
    <row r="4" spans="1:4" s="328" customFormat="1" ht="13.5" thickBot="1" x14ac:dyDescent="0.25">
      <c r="A4" s="324"/>
      <c r="B4" s="325"/>
      <c r="C4" s="326"/>
      <c r="D4" s="327"/>
    </row>
    <row r="5" spans="1:4" x14ac:dyDescent="0.2">
      <c r="B5" s="329"/>
    </row>
    <row r="6" spans="1:4" s="331" customFormat="1" ht="12" x14ac:dyDescent="0.2">
      <c r="A6" s="330" t="s">
        <v>5048</v>
      </c>
      <c r="C6" s="332"/>
    </row>
    <row r="7" spans="1:4" s="336" customFormat="1" ht="12" outlineLevel="1" x14ac:dyDescent="0.2">
      <c r="A7" s="333" t="s">
        <v>5049</v>
      </c>
      <c r="B7" s="334" t="s">
        <v>5050</v>
      </c>
      <c r="C7" s="335"/>
    </row>
    <row r="8" spans="1:4" s="336" customFormat="1" ht="12" outlineLevel="1" x14ac:dyDescent="0.2">
      <c r="A8" s="333" t="s">
        <v>5051</v>
      </c>
      <c r="B8" s="334" t="s">
        <v>5052</v>
      </c>
      <c r="C8" s="335"/>
    </row>
    <row r="9" spans="1:4" s="336" customFormat="1" ht="24" outlineLevel="1" x14ac:dyDescent="0.2">
      <c r="A9" s="333" t="s">
        <v>5053</v>
      </c>
      <c r="B9" s="334" t="s">
        <v>5054</v>
      </c>
      <c r="C9" s="335"/>
    </row>
    <row r="10" spans="1:4" s="336" customFormat="1" ht="12" outlineLevel="1" x14ac:dyDescent="0.2">
      <c r="A10" s="333" t="s">
        <v>5055</v>
      </c>
      <c r="B10" s="334" t="s">
        <v>5056</v>
      </c>
      <c r="C10" s="335"/>
    </row>
    <row r="11" spans="1:4" s="336" customFormat="1" ht="24" outlineLevel="1" x14ac:dyDescent="0.2">
      <c r="A11" s="333" t="s">
        <v>5057</v>
      </c>
      <c r="B11" s="334" t="s">
        <v>5058</v>
      </c>
      <c r="C11" s="335"/>
    </row>
    <row r="12" spans="1:4" s="336" customFormat="1" ht="24" outlineLevel="1" x14ac:dyDescent="0.2">
      <c r="A12" s="333" t="s">
        <v>5059</v>
      </c>
      <c r="B12" s="334" t="s">
        <v>5060</v>
      </c>
      <c r="C12" s="335"/>
    </row>
    <row r="13" spans="1:4" s="336" customFormat="1" ht="12" outlineLevel="1" x14ac:dyDescent="0.2">
      <c r="A13" s="333" t="s">
        <v>5061</v>
      </c>
      <c r="B13" s="334" t="s">
        <v>5062</v>
      </c>
      <c r="C13" s="335"/>
    </row>
    <row r="14" spans="1:4" s="336" customFormat="1" ht="48" outlineLevel="1" x14ac:dyDescent="0.2">
      <c r="A14" s="333" t="s">
        <v>5063</v>
      </c>
      <c r="B14" s="334" t="s">
        <v>5064</v>
      </c>
      <c r="C14" s="335"/>
    </row>
    <row r="15" spans="1:4" s="336" customFormat="1" ht="12" outlineLevel="1" x14ac:dyDescent="0.2">
      <c r="A15" s="333" t="s">
        <v>5065</v>
      </c>
      <c r="B15" s="334" t="s">
        <v>5066</v>
      </c>
      <c r="C15" s="335"/>
    </row>
    <row r="16" spans="1:4" s="319" customFormat="1" ht="6" customHeight="1" x14ac:dyDescent="0.2">
      <c r="A16" s="337"/>
      <c r="B16" s="338"/>
    </row>
    <row r="17" spans="1:3" s="331" customFormat="1" ht="12" x14ac:dyDescent="0.2">
      <c r="A17" s="330" t="s">
        <v>4767</v>
      </c>
    </row>
    <row r="18" spans="1:3" s="336" customFormat="1" ht="24" outlineLevel="1" x14ac:dyDescent="0.2">
      <c r="A18" s="333" t="s">
        <v>5049</v>
      </c>
      <c r="B18" s="334" t="s">
        <v>5067</v>
      </c>
      <c r="C18" s="335"/>
    </row>
    <row r="19" spans="1:3" s="336" customFormat="1" ht="24" outlineLevel="1" x14ac:dyDescent="0.2">
      <c r="A19" s="333" t="s">
        <v>5051</v>
      </c>
      <c r="B19" s="334" t="s">
        <v>5068</v>
      </c>
      <c r="C19" s="335"/>
    </row>
    <row r="20" spans="1:3" s="336" customFormat="1" ht="12" outlineLevel="1" x14ac:dyDescent="0.2">
      <c r="A20" s="333" t="s">
        <v>5053</v>
      </c>
      <c r="B20" s="334" t="s">
        <v>5069</v>
      </c>
      <c r="C20" s="335"/>
    </row>
    <row r="21" spans="1:3" s="319" customFormat="1" ht="6" customHeight="1" x14ac:dyDescent="0.2">
      <c r="A21" s="337"/>
      <c r="B21" s="338"/>
    </row>
    <row r="22" spans="1:3" s="331" customFormat="1" ht="12" x14ac:dyDescent="0.2">
      <c r="A22" s="330" t="s">
        <v>5070</v>
      </c>
    </row>
    <row r="23" spans="1:3" s="336" customFormat="1" ht="24" outlineLevel="1" x14ac:dyDescent="0.2">
      <c r="A23" s="333" t="s">
        <v>5049</v>
      </c>
      <c r="B23" s="334" t="s">
        <v>5071</v>
      </c>
      <c r="C23" s="335"/>
    </row>
    <row r="24" spans="1:3" s="336" customFormat="1" ht="24" outlineLevel="1" x14ac:dyDescent="0.2">
      <c r="A24" s="333" t="s">
        <v>5051</v>
      </c>
      <c r="B24" s="334" t="s">
        <v>5072</v>
      </c>
      <c r="C24" s="335"/>
    </row>
    <row r="25" spans="1:3" s="336" customFormat="1" ht="12" outlineLevel="1" x14ac:dyDescent="0.2">
      <c r="A25" s="333" t="s">
        <v>5053</v>
      </c>
      <c r="B25" s="334" t="s">
        <v>5073</v>
      </c>
      <c r="C25" s="335"/>
    </row>
    <row r="26" spans="1:3" s="336" customFormat="1" ht="24" outlineLevel="1" x14ac:dyDescent="0.2">
      <c r="A26" s="333" t="s">
        <v>5055</v>
      </c>
      <c r="B26" s="334" t="s">
        <v>5074</v>
      </c>
      <c r="C26" s="335"/>
    </row>
    <row r="27" spans="1:3" s="319" customFormat="1" ht="6" customHeight="1" x14ac:dyDescent="0.2">
      <c r="A27" s="337"/>
      <c r="B27" s="338"/>
    </row>
    <row r="28" spans="1:3" s="331" customFormat="1" ht="12" x14ac:dyDescent="0.2">
      <c r="A28" s="330" t="s">
        <v>5075</v>
      </c>
    </row>
    <row r="29" spans="1:3" s="336" customFormat="1" ht="24" outlineLevel="1" x14ac:dyDescent="0.2">
      <c r="A29" s="333" t="s">
        <v>5049</v>
      </c>
      <c r="B29" s="334" t="s">
        <v>5076</v>
      </c>
      <c r="C29" s="335"/>
    </row>
    <row r="30" spans="1:3" s="336" customFormat="1" ht="24" outlineLevel="1" x14ac:dyDescent="0.2">
      <c r="A30" s="333" t="s">
        <v>5051</v>
      </c>
      <c r="B30" s="334" t="s">
        <v>5077</v>
      </c>
      <c r="C30" s="335"/>
    </row>
    <row r="31" spans="1:3" s="336" customFormat="1" ht="12" outlineLevel="1" x14ac:dyDescent="0.2">
      <c r="A31" s="333" t="s">
        <v>5053</v>
      </c>
      <c r="B31" s="334" t="s">
        <v>5078</v>
      </c>
      <c r="C31" s="335"/>
    </row>
    <row r="32" spans="1:3" s="336" customFormat="1" ht="24" outlineLevel="1" x14ac:dyDescent="0.2">
      <c r="A32" s="333" t="s">
        <v>5055</v>
      </c>
      <c r="B32" s="334" t="s">
        <v>5079</v>
      </c>
      <c r="C32" s="335"/>
    </row>
    <row r="33" spans="1:3" s="319" customFormat="1" ht="6" customHeight="1" x14ac:dyDescent="0.2">
      <c r="A33" s="337"/>
      <c r="B33" s="338"/>
    </row>
    <row r="34" spans="1:3" s="331" customFormat="1" ht="12" x14ac:dyDescent="0.2">
      <c r="A34" s="330" t="s">
        <v>5080</v>
      </c>
    </row>
    <row r="35" spans="1:3" s="336" customFormat="1" ht="12" outlineLevel="1" x14ac:dyDescent="0.2">
      <c r="A35" s="333" t="s">
        <v>5049</v>
      </c>
      <c r="B35" s="334" t="s">
        <v>5081</v>
      </c>
      <c r="C35" s="335"/>
    </row>
    <row r="36" spans="1:3" s="336" customFormat="1" ht="12" outlineLevel="1" x14ac:dyDescent="0.2">
      <c r="A36" s="333" t="s">
        <v>5051</v>
      </c>
      <c r="B36" s="334" t="s">
        <v>5082</v>
      </c>
      <c r="C36" s="335"/>
    </row>
    <row r="37" spans="1:3" s="336" customFormat="1" ht="12" outlineLevel="1" x14ac:dyDescent="0.2">
      <c r="A37" s="333" t="s">
        <v>5053</v>
      </c>
      <c r="B37" s="334" t="s">
        <v>5083</v>
      </c>
      <c r="C37" s="335"/>
    </row>
    <row r="38" spans="1:3" s="336" customFormat="1" ht="12" outlineLevel="1" x14ac:dyDescent="0.2">
      <c r="A38" s="333" t="s">
        <v>5055</v>
      </c>
      <c r="B38" s="334" t="s">
        <v>5084</v>
      </c>
      <c r="C38" s="335"/>
    </row>
    <row r="39" spans="1:3" s="319" customFormat="1" ht="6" customHeight="1" x14ac:dyDescent="0.2">
      <c r="A39" s="337"/>
      <c r="B39" s="338"/>
    </row>
    <row r="40" spans="1:3" s="331" customFormat="1" ht="12" x14ac:dyDescent="0.2">
      <c r="A40" s="330" t="s">
        <v>5085</v>
      </c>
    </row>
    <row r="41" spans="1:3" s="336" customFormat="1" ht="24" outlineLevel="1" x14ac:dyDescent="0.2">
      <c r="A41" s="333" t="s">
        <v>5049</v>
      </c>
      <c r="B41" s="334" t="s">
        <v>5086</v>
      </c>
      <c r="C41" s="335"/>
    </row>
    <row r="42" spans="1:3" s="336" customFormat="1" ht="12" outlineLevel="1" x14ac:dyDescent="0.2">
      <c r="A42" s="333" t="s">
        <v>5051</v>
      </c>
      <c r="B42" s="334" t="s">
        <v>5082</v>
      </c>
      <c r="C42" s="335"/>
    </row>
    <row r="43" spans="1:3" s="319" customFormat="1" ht="6" customHeight="1" x14ac:dyDescent="0.2">
      <c r="A43" s="337"/>
      <c r="B43" s="338"/>
    </row>
    <row r="44" spans="1:3" s="331" customFormat="1" ht="12" x14ac:dyDescent="0.2">
      <c r="A44" s="330" t="s">
        <v>5087</v>
      </c>
    </row>
    <row r="45" spans="1:3" s="336" customFormat="1" ht="12" outlineLevel="1" x14ac:dyDescent="0.2">
      <c r="A45" s="333" t="s">
        <v>5049</v>
      </c>
      <c r="B45" s="334" t="s">
        <v>5088</v>
      </c>
      <c r="C45" s="335"/>
    </row>
    <row r="46" spans="1:3" s="336" customFormat="1" ht="12" outlineLevel="1" x14ac:dyDescent="0.2">
      <c r="A46" s="333" t="s">
        <v>5051</v>
      </c>
      <c r="B46" s="334" t="s">
        <v>5089</v>
      </c>
      <c r="C46" s="335"/>
    </row>
    <row r="47" spans="1:3" s="319" customFormat="1" ht="6" customHeight="1" x14ac:dyDescent="0.2">
      <c r="A47" s="337"/>
      <c r="B47" s="338"/>
    </row>
    <row r="48" spans="1:3" s="331" customFormat="1" ht="12" x14ac:dyDescent="0.2">
      <c r="A48" s="330" t="s">
        <v>5090</v>
      </c>
    </row>
    <row r="49" spans="1:3" s="336" customFormat="1" ht="12" outlineLevel="1" x14ac:dyDescent="0.2">
      <c r="A49" s="333" t="s">
        <v>5049</v>
      </c>
      <c r="B49" s="334" t="s">
        <v>5091</v>
      </c>
      <c r="C49" s="335"/>
    </row>
    <row r="50" spans="1:3" s="336" customFormat="1" ht="12" outlineLevel="1" x14ac:dyDescent="0.2">
      <c r="A50" s="333" t="s">
        <v>5051</v>
      </c>
      <c r="B50" s="334" t="s">
        <v>5092</v>
      </c>
      <c r="C50" s="335"/>
    </row>
    <row r="51" spans="1:3" s="336" customFormat="1" ht="12" outlineLevel="1" x14ac:dyDescent="0.2">
      <c r="A51" s="333" t="s">
        <v>5053</v>
      </c>
      <c r="B51" s="334" t="s">
        <v>5093</v>
      </c>
      <c r="C51" s="335"/>
    </row>
    <row r="52" spans="1:3" s="319" customFormat="1" ht="6" customHeight="1" x14ac:dyDescent="0.2">
      <c r="A52" s="337"/>
      <c r="B52" s="338"/>
    </row>
    <row r="53" spans="1:3" s="331" customFormat="1" ht="12" x14ac:dyDescent="0.2">
      <c r="A53" s="330" t="s">
        <v>5094</v>
      </c>
    </row>
    <row r="54" spans="1:3" s="336" customFormat="1" ht="24" outlineLevel="1" x14ac:dyDescent="0.2">
      <c r="A54" s="333" t="s">
        <v>5049</v>
      </c>
      <c r="B54" s="334" t="s">
        <v>5095</v>
      </c>
      <c r="C54" s="335"/>
    </row>
    <row r="55" spans="1:3" s="336" customFormat="1" ht="24" outlineLevel="1" x14ac:dyDescent="0.2">
      <c r="A55" s="333" t="s">
        <v>5051</v>
      </c>
      <c r="B55" s="334" t="s">
        <v>5096</v>
      </c>
      <c r="C55" s="335"/>
    </row>
    <row r="56" spans="1:3" s="336" customFormat="1" ht="24" outlineLevel="1" x14ac:dyDescent="0.2">
      <c r="A56" s="333" t="s">
        <v>5053</v>
      </c>
      <c r="B56" s="334" t="s">
        <v>5097</v>
      </c>
      <c r="C56" s="335"/>
    </row>
    <row r="57" spans="1:3" s="336" customFormat="1" ht="24" outlineLevel="1" x14ac:dyDescent="0.2">
      <c r="A57" s="333" t="s">
        <v>5055</v>
      </c>
      <c r="B57" s="334" t="s">
        <v>5098</v>
      </c>
      <c r="C57" s="335"/>
    </row>
    <row r="58" spans="1:3" s="336" customFormat="1" ht="24" outlineLevel="1" x14ac:dyDescent="0.2">
      <c r="A58" s="333" t="s">
        <v>5057</v>
      </c>
      <c r="B58" s="334" t="s">
        <v>5099</v>
      </c>
      <c r="C58" s="335"/>
    </row>
    <row r="59" spans="1:3" s="319" customFormat="1" ht="6" customHeight="1" x14ac:dyDescent="0.2">
      <c r="A59" s="337"/>
      <c r="B59" s="338"/>
    </row>
    <row r="60" spans="1:3" s="331" customFormat="1" ht="12" x14ac:dyDescent="0.2">
      <c r="A60" s="330" t="s">
        <v>5100</v>
      </c>
    </row>
    <row r="61" spans="1:3" s="336" customFormat="1" ht="24" outlineLevel="1" x14ac:dyDescent="0.2">
      <c r="A61" s="333" t="s">
        <v>5049</v>
      </c>
      <c r="B61" s="334" t="s">
        <v>5101</v>
      </c>
      <c r="C61" s="335"/>
    </row>
    <row r="62" spans="1:3" s="319" customFormat="1" ht="6" customHeight="1" x14ac:dyDescent="0.2">
      <c r="A62" s="337"/>
      <c r="B62" s="338"/>
    </row>
    <row r="63" spans="1:3" s="331" customFormat="1" ht="12" x14ac:dyDescent="0.2">
      <c r="A63" s="330" t="s">
        <v>5102</v>
      </c>
    </row>
    <row r="64" spans="1:3" s="336" customFormat="1" ht="24" outlineLevel="1" x14ac:dyDescent="0.2">
      <c r="A64" s="333" t="s">
        <v>5049</v>
      </c>
      <c r="B64" s="334" t="s">
        <v>5103</v>
      </c>
      <c r="C64" s="335"/>
    </row>
    <row r="65" spans="1:3" s="336" customFormat="1" ht="12" outlineLevel="1" x14ac:dyDescent="0.2">
      <c r="A65" s="333" t="s">
        <v>5051</v>
      </c>
      <c r="B65" s="334" t="s">
        <v>5104</v>
      </c>
      <c r="C65" s="335"/>
    </row>
    <row r="66" spans="1:3" s="319" customFormat="1" ht="6" customHeight="1" x14ac:dyDescent="0.2">
      <c r="A66" s="337"/>
      <c r="B66" s="338"/>
    </row>
    <row r="67" spans="1:3" s="331" customFormat="1" ht="12" x14ac:dyDescent="0.2">
      <c r="A67" s="330" t="s">
        <v>5105</v>
      </c>
    </row>
    <row r="68" spans="1:3" s="336" customFormat="1" ht="24" outlineLevel="1" x14ac:dyDescent="0.2">
      <c r="A68" s="333" t="s">
        <v>5049</v>
      </c>
      <c r="B68" s="334" t="s">
        <v>5106</v>
      </c>
      <c r="C68" s="335"/>
    </row>
    <row r="69" spans="1:3" s="336" customFormat="1" ht="36" outlineLevel="1" x14ac:dyDescent="0.2">
      <c r="A69" s="333" t="s">
        <v>5051</v>
      </c>
      <c r="B69" s="334" t="s">
        <v>5107</v>
      </c>
      <c r="C69" s="335"/>
    </row>
    <row r="70" spans="1:3" s="319" customFormat="1" ht="6" customHeight="1" x14ac:dyDescent="0.2">
      <c r="A70" s="337"/>
      <c r="B70" s="338"/>
    </row>
    <row r="71" spans="1:3" s="331" customFormat="1" ht="12" x14ac:dyDescent="0.2">
      <c r="A71" s="330" t="s">
        <v>1540</v>
      </c>
    </row>
    <row r="72" spans="1:3" s="336" customFormat="1" ht="12" outlineLevel="1" x14ac:dyDescent="0.2">
      <c r="A72" s="333" t="s">
        <v>5049</v>
      </c>
      <c r="B72" s="334" t="s">
        <v>5108</v>
      </c>
      <c r="C72" s="335"/>
    </row>
    <row r="73" spans="1:3" s="336" customFormat="1" ht="12" outlineLevel="1" x14ac:dyDescent="0.2">
      <c r="A73" s="333" t="s">
        <v>5051</v>
      </c>
      <c r="B73" s="334" t="s">
        <v>5109</v>
      </c>
      <c r="C73" s="335"/>
    </row>
    <row r="74" spans="1:3" s="336" customFormat="1" ht="36" outlineLevel="1" x14ac:dyDescent="0.2">
      <c r="A74" s="333" t="s">
        <v>5053</v>
      </c>
      <c r="B74" s="334" t="s">
        <v>5110</v>
      </c>
      <c r="C74" s="335"/>
    </row>
    <row r="75" spans="1:3" s="319" customFormat="1" ht="6" customHeight="1" x14ac:dyDescent="0.2">
      <c r="A75" s="337"/>
      <c r="B75" s="338"/>
    </row>
    <row r="76" spans="1:3" s="331" customFormat="1" ht="12" x14ac:dyDescent="0.2">
      <c r="A76" s="330" t="s">
        <v>5111</v>
      </c>
    </row>
    <row r="77" spans="1:3" s="336" customFormat="1" ht="12" outlineLevel="1" x14ac:dyDescent="0.2">
      <c r="A77" s="333" t="s">
        <v>5049</v>
      </c>
      <c r="B77" s="334" t="s">
        <v>5112</v>
      </c>
      <c r="C77" s="335"/>
    </row>
    <row r="78" spans="1:3" s="319" customFormat="1" ht="6" customHeight="1" x14ac:dyDescent="0.2">
      <c r="A78" s="337"/>
      <c r="B78" s="338"/>
    </row>
    <row r="79" spans="1:3" s="331" customFormat="1" ht="12" x14ac:dyDescent="0.2">
      <c r="A79" s="330" t="s">
        <v>5113</v>
      </c>
    </row>
    <row r="80" spans="1:3" s="336" customFormat="1" ht="24" outlineLevel="1" x14ac:dyDescent="0.2">
      <c r="A80" s="333" t="s">
        <v>5049</v>
      </c>
      <c r="B80" s="334" t="s">
        <v>5114</v>
      </c>
      <c r="C80" s="335"/>
    </row>
    <row r="81" spans="1:3" s="319" customFormat="1" ht="6" customHeight="1" x14ac:dyDescent="0.2">
      <c r="A81" s="337"/>
      <c r="B81" s="338"/>
    </row>
    <row r="82" spans="1:3" s="331" customFormat="1" ht="12" x14ac:dyDescent="0.2">
      <c r="A82" s="330" t="s">
        <v>5115</v>
      </c>
    </row>
    <row r="83" spans="1:3" s="336" customFormat="1" ht="48" outlineLevel="1" x14ac:dyDescent="0.2">
      <c r="A83" s="333" t="s">
        <v>5049</v>
      </c>
      <c r="B83" s="334" t="s">
        <v>5064</v>
      </c>
      <c r="C83" s="335"/>
    </row>
    <row r="84" spans="1:3" s="336" customFormat="1" ht="12" outlineLevel="1" x14ac:dyDescent="0.2">
      <c r="A84" s="333" t="s">
        <v>5051</v>
      </c>
      <c r="B84" s="334" t="s">
        <v>5116</v>
      </c>
      <c r="C84" s="335"/>
    </row>
    <row r="85" spans="1:3" s="319" customFormat="1" ht="6" customHeight="1" x14ac:dyDescent="0.2">
      <c r="A85" s="337"/>
      <c r="B85" s="338"/>
    </row>
    <row r="86" spans="1:3" s="331" customFormat="1" ht="12" x14ac:dyDescent="0.2">
      <c r="A86" s="330" t="s">
        <v>5117</v>
      </c>
    </row>
    <row r="87" spans="1:3" s="336" customFormat="1" ht="12" outlineLevel="1" x14ac:dyDescent="0.2">
      <c r="A87" s="333" t="s">
        <v>5049</v>
      </c>
      <c r="B87" s="334" t="s">
        <v>5118</v>
      </c>
      <c r="C87" s="335"/>
    </row>
    <row r="88" spans="1:3" s="336" customFormat="1" ht="12" outlineLevel="1" x14ac:dyDescent="0.2">
      <c r="A88" s="333" t="s">
        <v>5051</v>
      </c>
      <c r="B88" s="334" t="s">
        <v>5119</v>
      </c>
      <c r="C88" s="335"/>
    </row>
    <row r="89" spans="1:3" s="336" customFormat="1" ht="12" outlineLevel="1" x14ac:dyDescent="0.2">
      <c r="A89" s="333" t="s">
        <v>5053</v>
      </c>
      <c r="B89" s="334" t="s">
        <v>5120</v>
      </c>
      <c r="C89" s="335"/>
    </row>
    <row r="90" spans="1:3" s="336" customFormat="1" ht="12" outlineLevel="1" x14ac:dyDescent="0.2">
      <c r="A90" s="333" t="s">
        <v>5055</v>
      </c>
      <c r="B90" s="334" t="s">
        <v>5092</v>
      </c>
      <c r="C90" s="335"/>
    </row>
    <row r="91" spans="1:3" s="336" customFormat="1" ht="12" outlineLevel="1" x14ac:dyDescent="0.2">
      <c r="A91" s="333" t="s">
        <v>5057</v>
      </c>
      <c r="B91" s="334" t="s">
        <v>5121</v>
      </c>
      <c r="C91" s="335"/>
    </row>
    <row r="92" spans="1:3" s="319" customFormat="1" ht="6" customHeight="1" x14ac:dyDescent="0.2">
      <c r="A92" s="337"/>
      <c r="B92" s="338"/>
    </row>
    <row r="93" spans="1:3" s="331" customFormat="1" ht="12" x14ac:dyDescent="0.2">
      <c r="A93" s="330" t="s">
        <v>5122</v>
      </c>
    </row>
    <row r="94" spans="1:3" s="336" customFormat="1" ht="12" outlineLevel="1" x14ac:dyDescent="0.2">
      <c r="A94" s="333" t="s">
        <v>5049</v>
      </c>
      <c r="B94" s="334" t="s">
        <v>5123</v>
      </c>
      <c r="C94" s="335"/>
    </row>
    <row r="95" spans="1:3" s="319" customFormat="1" ht="6" customHeight="1" x14ac:dyDescent="0.2">
      <c r="A95" s="337"/>
      <c r="B95" s="338"/>
    </row>
    <row r="96" spans="1:3" s="319" customFormat="1" ht="6" customHeight="1" x14ac:dyDescent="0.2">
      <c r="A96" s="337"/>
      <c r="B96" s="338"/>
    </row>
    <row r="97" spans="1:3" s="331" customFormat="1" ht="12" x14ac:dyDescent="0.2">
      <c r="A97" s="330" t="s">
        <v>5124</v>
      </c>
    </row>
    <row r="98" spans="1:3" s="331" customFormat="1" ht="24" x14ac:dyDescent="0.2">
      <c r="A98" s="330"/>
      <c r="B98" s="339" t="s">
        <v>5125</v>
      </c>
    </row>
    <row r="99" spans="1:3" s="336" customFormat="1" ht="12" outlineLevel="1" x14ac:dyDescent="0.2">
      <c r="A99" s="333" t="s">
        <v>5049</v>
      </c>
      <c r="B99" s="334" t="s">
        <v>5126</v>
      </c>
      <c r="C99" s="335"/>
    </row>
    <row r="100" spans="1:3" s="336" customFormat="1" ht="36" outlineLevel="1" x14ac:dyDescent="0.2">
      <c r="A100" s="333" t="s">
        <v>5051</v>
      </c>
      <c r="B100" s="334" t="s">
        <v>5127</v>
      </c>
      <c r="C100" s="335"/>
    </row>
    <row r="101" spans="1:3" s="336" customFormat="1" ht="24" outlineLevel="1" x14ac:dyDescent="0.2">
      <c r="A101" s="333" t="s">
        <v>5053</v>
      </c>
      <c r="B101" s="334" t="s">
        <v>5128</v>
      </c>
      <c r="C101" s="335"/>
    </row>
    <row r="102" spans="1:3" s="336" customFormat="1" ht="12" outlineLevel="1" x14ac:dyDescent="0.2">
      <c r="A102" s="333" t="s">
        <v>5055</v>
      </c>
      <c r="B102" s="334" t="s">
        <v>5129</v>
      </c>
      <c r="C102" s="335"/>
    </row>
    <row r="103" spans="1:3" s="336" customFormat="1" ht="12" outlineLevel="1" x14ac:dyDescent="0.2">
      <c r="A103" s="333" t="s">
        <v>5057</v>
      </c>
      <c r="B103" s="334" t="s">
        <v>5130</v>
      </c>
      <c r="C103" s="335"/>
    </row>
    <row r="104" spans="1:3" s="336" customFormat="1" ht="12" outlineLevel="1" x14ac:dyDescent="0.2">
      <c r="A104" s="333" t="s">
        <v>5059</v>
      </c>
      <c r="B104" s="334" t="s">
        <v>5131</v>
      </c>
      <c r="C104" s="335"/>
    </row>
    <row r="105" spans="1:3" s="319" customFormat="1" ht="6" customHeight="1" x14ac:dyDescent="0.2">
      <c r="A105" s="337"/>
      <c r="B105" s="338"/>
    </row>
    <row r="106" spans="1:3" s="331" customFormat="1" ht="12" x14ac:dyDescent="0.2">
      <c r="A106" s="330" t="s">
        <v>5132</v>
      </c>
    </row>
    <row r="107" spans="1:3" s="336" customFormat="1" ht="36" outlineLevel="1" x14ac:dyDescent="0.2">
      <c r="A107" s="333" t="s">
        <v>5049</v>
      </c>
      <c r="B107" s="334" t="s">
        <v>5133</v>
      </c>
      <c r="C107" s="335"/>
    </row>
    <row r="108" spans="1:3" s="336" customFormat="1" ht="12" outlineLevel="1" x14ac:dyDescent="0.2">
      <c r="A108" s="333" t="s">
        <v>5051</v>
      </c>
      <c r="B108" s="334" t="s">
        <v>5134</v>
      </c>
      <c r="C108" s="335"/>
    </row>
    <row r="109" spans="1:3" s="336" customFormat="1" ht="15" customHeight="1" outlineLevel="1" x14ac:dyDescent="0.2">
      <c r="A109" s="333" t="s">
        <v>5053</v>
      </c>
      <c r="B109" s="334" t="s">
        <v>5135</v>
      </c>
      <c r="C109" s="335"/>
    </row>
    <row r="110" spans="1:3" s="319" customFormat="1" ht="6" customHeight="1" x14ac:dyDescent="0.2">
      <c r="A110" s="337"/>
      <c r="B110" s="338"/>
    </row>
    <row r="111" spans="1:3" s="331" customFormat="1" ht="12.75" customHeight="1" x14ac:dyDescent="0.2">
      <c r="A111" s="330" t="s">
        <v>5136</v>
      </c>
    </row>
    <row r="112" spans="1:3" s="336" customFormat="1" ht="12" outlineLevel="1" x14ac:dyDescent="0.2">
      <c r="A112" s="333" t="s">
        <v>5049</v>
      </c>
      <c r="B112" s="334" t="s">
        <v>5137</v>
      </c>
      <c r="C112" s="335"/>
    </row>
    <row r="113" spans="1:2" s="319" customFormat="1" ht="6" customHeight="1" x14ac:dyDescent="0.2">
      <c r="A113" s="337"/>
      <c r="B113" s="338"/>
    </row>
  </sheetData>
  <sheetProtection algorithmName="SHA-512" hashValue="Ip5vlIe8RKv0qynYiud5paChYydAnbywu8e5+g77d+xMs74CWhvUgwVkHGcVdTx1cluXDY/DrGXPoaiaER3j4Q==" saltValue="M23yIcNTCaBze9jlzK2gwA==" spinCount="100000" sheet="1" objects="1" scenarios="1"/>
  <printOptions horizontalCentered="1"/>
  <pageMargins left="0.39370078740157483" right="0.39370078740157483" top="0.59055118110236227" bottom="0.59055118110236227" header="0.19685039370078741" footer="0.19685039370078741"/>
  <pageSetup paperSize="9" scale="99" fitToHeight="0" orientation="landscape" r:id="rId1"/>
  <headerFooter>
    <oddHeader>&amp;L&amp;"Motif Light,Tučné"&amp;24&amp;K04-010 SVIŽN&amp;C&amp;"Motif Light,Obyčejné"&amp;9
Zlatnická 10, 110 00 Praha 1       tel.: + 420 606 062 636        e-mail: info@svizn.com        www.svizn.cz</oddHeader>
    <oddFooter>&amp;L&amp;8zpracoval:
Ing. Tomáš Alexi&amp;C&amp;8&amp;P z &amp;N&amp;R&amp;8&amp;D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1729-EB4D-4DD1-904A-FA1177BD54DC}">
  <sheetPr>
    <pageSetUpPr fitToPage="1"/>
  </sheetPr>
  <dimension ref="A1:A26"/>
  <sheetViews>
    <sheetView showGridLines="0" zoomScaleNormal="100" zoomScaleSheetLayoutView="115" zoomScalePageLayoutView="115" workbookViewId="0">
      <selection activeCell="B17" sqref="B17"/>
    </sheetView>
  </sheetViews>
  <sheetFormatPr defaultColWidth="13.33203125" defaultRowHeight="12.75" x14ac:dyDescent="0.2"/>
  <cols>
    <col min="1" max="1" width="175.83203125" style="347" customWidth="1"/>
    <col min="2" max="256" width="13.33203125" style="344"/>
    <col min="257" max="257" width="175.83203125" style="344" customWidth="1"/>
    <col min="258" max="512" width="13.33203125" style="344"/>
    <col min="513" max="513" width="175.83203125" style="344" customWidth="1"/>
    <col min="514" max="768" width="13.33203125" style="344"/>
    <col min="769" max="769" width="175.83203125" style="344" customWidth="1"/>
    <col min="770" max="1024" width="13.33203125" style="344"/>
    <col min="1025" max="1025" width="175.83203125" style="344" customWidth="1"/>
    <col min="1026" max="1280" width="13.33203125" style="344"/>
    <col min="1281" max="1281" width="175.83203125" style="344" customWidth="1"/>
    <col min="1282" max="1536" width="13.33203125" style="344"/>
    <col min="1537" max="1537" width="175.83203125" style="344" customWidth="1"/>
    <col min="1538" max="1792" width="13.33203125" style="344"/>
    <col min="1793" max="1793" width="175.83203125" style="344" customWidth="1"/>
    <col min="1794" max="2048" width="13.33203125" style="344"/>
    <col min="2049" max="2049" width="175.83203125" style="344" customWidth="1"/>
    <col min="2050" max="2304" width="13.33203125" style="344"/>
    <col min="2305" max="2305" width="175.83203125" style="344" customWidth="1"/>
    <col min="2306" max="2560" width="13.33203125" style="344"/>
    <col min="2561" max="2561" width="175.83203125" style="344" customWidth="1"/>
    <col min="2562" max="2816" width="13.33203125" style="344"/>
    <col min="2817" max="2817" width="175.83203125" style="344" customWidth="1"/>
    <col min="2818" max="3072" width="13.33203125" style="344"/>
    <col min="3073" max="3073" width="175.83203125" style="344" customWidth="1"/>
    <col min="3074" max="3328" width="13.33203125" style="344"/>
    <col min="3329" max="3329" width="175.83203125" style="344" customWidth="1"/>
    <col min="3330" max="3584" width="13.33203125" style="344"/>
    <col min="3585" max="3585" width="175.83203125" style="344" customWidth="1"/>
    <col min="3586" max="3840" width="13.33203125" style="344"/>
    <col min="3841" max="3841" width="175.83203125" style="344" customWidth="1"/>
    <col min="3842" max="4096" width="13.33203125" style="344"/>
    <col min="4097" max="4097" width="175.83203125" style="344" customWidth="1"/>
    <col min="4098" max="4352" width="13.33203125" style="344"/>
    <col min="4353" max="4353" width="175.83203125" style="344" customWidth="1"/>
    <col min="4354" max="4608" width="13.33203125" style="344"/>
    <col min="4609" max="4609" width="175.83203125" style="344" customWidth="1"/>
    <col min="4610" max="4864" width="13.33203125" style="344"/>
    <col min="4865" max="4865" width="175.83203125" style="344" customWidth="1"/>
    <col min="4866" max="5120" width="13.33203125" style="344"/>
    <col min="5121" max="5121" width="175.83203125" style="344" customWidth="1"/>
    <col min="5122" max="5376" width="13.33203125" style="344"/>
    <col min="5377" max="5377" width="175.83203125" style="344" customWidth="1"/>
    <col min="5378" max="5632" width="13.33203125" style="344"/>
    <col min="5633" max="5633" width="175.83203125" style="344" customWidth="1"/>
    <col min="5634" max="5888" width="13.33203125" style="344"/>
    <col min="5889" max="5889" width="175.83203125" style="344" customWidth="1"/>
    <col min="5890" max="6144" width="13.33203125" style="344"/>
    <col min="6145" max="6145" width="175.83203125" style="344" customWidth="1"/>
    <col min="6146" max="6400" width="13.33203125" style="344"/>
    <col min="6401" max="6401" width="175.83203125" style="344" customWidth="1"/>
    <col min="6402" max="6656" width="13.33203125" style="344"/>
    <col min="6657" max="6657" width="175.83203125" style="344" customWidth="1"/>
    <col min="6658" max="6912" width="13.33203125" style="344"/>
    <col min="6913" max="6913" width="175.83203125" style="344" customWidth="1"/>
    <col min="6914" max="7168" width="13.33203125" style="344"/>
    <col min="7169" max="7169" width="175.83203125" style="344" customWidth="1"/>
    <col min="7170" max="7424" width="13.33203125" style="344"/>
    <col min="7425" max="7425" width="175.83203125" style="344" customWidth="1"/>
    <col min="7426" max="7680" width="13.33203125" style="344"/>
    <col min="7681" max="7681" width="175.83203125" style="344" customWidth="1"/>
    <col min="7682" max="7936" width="13.33203125" style="344"/>
    <col min="7937" max="7937" width="175.83203125" style="344" customWidth="1"/>
    <col min="7938" max="8192" width="13.33203125" style="344"/>
    <col min="8193" max="8193" width="175.83203125" style="344" customWidth="1"/>
    <col min="8194" max="8448" width="13.33203125" style="344"/>
    <col min="8449" max="8449" width="175.83203125" style="344" customWidth="1"/>
    <col min="8450" max="8704" width="13.33203125" style="344"/>
    <col min="8705" max="8705" width="175.83203125" style="344" customWidth="1"/>
    <col min="8706" max="8960" width="13.33203125" style="344"/>
    <col min="8961" max="8961" width="175.83203125" style="344" customWidth="1"/>
    <col min="8962" max="9216" width="13.33203125" style="344"/>
    <col min="9217" max="9217" width="175.83203125" style="344" customWidth="1"/>
    <col min="9218" max="9472" width="13.33203125" style="344"/>
    <col min="9473" max="9473" width="175.83203125" style="344" customWidth="1"/>
    <col min="9474" max="9728" width="13.33203125" style="344"/>
    <col min="9729" max="9729" width="175.83203125" style="344" customWidth="1"/>
    <col min="9730" max="9984" width="13.33203125" style="344"/>
    <col min="9985" max="9985" width="175.83203125" style="344" customWidth="1"/>
    <col min="9986" max="10240" width="13.33203125" style="344"/>
    <col min="10241" max="10241" width="175.83203125" style="344" customWidth="1"/>
    <col min="10242" max="10496" width="13.33203125" style="344"/>
    <col min="10497" max="10497" width="175.83203125" style="344" customWidth="1"/>
    <col min="10498" max="10752" width="13.33203125" style="344"/>
    <col min="10753" max="10753" width="175.83203125" style="344" customWidth="1"/>
    <col min="10754" max="11008" width="13.33203125" style="344"/>
    <col min="11009" max="11009" width="175.83203125" style="344" customWidth="1"/>
    <col min="11010" max="11264" width="13.33203125" style="344"/>
    <col min="11265" max="11265" width="175.83203125" style="344" customWidth="1"/>
    <col min="11266" max="11520" width="13.33203125" style="344"/>
    <col min="11521" max="11521" width="175.83203125" style="344" customWidth="1"/>
    <col min="11522" max="11776" width="13.33203125" style="344"/>
    <col min="11777" max="11777" width="175.83203125" style="344" customWidth="1"/>
    <col min="11778" max="12032" width="13.33203125" style="344"/>
    <col min="12033" max="12033" width="175.83203125" style="344" customWidth="1"/>
    <col min="12034" max="12288" width="13.33203125" style="344"/>
    <col min="12289" max="12289" width="175.83203125" style="344" customWidth="1"/>
    <col min="12290" max="12544" width="13.33203125" style="344"/>
    <col min="12545" max="12545" width="175.83203125" style="344" customWidth="1"/>
    <col min="12546" max="12800" width="13.33203125" style="344"/>
    <col min="12801" max="12801" width="175.83203125" style="344" customWidth="1"/>
    <col min="12802" max="13056" width="13.33203125" style="344"/>
    <col min="13057" max="13057" width="175.83203125" style="344" customWidth="1"/>
    <col min="13058" max="13312" width="13.33203125" style="344"/>
    <col min="13313" max="13313" width="175.83203125" style="344" customWidth="1"/>
    <col min="13314" max="13568" width="13.33203125" style="344"/>
    <col min="13569" max="13569" width="175.83203125" style="344" customWidth="1"/>
    <col min="13570" max="13824" width="13.33203125" style="344"/>
    <col min="13825" max="13825" width="175.83203125" style="344" customWidth="1"/>
    <col min="13826" max="14080" width="13.33203125" style="344"/>
    <col min="14081" max="14081" width="175.83203125" style="344" customWidth="1"/>
    <col min="14082" max="14336" width="13.33203125" style="344"/>
    <col min="14337" max="14337" width="175.83203125" style="344" customWidth="1"/>
    <col min="14338" max="14592" width="13.33203125" style="344"/>
    <col min="14593" max="14593" width="175.83203125" style="344" customWidth="1"/>
    <col min="14594" max="14848" width="13.33203125" style="344"/>
    <col min="14849" max="14849" width="175.83203125" style="344" customWidth="1"/>
    <col min="14850" max="15104" width="13.33203125" style="344"/>
    <col min="15105" max="15105" width="175.83203125" style="344" customWidth="1"/>
    <col min="15106" max="15360" width="13.33203125" style="344"/>
    <col min="15361" max="15361" width="175.83203125" style="344" customWidth="1"/>
    <col min="15362" max="15616" width="13.33203125" style="344"/>
    <col min="15617" max="15617" width="175.83203125" style="344" customWidth="1"/>
    <col min="15618" max="15872" width="13.33203125" style="344"/>
    <col min="15873" max="15873" width="175.83203125" style="344" customWidth="1"/>
    <col min="15874" max="16128" width="13.33203125" style="344"/>
    <col min="16129" max="16129" width="175.83203125" style="344" customWidth="1"/>
    <col min="16130" max="16384" width="13.33203125" style="344"/>
  </cols>
  <sheetData>
    <row r="1" spans="1:1" s="340" customFormat="1" ht="13.5" thickBot="1" x14ac:dyDescent="0.25">
      <c r="A1" s="317"/>
    </row>
    <row r="2" spans="1:1" s="340" customFormat="1" x14ac:dyDescent="0.2">
      <c r="A2" s="321"/>
    </row>
    <row r="3" spans="1:1" s="340" customFormat="1" ht="28.5" x14ac:dyDescent="0.2">
      <c r="A3" s="341" t="s">
        <v>5138</v>
      </c>
    </row>
    <row r="4" spans="1:1" s="342" customFormat="1" ht="13.5" thickBot="1" x14ac:dyDescent="0.25">
      <c r="A4" s="325"/>
    </row>
    <row r="5" spans="1:1" x14ac:dyDescent="0.2">
      <c r="A5" s="343"/>
    </row>
    <row r="6" spans="1:1" x14ac:dyDescent="0.2">
      <c r="A6" s="332" t="s">
        <v>5139</v>
      </c>
    </row>
    <row r="7" spans="1:1" x14ac:dyDescent="0.2">
      <c r="A7" s="317" t="s">
        <v>5140</v>
      </c>
    </row>
    <row r="8" spans="1:1" x14ac:dyDescent="0.2">
      <c r="A8" s="317"/>
    </row>
    <row r="9" spans="1:1" x14ac:dyDescent="0.2">
      <c r="A9" s="332" t="s">
        <v>5141</v>
      </c>
    </row>
    <row r="10" spans="1:1" ht="36" x14ac:dyDescent="0.2">
      <c r="A10" s="317" t="s">
        <v>5142</v>
      </c>
    </row>
    <row r="11" spans="1:1" x14ac:dyDescent="0.2">
      <c r="A11" s="317"/>
    </row>
    <row r="12" spans="1:1" x14ac:dyDescent="0.2">
      <c r="A12" s="332" t="s">
        <v>5143</v>
      </c>
    </row>
    <row r="13" spans="1:1" ht="24" x14ac:dyDescent="0.2">
      <c r="A13" s="317" t="s">
        <v>5144</v>
      </c>
    </row>
    <row r="25" spans="1:1" ht="15" x14ac:dyDescent="0.25">
      <c r="A25" s="345"/>
    </row>
    <row r="26" spans="1:1" ht="15" x14ac:dyDescent="0.25">
      <c r="A26" s="346"/>
    </row>
  </sheetData>
  <sheetProtection algorithmName="SHA-512" hashValue="NxAjVMPyt6JCjK5CKH9loRj03JbKHMKVrhKSqR8ghh0dmjMrpsdaiYcS9cNlJSp5UkNa88tvF6MvySrAuyC3hw==" saltValue="CTQPanKdFGAjkqi09VO7SQ==" spinCount="100000" sheet="1" objects="1" scenarios="1"/>
  <printOptions horizontalCentered="1"/>
  <pageMargins left="0.39370078740157483" right="0.39370078740157483" top="0.59055118110236227" bottom="0.59055118110236227" header="0.19685039370078741" footer="0.19685039370078741"/>
  <pageSetup paperSize="9" orientation="landscape" r:id="rId1"/>
  <headerFooter scaleWithDoc="0">
    <oddHeader>&amp;L&amp;"Motif Light,Tučné"&amp;24&amp;K04-019 SVIŽN&amp;C&amp;"Motif Light,Obyčejné"&amp;9
Zlatnická 10, 110 00 Praha 1       tel.: + 420 606 062 636        e-mail: info@svizn.com        www.svizn.cz</oddHeader>
    <oddFooter>&amp;L&amp;8zpracoval:
Ing. Tomáš Alexi&amp;C&amp;8&amp;P z &amp;N&amp;R&amp;8&amp;D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8A85-C4E7-43C8-820F-A17AF0FEC713}">
  <sheetPr>
    <pageSetUpPr fitToPage="1"/>
  </sheetPr>
  <dimension ref="A1:Y283"/>
  <sheetViews>
    <sheetView showGridLines="0" zoomScaleNormal="100" workbookViewId="0">
      <selection activeCell="B17" sqref="B17"/>
    </sheetView>
  </sheetViews>
  <sheetFormatPr defaultColWidth="10.33203125" defaultRowHeight="12.75" x14ac:dyDescent="0.2"/>
  <cols>
    <col min="1" max="1" width="2.33203125" style="318" customWidth="1"/>
    <col min="2" max="2" width="171.33203125" style="347" customWidth="1"/>
    <col min="3" max="3" width="2.33203125" style="318" customWidth="1"/>
    <col min="4" max="256" width="10.33203125" style="344"/>
    <col min="257" max="257" width="2.33203125" style="344" customWidth="1"/>
    <col min="258" max="258" width="171.33203125" style="344" customWidth="1"/>
    <col min="259" max="259" width="2.33203125" style="344" customWidth="1"/>
    <col min="260" max="512" width="10.33203125" style="344"/>
    <col min="513" max="513" width="2.33203125" style="344" customWidth="1"/>
    <col min="514" max="514" width="171.33203125" style="344" customWidth="1"/>
    <col min="515" max="515" width="2.33203125" style="344" customWidth="1"/>
    <col min="516" max="768" width="10.33203125" style="344"/>
    <col min="769" max="769" width="2.33203125" style="344" customWidth="1"/>
    <col min="770" max="770" width="171.33203125" style="344" customWidth="1"/>
    <col min="771" max="771" width="2.33203125" style="344" customWidth="1"/>
    <col min="772" max="1024" width="10.33203125" style="344"/>
    <col min="1025" max="1025" width="2.33203125" style="344" customWidth="1"/>
    <col min="1026" max="1026" width="171.33203125" style="344" customWidth="1"/>
    <col min="1027" max="1027" width="2.33203125" style="344" customWidth="1"/>
    <col min="1028" max="1280" width="10.33203125" style="344"/>
    <col min="1281" max="1281" width="2.33203125" style="344" customWidth="1"/>
    <col min="1282" max="1282" width="171.33203125" style="344" customWidth="1"/>
    <col min="1283" max="1283" width="2.33203125" style="344" customWidth="1"/>
    <col min="1284" max="1536" width="10.33203125" style="344"/>
    <col min="1537" max="1537" width="2.33203125" style="344" customWidth="1"/>
    <col min="1538" max="1538" width="171.33203125" style="344" customWidth="1"/>
    <col min="1539" max="1539" width="2.33203125" style="344" customWidth="1"/>
    <col min="1540" max="1792" width="10.33203125" style="344"/>
    <col min="1793" max="1793" width="2.33203125" style="344" customWidth="1"/>
    <col min="1794" max="1794" width="171.33203125" style="344" customWidth="1"/>
    <col min="1795" max="1795" width="2.33203125" style="344" customWidth="1"/>
    <col min="1796" max="2048" width="10.33203125" style="344"/>
    <col min="2049" max="2049" width="2.33203125" style="344" customWidth="1"/>
    <col min="2050" max="2050" width="171.33203125" style="344" customWidth="1"/>
    <col min="2051" max="2051" width="2.33203125" style="344" customWidth="1"/>
    <col min="2052" max="2304" width="10.33203125" style="344"/>
    <col min="2305" max="2305" width="2.33203125" style="344" customWidth="1"/>
    <col min="2306" max="2306" width="171.33203125" style="344" customWidth="1"/>
    <col min="2307" max="2307" width="2.33203125" style="344" customWidth="1"/>
    <col min="2308" max="2560" width="10.33203125" style="344"/>
    <col min="2561" max="2561" width="2.33203125" style="344" customWidth="1"/>
    <col min="2562" max="2562" width="171.33203125" style="344" customWidth="1"/>
    <col min="2563" max="2563" width="2.33203125" style="344" customWidth="1"/>
    <col min="2564" max="2816" width="10.33203125" style="344"/>
    <col min="2817" max="2817" width="2.33203125" style="344" customWidth="1"/>
    <col min="2818" max="2818" width="171.33203125" style="344" customWidth="1"/>
    <col min="2819" max="2819" width="2.33203125" style="344" customWidth="1"/>
    <col min="2820" max="3072" width="10.33203125" style="344"/>
    <col min="3073" max="3073" width="2.33203125" style="344" customWidth="1"/>
    <col min="3074" max="3074" width="171.33203125" style="344" customWidth="1"/>
    <col min="3075" max="3075" width="2.33203125" style="344" customWidth="1"/>
    <col min="3076" max="3328" width="10.33203125" style="344"/>
    <col min="3329" max="3329" width="2.33203125" style="344" customWidth="1"/>
    <col min="3330" max="3330" width="171.33203125" style="344" customWidth="1"/>
    <col min="3331" max="3331" width="2.33203125" style="344" customWidth="1"/>
    <col min="3332" max="3584" width="10.33203125" style="344"/>
    <col min="3585" max="3585" width="2.33203125" style="344" customWidth="1"/>
    <col min="3586" max="3586" width="171.33203125" style="344" customWidth="1"/>
    <col min="3587" max="3587" width="2.33203125" style="344" customWidth="1"/>
    <col min="3588" max="3840" width="10.33203125" style="344"/>
    <col min="3841" max="3841" width="2.33203125" style="344" customWidth="1"/>
    <col min="3842" max="3842" width="171.33203125" style="344" customWidth="1"/>
    <col min="3843" max="3843" width="2.33203125" style="344" customWidth="1"/>
    <col min="3844" max="4096" width="10.33203125" style="344"/>
    <col min="4097" max="4097" width="2.33203125" style="344" customWidth="1"/>
    <col min="4098" max="4098" width="171.33203125" style="344" customWidth="1"/>
    <col min="4099" max="4099" width="2.33203125" style="344" customWidth="1"/>
    <col min="4100" max="4352" width="10.33203125" style="344"/>
    <col min="4353" max="4353" width="2.33203125" style="344" customWidth="1"/>
    <col min="4354" max="4354" width="171.33203125" style="344" customWidth="1"/>
    <col min="4355" max="4355" width="2.33203125" style="344" customWidth="1"/>
    <col min="4356" max="4608" width="10.33203125" style="344"/>
    <col min="4609" max="4609" width="2.33203125" style="344" customWidth="1"/>
    <col min="4610" max="4610" width="171.33203125" style="344" customWidth="1"/>
    <col min="4611" max="4611" width="2.33203125" style="344" customWidth="1"/>
    <col min="4612" max="4864" width="10.33203125" style="344"/>
    <col min="4865" max="4865" width="2.33203125" style="344" customWidth="1"/>
    <col min="4866" max="4866" width="171.33203125" style="344" customWidth="1"/>
    <col min="4867" max="4867" width="2.33203125" style="344" customWidth="1"/>
    <col min="4868" max="5120" width="10.33203125" style="344"/>
    <col min="5121" max="5121" width="2.33203125" style="344" customWidth="1"/>
    <col min="5122" max="5122" width="171.33203125" style="344" customWidth="1"/>
    <col min="5123" max="5123" width="2.33203125" style="344" customWidth="1"/>
    <col min="5124" max="5376" width="10.33203125" style="344"/>
    <col min="5377" max="5377" width="2.33203125" style="344" customWidth="1"/>
    <col min="5378" max="5378" width="171.33203125" style="344" customWidth="1"/>
    <col min="5379" max="5379" width="2.33203125" style="344" customWidth="1"/>
    <col min="5380" max="5632" width="10.33203125" style="344"/>
    <col min="5633" max="5633" width="2.33203125" style="344" customWidth="1"/>
    <col min="5634" max="5634" width="171.33203125" style="344" customWidth="1"/>
    <col min="5635" max="5635" width="2.33203125" style="344" customWidth="1"/>
    <col min="5636" max="5888" width="10.33203125" style="344"/>
    <col min="5889" max="5889" width="2.33203125" style="344" customWidth="1"/>
    <col min="5890" max="5890" width="171.33203125" style="344" customWidth="1"/>
    <col min="5891" max="5891" width="2.33203125" style="344" customWidth="1"/>
    <col min="5892" max="6144" width="10.33203125" style="344"/>
    <col min="6145" max="6145" width="2.33203125" style="344" customWidth="1"/>
    <col min="6146" max="6146" width="171.33203125" style="344" customWidth="1"/>
    <col min="6147" max="6147" width="2.33203125" style="344" customWidth="1"/>
    <col min="6148" max="6400" width="10.33203125" style="344"/>
    <col min="6401" max="6401" width="2.33203125" style="344" customWidth="1"/>
    <col min="6402" max="6402" width="171.33203125" style="344" customWidth="1"/>
    <col min="6403" max="6403" width="2.33203125" style="344" customWidth="1"/>
    <col min="6404" max="6656" width="10.33203125" style="344"/>
    <col min="6657" max="6657" width="2.33203125" style="344" customWidth="1"/>
    <col min="6658" max="6658" width="171.33203125" style="344" customWidth="1"/>
    <col min="6659" max="6659" width="2.33203125" style="344" customWidth="1"/>
    <col min="6660" max="6912" width="10.33203125" style="344"/>
    <col min="6913" max="6913" width="2.33203125" style="344" customWidth="1"/>
    <col min="6914" max="6914" width="171.33203125" style="344" customWidth="1"/>
    <col min="6915" max="6915" width="2.33203125" style="344" customWidth="1"/>
    <col min="6916" max="7168" width="10.33203125" style="344"/>
    <col min="7169" max="7169" width="2.33203125" style="344" customWidth="1"/>
    <col min="7170" max="7170" width="171.33203125" style="344" customWidth="1"/>
    <col min="7171" max="7171" width="2.33203125" style="344" customWidth="1"/>
    <col min="7172" max="7424" width="10.33203125" style="344"/>
    <col min="7425" max="7425" width="2.33203125" style="344" customWidth="1"/>
    <col min="7426" max="7426" width="171.33203125" style="344" customWidth="1"/>
    <col min="7427" max="7427" width="2.33203125" style="344" customWidth="1"/>
    <col min="7428" max="7680" width="10.33203125" style="344"/>
    <col min="7681" max="7681" width="2.33203125" style="344" customWidth="1"/>
    <col min="7682" max="7682" width="171.33203125" style="344" customWidth="1"/>
    <col min="7683" max="7683" width="2.33203125" style="344" customWidth="1"/>
    <col min="7684" max="7936" width="10.33203125" style="344"/>
    <col min="7937" max="7937" width="2.33203125" style="344" customWidth="1"/>
    <col min="7938" max="7938" width="171.33203125" style="344" customWidth="1"/>
    <col min="7939" max="7939" width="2.33203125" style="344" customWidth="1"/>
    <col min="7940" max="8192" width="10.33203125" style="344"/>
    <col min="8193" max="8193" width="2.33203125" style="344" customWidth="1"/>
    <col min="8194" max="8194" width="171.33203125" style="344" customWidth="1"/>
    <col min="8195" max="8195" width="2.33203125" style="344" customWidth="1"/>
    <col min="8196" max="8448" width="10.33203125" style="344"/>
    <col min="8449" max="8449" width="2.33203125" style="344" customWidth="1"/>
    <col min="8450" max="8450" width="171.33203125" style="344" customWidth="1"/>
    <col min="8451" max="8451" width="2.33203125" style="344" customWidth="1"/>
    <col min="8452" max="8704" width="10.33203125" style="344"/>
    <col min="8705" max="8705" width="2.33203125" style="344" customWidth="1"/>
    <col min="8706" max="8706" width="171.33203125" style="344" customWidth="1"/>
    <col min="8707" max="8707" width="2.33203125" style="344" customWidth="1"/>
    <col min="8708" max="8960" width="10.33203125" style="344"/>
    <col min="8961" max="8961" width="2.33203125" style="344" customWidth="1"/>
    <col min="8962" max="8962" width="171.33203125" style="344" customWidth="1"/>
    <col min="8963" max="8963" width="2.33203125" style="344" customWidth="1"/>
    <col min="8964" max="9216" width="10.33203125" style="344"/>
    <col min="9217" max="9217" width="2.33203125" style="344" customWidth="1"/>
    <col min="9218" max="9218" width="171.33203125" style="344" customWidth="1"/>
    <col min="9219" max="9219" width="2.33203125" style="344" customWidth="1"/>
    <col min="9220" max="9472" width="10.33203125" style="344"/>
    <col min="9473" max="9473" width="2.33203125" style="344" customWidth="1"/>
    <col min="9474" max="9474" width="171.33203125" style="344" customWidth="1"/>
    <col min="9475" max="9475" width="2.33203125" style="344" customWidth="1"/>
    <col min="9476" max="9728" width="10.33203125" style="344"/>
    <col min="9729" max="9729" width="2.33203125" style="344" customWidth="1"/>
    <col min="9730" max="9730" width="171.33203125" style="344" customWidth="1"/>
    <col min="9731" max="9731" width="2.33203125" style="344" customWidth="1"/>
    <col min="9732" max="9984" width="10.33203125" style="344"/>
    <col min="9985" max="9985" width="2.33203125" style="344" customWidth="1"/>
    <col min="9986" max="9986" width="171.33203125" style="344" customWidth="1"/>
    <col min="9987" max="9987" width="2.33203125" style="344" customWidth="1"/>
    <col min="9988" max="10240" width="10.33203125" style="344"/>
    <col min="10241" max="10241" width="2.33203125" style="344" customWidth="1"/>
    <col min="10242" max="10242" width="171.33203125" style="344" customWidth="1"/>
    <col min="10243" max="10243" width="2.33203125" style="344" customWidth="1"/>
    <col min="10244" max="10496" width="10.33203125" style="344"/>
    <col min="10497" max="10497" width="2.33203125" style="344" customWidth="1"/>
    <col min="10498" max="10498" width="171.33203125" style="344" customWidth="1"/>
    <col min="10499" max="10499" width="2.33203125" style="344" customWidth="1"/>
    <col min="10500" max="10752" width="10.33203125" style="344"/>
    <col min="10753" max="10753" width="2.33203125" style="344" customWidth="1"/>
    <col min="10754" max="10754" width="171.33203125" style="344" customWidth="1"/>
    <col min="10755" max="10755" width="2.33203125" style="344" customWidth="1"/>
    <col min="10756" max="11008" width="10.33203125" style="344"/>
    <col min="11009" max="11009" width="2.33203125" style="344" customWidth="1"/>
    <col min="11010" max="11010" width="171.33203125" style="344" customWidth="1"/>
    <col min="11011" max="11011" width="2.33203125" style="344" customWidth="1"/>
    <col min="11012" max="11264" width="10.33203125" style="344"/>
    <col min="11265" max="11265" width="2.33203125" style="344" customWidth="1"/>
    <col min="11266" max="11266" width="171.33203125" style="344" customWidth="1"/>
    <col min="11267" max="11267" width="2.33203125" style="344" customWidth="1"/>
    <col min="11268" max="11520" width="10.33203125" style="344"/>
    <col min="11521" max="11521" width="2.33203125" style="344" customWidth="1"/>
    <col min="11522" max="11522" width="171.33203125" style="344" customWidth="1"/>
    <col min="11523" max="11523" width="2.33203125" style="344" customWidth="1"/>
    <col min="11524" max="11776" width="10.33203125" style="344"/>
    <col min="11777" max="11777" width="2.33203125" style="344" customWidth="1"/>
    <col min="11778" max="11778" width="171.33203125" style="344" customWidth="1"/>
    <col min="11779" max="11779" width="2.33203125" style="344" customWidth="1"/>
    <col min="11780" max="12032" width="10.33203125" style="344"/>
    <col min="12033" max="12033" width="2.33203125" style="344" customWidth="1"/>
    <col min="12034" max="12034" width="171.33203125" style="344" customWidth="1"/>
    <col min="12035" max="12035" width="2.33203125" style="344" customWidth="1"/>
    <col min="12036" max="12288" width="10.33203125" style="344"/>
    <col min="12289" max="12289" width="2.33203125" style="344" customWidth="1"/>
    <col min="12290" max="12290" width="171.33203125" style="344" customWidth="1"/>
    <col min="12291" max="12291" width="2.33203125" style="344" customWidth="1"/>
    <col min="12292" max="12544" width="10.33203125" style="344"/>
    <col min="12545" max="12545" width="2.33203125" style="344" customWidth="1"/>
    <col min="12546" max="12546" width="171.33203125" style="344" customWidth="1"/>
    <col min="12547" max="12547" width="2.33203125" style="344" customWidth="1"/>
    <col min="12548" max="12800" width="10.33203125" style="344"/>
    <col min="12801" max="12801" width="2.33203125" style="344" customWidth="1"/>
    <col min="12802" max="12802" width="171.33203125" style="344" customWidth="1"/>
    <col min="12803" max="12803" width="2.33203125" style="344" customWidth="1"/>
    <col min="12804" max="13056" width="10.33203125" style="344"/>
    <col min="13057" max="13057" width="2.33203125" style="344" customWidth="1"/>
    <col min="13058" max="13058" width="171.33203125" style="344" customWidth="1"/>
    <col min="13059" max="13059" width="2.33203125" style="344" customWidth="1"/>
    <col min="13060" max="13312" width="10.33203125" style="344"/>
    <col min="13313" max="13313" width="2.33203125" style="344" customWidth="1"/>
    <col min="13314" max="13314" width="171.33203125" style="344" customWidth="1"/>
    <col min="13315" max="13315" width="2.33203125" style="344" customWidth="1"/>
    <col min="13316" max="13568" width="10.33203125" style="344"/>
    <col min="13569" max="13569" width="2.33203125" style="344" customWidth="1"/>
    <col min="13570" max="13570" width="171.33203125" style="344" customWidth="1"/>
    <col min="13571" max="13571" width="2.33203125" style="344" customWidth="1"/>
    <col min="13572" max="13824" width="10.33203125" style="344"/>
    <col min="13825" max="13825" width="2.33203125" style="344" customWidth="1"/>
    <col min="13826" max="13826" width="171.33203125" style="344" customWidth="1"/>
    <col min="13827" max="13827" width="2.33203125" style="344" customWidth="1"/>
    <col min="13828" max="14080" width="10.33203125" style="344"/>
    <col min="14081" max="14081" width="2.33203125" style="344" customWidth="1"/>
    <col min="14082" max="14082" width="171.33203125" style="344" customWidth="1"/>
    <col min="14083" max="14083" width="2.33203125" style="344" customWidth="1"/>
    <col min="14084" max="14336" width="10.33203125" style="344"/>
    <col min="14337" max="14337" width="2.33203125" style="344" customWidth="1"/>
    <col min="14338" max="14338" width="171.33203125" style="344" customWidth="1"/>
    <col min="14339" max="14339" width="2.33203125" style="344" customWidth="1"/>
    <col min="14340" max="14592" width="10.33203125" style="344"/>
    <col min="14593" max="14593" width="2.33203125" style="344" customWidth="1"/>
    <col min="14594" max="14594" width="171.33203125" style="344" customWidth="1"/>
    <col min="14595" max="14595" width="2.33203125" style="344" customWidth="1"/>
    <col min="14596" max="14848" width="10.33203125" style="344"/>
    <col min="14849" max="14849" width="2.33203125" style="344" customWidth="1"/>
    <col min="14850" max="14850" width="171.33203125" style="344" customWidth="1"/>
    <col min="14851" max="14851" width="2.33203125" style="344" customWidth="1"/>
    <col min="14852" max="15104" width="10.33203125" style="344"/>
    <col min="15105" max="15105" width="2.33203125" style="344" customWidth="1"/>
    <col min="15106" max="15106" width="171.33203125" style="344" customWidth="1"/>
    <col min="15107" max="15107" width="2.33203125" style="344" customWidth="1"/>
    <col min="15108" max="15360" width="10.33203125" style="344"/>
    <col min="15361" max="15361" width="2.33203125" style="344" customWidth="1"/>
    <col min="15362" max="15362" width="171.33203125" style="344" customWidth="1"/>
    <col min="15363" max="15363" width="2.33203125" style="344" customWidth="1"/>
    <col min="15364" max="15616" width="10.33203125" style="344"/>
    <col min="15617" max="15617" width="2.33203125" style="344" customWidth="1"/>
    <col min="15618" max="15618" width="171.33203125" style="344" customWidth="1"/>
    <col min="15619" max="15619" width="2.33203125" style="344" customWidth="1"/>
    <col min="15620" max="15872" width="10.33203125" style="344"/>
    <col min="15873" max="15873" width="2.33203125" style="344" customWidth="1"/>
    <col min="15874" max="15874" width="171.33203125" style="344" customWidth="1"/>
    <col min="15875" max="15875" width="2.33203125" style="344" customWidth="1"/>
    <col min="15876" max="16128" width="10.33203125" style="344"/>
    <col min="16129" max="16129" width="2.33203125" style="344" customWidth="1"/>
    <col min="16130" max="16130" width="171.33203125" style="344" customWidth="1"/>
    <col min="16131" max="16131" width="2.33203125" style="344" customWidth="1"/>
    <col min="16132" max="16384" width="10.33203125" style="344"/>
  </cols>
  <sheetData>
    <row r="1" spans="1:25" s="340" customFormat="1" ht="13.5" thickBot="1" x14ac:dyDescent="0.25">
      <c r="A1" s="319"/>
      <c r="B1" s="317"/>
      <c r="C1" s="319"/>
    </row>
    <row r="2" spans="1:25" s="340" customFormat="1" x14ac:dyDescent="0.2">
      <c r="A2" s="348"/>
      <c r="B2" s="321"/>
      <c r="C2" s="348"/>
    </row>
    <row r="3" spans="1:25" s="340" customFormat="1" ht="14.25" customHeight="1" x14ac:dyDescent="0.2">
      <c r="A3" s="319"/>
      <c r="B3" s="341" t="s">
        <v>5145</v>
      </c>
      <c r="C3" s="319"/>
    </row>
    <row r="4" spans="1:25" s="342" customFormat="1" ht="13.5" thickBot="1" x14ac:dyDescent="0.25">
      <c r="A4" s="349"/>
      <c r="B4" s="325"/>
      <c r="C4" s="349"/>
    </row>
    <row r="5" spans="1:25" x14ac:dyDescent="0.2">
      <c r="A5" s="319"/>
      <c r="B5" s="343"/>
      <c r="C5" s="319"/>
    </row>
    <row r="6" spans="1:25" x14ac:dyDescent="0.2">
      <c r="A6" s="350" t="s">
        <v>5049</v>
      </c>
      <c r="B6" s="351" t="s">
        <v>5146</v>
      </c>
      <c r="C6" s="336"/>
      <c r="D6" s="352"/>
      <c r="E6" s="352"/>
      <c r="F6" s="352"/>
      <c r="G6" s="352"/>
      <c r="H6" s="352"/>
      <c r="I6" s="352"/>
      <c r="J6" s="353"/>
      <c r="K6" s="353"/>
      <c r="L6" s="353"/>
      <c r="M6" s="353"/>
      <c r="N6" s="353"/>
      <c r="O6" s="353"/>
      <c r="P6" s="353"/>
      <c r="Q6" s="353"/>
      <c r="R6" s="353"/>
      <c r="S6" s="353"/>
      <c r="T6" s="353"/>
      <c r="U6" s="353"/>
      <c r="V6" s="353"/>
      <c r="W6" s="353"/>
      <c r="X6" s="353"/>
      <c r="Y6" s="353"/>
    </row>
    <row r="7" spans="1:25" x14ac:dyDescent="0.2">
      <c r="A7" s="350" t="s">
        <v>5051</v>
      </c>
      <c r="B7" s="351" t="s">
        <v>5147</v>
      </c>
      <c r="C7" s="336"/>
      <c r="D7" s="352"/>
      <c r="E7" s="352"/>
      <c r="F7" s="352"/>
      <c r="G7" s="352"/>
      <c r="H7" s="352"/>
      <c r="I7" s="352"/>
      <c r="J7" s="353"/>
      <c r="K7" s="353"/>
      <c r="L7" s="353"/>
      <c r="M7" s="353"/>
      <c r="N7" s="353"/>
      <c r="O7" s="353"/>
      <c r="P7" s="353"/>
      <c r="Q7" s="353"/>
      <c r="R7" s="353"/>
      <c r="S7" s="353"/>
      <c r="T7" s="353"/>
      <c r="U7" s="353"/>
      <c r="V7" s="353"/>
      <c r="W7" s="353"/>
      <c r="X7" s="353"/>
      <c r="Y7" s="353"/>
    </row>
    <row r="8" spans="1:25" x14ac:dyDescent="0.2">
      <c r="A8" s="350" t="s">
        <v>5053</v>
      </c>
      <c r="B8" s="351" t="s">
        <v>5148</v>
      </c>
      <c r="C8" s="336"/>
      <c r="D8" s="352"/>
      <c r="E8" s="352"/>
      <c r="F8" s="352"/>
      <c r="G8" s="352"/>
      <c r="H8" s="352"/>
      <c r="I8" s="352"/>
      <c r="J8" s="353"/>
      <c r="K8" s="353"/>
      <c r="L8" s="353"/>
      <c r="M8" s="353"/>
      <c r="N8" s="353"/>
      <c r="O8" s="353"/>
      <c r="P8" s="353"/>
      <c r="Q8" s="353"/>
      <c r="R8" s="353"/>
      <c r="S8" s="353"/>
      <c r="T8" s="353"/>
      <c r="U8" s="353"/>
      <c r="V8" s="353"/>
      <c r="W8" s="353"/>
      <c r="X8" s="353"/>
      <c r="Y8" s="353"/>
    </row>
    <row r="9" spans="1:25" x14ac:dyDescent="0.2">
      <c r="A9" s="350" t="s">
        <v>5055</v>
      </c>
      <c r="B9" s="351" t="s">
        <v>5149</v>
      </c>
      <c r="C9" s="336"/>
      <c r="D9" s="352"/>
      <c r="E9" s="352"/>
      <c r="F9" s="352"/>
      <c r="G9" s="352"/>
      <c r="H9" s="352"/>
      <c r="I9" s="352"/>
      <c r="J9" s="353"/>
      <c r="K9" s="353"/>
      <c r="L9" s="353"/>
      <c r="M9" s="353"/>
      <c r="N9" s="353"/>
      <c r="O9" s="353"/>
      <c r="P9" s="353"/>
      <c r="Q9" s="353"/>
      <c r="R9" s="353"/>
      <c r="S9" s="353"/>
      <c r="T9" s="353"/>
      <c r="U9" s="353"/>
      <c r="V9" s="353"/>
      <c r="W9" s="353"/>
      <c r="X9" s="353"/>
      <c r="Y9" s="353"/>
    </row>
    <row r="10" spans="1:25" x14ac:dyDescent="0.2">
      <c r="A10" s="350" t="s">
        <v>5057</v>
      </c>
      <c r="B10" s="351" t="s">
        <v>5150</v>
      </c>
      <c r="C10" s="336"/>
      <c r="D10" s="352"/>
      <c r="E10" s="352"/>
      <c r="F10" s="352"/>
      <c r="G10" s="352"/>
      <c r="H10" s="352"/>
      <c r="I10" s="352"/>
      <c r="J10" s="353"/>
      <c r="K10" s="353"/>
      <c r="L10" s="353"/>
      <c r="M10" s="353"/>
      <c r="N10" s="353"/>
      <c r="O10" s="353"/>
      <c r="P10" s="353"/>
      <c r="Q10" s="353"/>
      <c r="R10" s="353"/>
      <c r="S10" s="353"/>
      <c r="T10" s="353"/>
      <c r="U10" s="353"/>
      <c r="V10" s="353"/>
      <c r="W10" s="353"/>
      <c r="X10" s="353"/>
      <c r="Y10" s="353"/>
    </row>
    <row r="11" spans="1:25" x14ac:dyDescent="0.2">
      <c r="A11" s="350" t="s">
        <v>5059</v>
      </c>
      <c r="B11" s="351" t="s">
        <v>5151</v>
      </c>
      <c r="C11" s="336"/>
      <c r="D11" s="352"/>
      <c r="E11" s="352"/>
      <c r="F11" s="352"/>
      <c r="G11" s="352"/>
      <c r="H11" s="352"/>
      <c r="I11" s="352"/>
      <c r="J11" s="353"/>
      <c r="K11" s="353"/>
      <c r="L11" s="353"/>
      <c r="M11" s="353"/>
      <c r="N11" s="353"/>
      <c r="O11" s="353"/>
      <c r="P11" s="353"/>
      <c r="Q11" s="353"/>
      <c r="R11" s="353"/>
      <c r="S11" s="353"/>
      <c r="T11" s="353"/>
      <c r="U11" s="353"/>
      <c r="V11" s="353"/>
      <c r="W11" s="353"/>
      <c r="X11" s="353"/>
      <c r="Y11" s="353"/>
    </row>
    <row r="12" spans="1:25" s="347" customFormat="1" ht="15" customHeight="1" x14ac:dyDescent="0.2">
      <c r="A12" s="319"/>
      <c r="B12" s="354"/>
      <c r="C12" s="319"/>
      <c r="D12" s="355"/>
      <c r="E12" s="355"/>
      <c r="F12" s="355"/>
      <c r="G12" s="355"/>
      <c r="H12" s="355"/>
      <c r="I12" s="355"/>
      <c r="J12" s="356"/>
      <c r="K12" s="356"/>
      <c r="L12" s="356"/>
      <c r="M12" s="356"/>
      <c r="N12" s="356"/>
      <c r="O12" s="356"/>
      <c r="P12" s="356"/>
      <c r="Q12" s="356"/>
      <c r="R12" s="356"/>
      <c r="S12" s="356"/>
      <c r="T12" s="356"/>
      <c r="U12" s="356"/>
      <c r="V12" s="356"/>
      <c r="W12" s="356"/>
      <c r="X12" s="356"/>
      <c r="Y12" s="356"/>
    </row>
    <row r="13" spans="1:25" x14ac:dyDescent="0.2">
      <c r="A13" s="319"/>
      <c r="C13" s="319"/>
    </row>
    <row r="14" spans="1:25" x14ac:dyDescent="0.2">
      <c r="A14" s="319"/>
      <c r="C14" s="319"/>
    </row>
    <row r="15" spans="1:25" x14ac:dyDescent="0.2">
      <c r="A15" s="319"/>
      <c r="C15" s="319"/>
    </row>
    <row r="16" spans="1:25" x14ac:dyDescent="0.2">
      <c r="A16" s="319"/>
      <c r="C16" s="319"/>
    </row>
    <row r="17" spans="1:3" x14ac:dyDescent="0.2">
      <c r="A17" s="319"/>
      <c r="C17" s="319"/>
    </row>
    <row r="18" spans="1:3" x14ac:dyDescent="0.2">
      <c r="A18" s="319"/>
      <c r="C18" s="319"/>
    </row>
    <row r="19" spans="1:3" x14ac:dyDescent="0.2">
      <c r="A19" s="319"/>
      <c r="C19" s="319"/>
    </row>
    <row r="20" spans="1:3" x14ac:dyDescent="0.2">
      <c r="A20" s="319"/>
      <c r="C20" s="319"/>
    </row>
    <row r="21" spans="1:3" x14ac:dyDescent="0.2">
      <c r="A21" s="319"/>
      <c r="C21" s="319"/>
    </row>
    <row r="22" spans="1:3" x14ac:dyDescent="0.2">
      <c r="A22" s="319"/>
      <c r="C22" s="319"/>
    </row>
    <row r="23" spans="1:3" x14ac:dyDescent="0.2">
      <c r="A23" s="319"/>
      <c r="C23" s="319"/>
    </row>
    <row r="24" spans="1:3" x14ac:dyDescent="0.2">
      <c r="A24" s="357"/>
      <c r="C24" s="357"/>
    </row>
    <row r="25" spans="1:3" x14ac:dyDescent="0.2">
      <c r="A25" s="331"/>
      <c r="C25" s="331"/>
    </row>
    <row r="26" spans="1:3" x14ac:dyDescent="0.2">
      <c r="A26" s="319"/>
      <c r="C26" s="319"/>
    </row>
    <row r="27" spans="1:3" x14ac:dyDescent="0.2">
      <c r="A27" s="319"/>
      <c r="C27" s="319"/>
    </row>
    <row r="28" spans="1:3" x14ac:dyDescent="0.2">
      <c r="A28" s="319"/>
      <c r="C28" s="319"/>
    </row>
    <row r="29" spans="1:3" x14ac:dyDescent="0.2">
      <c r="A29" s="319"/>
      <c r="C29" s="319"/>
    </row>
    <row r="30" spans="1:3" x14ac:dyDescent="0.2">
      <c r="A30" s="319"/>
      <c r="C30" s="319"/>
    </row>
    <row r="31" spans="1:3" x14ac:dyDescent="0.2">
      <c r="A31" s="357"/>
      <c r="C31" s="357"/>
    </row>
    <row r="32" spans="1:3" x14ac:dyDescent="0.2">
      <c r="A32" s="331"/>
      <c r="C32" s="331"/>
    </row>
    <row r="33" spans="1:3" x14ac:dyDescent="0.2">
      <c r="A33" s="319"/>
      <c r="C33" s="319"/>
    </row>
    <row r="34" spans="1:3" x14ac:dyDescent="0.2">
      <c r="A34" s="319"/>
      <c r="C34" s="319"/>
    </row>
    <row r="35" spans="1:3" x14ac:dyDescent="0.2">
      <c r="A35" s="319"/>
      <c r="C35" s="319"/>
    </row>
    <row r="36" spans="1:3" x14ac:dyDescent="0.2">
      <c r="A36" s="319"/>
      <c r="C36" s="319"/>
    </row>
    <row r="37" spans="1:3" x14ac:dyDescent="0.2">
      <c r="A37" s="319"/>
      <c r="C37" s="319"/>
    </row>
    <row r="38" spans="1:3" x14ac:dyDescent="0.2">
      <c r="A38" s="319"/>
      <c r="C38" s="319"/>
    </row>
    <row r="39" spans="1:3" x14ac:dyDescent="0.2">
      <c r="A39" s="319"/>
      <c r="C39" s="319"/>
    </row>
    <row r="40" spans="1:3" x14ac:dyDescent="0.2">
      <c r="A40" s="319"/>
      <c r="C40" s="319"/>
    </row>
    <row r="41" spans="1:3" x14ac:dyDescent="0.2">
      <c r="A41" s="319"/>
      <c r="C41" s="319"/>
    </row>
    <row r="42" spans="1:3" x14ac:dyDescent="0.2">
      <c r="A42" s="319"/>
      <c r="C42" s="319"/>
    </row>
    <row r="43" spans="1:3" x14ac:dyDescent="0.2">
      <c r="A43" s="319"/>
      <c r="C43" s="319"/>
    </row>
    <row r="44" spans="1:3" x14ac:dyDescent="0.2">
      <c r="A44" s="357"/>
      <c r="C44" s="357"/>
    </row>
    <row r="45" spans="1:3" x14ac:dyDescent="0.2">
      <c r="A45" s="331"/>
      <c r="C45" s="331"/>
    </row>
    <row r="46" spans="1:3" x14ac:dyDescent="0.2">
      <c r="A46" s="319"/>
      <c r="C46" s="319"/>
    </row>
    <row r="47" spans="1:3" x14ac:dyDescent="0.2">
      <c r="A47" s="357"/>
      <c r="C47" s="357"/>
    </row>
    <row r="48" spans="1:3" x14ac:dyDescent="0.2">
      <c r="A48" s="331"/>
      <c r="C48" s="331"/>
    </row>
    <row r="49" spans="1:3" x14ac:dyDescent="0.2">
      <c r="A49" s="319"/>
      <c r="C49" s="319"/>
    </row>
    <row r="50" spans="1:3" x14ac:dyDescent="0.2">
      <c r="A50" s="319"/>
      <c r="C50" s="319"/>
    </row>
    <row r="51" spans="1:3" x14ac:dyDescent="0.2">
      <c r="A51" s="319"/>
      <c r="C51" s="319"/>
    </row>
    <row r="52" spans="1:3" x14ac:dyDescent="0.2">
      <c r="A52" s="319"/>
      <c r="C52" s="319"/>
    </row>
    <row r="53" spans="1:3" x14ac:dyDescent="0.2">
      <c r="A53" s="319"/>
      <c r="C53" s="319"/>
    </row>
    <row r="54" spans="1:3" x14ac:dyDescent="0.2">
      <c r="A54" s="319"/>
      <c r="C54" s="319"/>
    </row>
    <row r="55" spans="1:3" x14ac:dyDescent="0.2">
      <c r="A55" s="319"/>
      <c r="C55" s="319"/>
    </row>
    <row r="56" spans="1:3" x14ac:dyDescent="0.2">
      <c r="A56" s="357"/>
      <c r="C56" s="357"/>
    </row>
    <row r="57" spans="1:3" x14ac:dyDescent="0.2">
      <c r="A57" s="331"/>
      <c r="C57" s="331"/>
    </row>
    <row r="58" spans="1:3" x14ac:dyDescent="0.2">
      <c r="A58" s="319"/>
      <c r="C58" s="319"/>
    </row>
    <row r="59" spans="1:3" x14ac:dyDescent="0.2">
      <c r="A59" s="319"/>
      <c r="C59" s="319"/>
    </row>
    <row r="60" spans="1:3" x14ac:dyDescent="0.2">
      <c r="A60" s="319"/>
      <c r="C60" s="319"/>
    </row>
    <row r="61" spans="1:3" x14ac:dyDescent="0.2">
      <c r="A61" s="319"/>
      <c r="C61" s="319"/>
    </row>
    <row r="62" spans="1:3" x14ac:dyDescent="0.2">
      <c r="A62" s="319"/>
      <c r="C62" s="319"/>
    </row>
    <row r="63" spans="1:3" x14ac:dyDescent="0.2">
      <c r="A63" s="357"/>
      <c r="C63" s="357"/>
    </row>
    <row r="64" spans="1:3" x14ac:dyDescent="0.2">
      <c r="A64" s="331"/>
      <c r="C64" s="331"/>
    </row>
    <row r="65" spans="1:3" x14ac:dyDescent="0.2">
      <c r="A65" s="319"/>
      <c r="C65" s="319"/>
    </row>
    <row r="66" spans="1:3" x14ac:dyDescent="0.2">
      <c r="A66" s="319"/>
      <c r="C66" s="319"/>
    </row>
    <row r="67" spans="1:3" x14ac:dyDescent="0.2">
      <c r="A67" s="319"/>
      <c r="C67" s="319"/>
    </row>
    <row r="68" spans="1:3" x14ac:dyDescent="0.2">
      <c r="A68" s="319"/>
      <c r="C68" s="319"/>
    </row>
    <row r="69" spans="1:3" x14ac:dyDescent="0.2">
      <c r="A69" s="357"/>
      <c r="C69" s="357"/>
    </row>
    <row r="70" spans="1:3" x14ac:dyDescent="0.2">
      <c r="A70" s="331"/>
      <c r="C70" s="331"/>
    </row>
    <row r="71" spans="1:3" x14ac:dyDescent="0.2">
      <c r="A71" s="319"/>
      <c r="C71" s="319"/>
    </row>
    <row r="72" spans="1:3" x14ac:dyDescent="0.2">
      <c r="A72" s="319"/>
      <c r="C72" s="319"/>
    </row>
    <row r="73" spans="1:3" x14ac:dyDescent="0.2">
      <c r="A73" s="319"/>
      <c r="C73" s="319"/>
    </row>
    <row r="74" spans="1:3" x14ac:dyDescent="0.2">
      <c r="A74" s="319"/>
      <c r="C74" s="319"/>
    </row>
    <row r="75" spans="1:3" x14ac:dyDescent="0.2">
      <c r="A75" s="319"/>
      <c r="C75" s="319"/>
    </row>
    <row r="76" spans="1:3" x14ac:dyDescent="0.2">
      <c r="A76" s="319"/>
      <c r="C76" s="319"/>
    </row>
    <row r="77" spans="1:3" x14ac:dyDescent="0.2">
      <c r="A77" s="319"/>
      <c r="C77" s="319"/>
    </row>
    <row r="78" spans="1:3" x14ac:dyDescent="0.2">
      <c r="A78" s="319"/>
      <c r="C78" s="319"/>
    </row>
    <row r="79" spans="1:3" x14ac:dyDescent="0.2">
      <c r="A79" s="319"/>
      <c r="C79" s="319"/>
    </row>
    <row r="80" spans="1:3" x14ac:dyDescent="0.2">
      <c r="A80" s="357"/>
      <c r="C80" s="357"/>
    </row>
    <row r="81" spans="1:3" x14ac:dyDescent="0.2">
      <c r="A81" s="331"/>
      <c r="C81" s="331"/>
    </row>
    <row r="82" spans="1:3" x14ac:dyDescent="0.2">
      <c r="A82" s="319"/>
      <c r="C82" s="319"/>
    </row>
    <row r="83" spans="1:3" x14ac:dyDescent="0.2">
      <c r="A83" s="319"/>
      <c r="C83" s="319"/>
    </row>
    <row r="84" spans="1:3" x14ac:dyDescent="0.2">
      <c r="A84" s="319"/>
      <c r="C84" s="319"/>
    </row>
    <row r="85" spans="1:3" x14ac:dyDescent="0.2">
      <c r="A85" s="319"/>
      <c r="C85" s="319"/>
    </row>
    <row r="86" spans="1:3" x14ac:dyDescent="0.2">
      <c r="A86" s="319"/>
      <c r="C86" s="319"/>
    </row>
    <row r="87" spans="1:3" x14ac:dyDescent="0.2">
      <c r="A87" s="319"/>
      <c r="C87" s="319"/>
    </row>
    <row r="88" spans="1:3" x14ac:dyDescent="0.2">
      <c r="A88" s="319"/>
      <c r="C88" s="319"/>
    </row>
    <row r="89" spans="1:3" x14ac:dyDescent="0.2">
      <c r="A89" s="319"/>
      <c r="C89" s="319"/>
    </row>
    <row r="90" spans="1:3" x14ac:dyDescent="0.2">
      <c r="A90" s="319"/>
      <c r="C90" s="319"/>
    </row>
    <row r="91" spans="1:3" x14ac:dyDescent="0.2">
      <c r="A91" s="357"/>
      <c r="C91" s="357"/>
    </row>
    <row r="92" spans="1:3" x14ac:dyDescent="0.2">
      <c r="A92" s="331"/>
      <c r="C92" s="331"/>
    </row>
    <row r="93" spans="1:3" x14ac:dyDescent="0.2">
      <c r="A93" s="319"/>
      <c r="C93" s="319"/>
    </row>
    <row r="94" spans="1:3" x14ac:dyDescent="0.2">
      <c r="A94" s="319"/>
      <c r="C94" s="319"/>
    </row>
    <row r="95" spans="1:3" x14ac:dyDescent="0.2">
      <c r="A95" s="319"/>
      <c r="C95" s="319"/>
    </row>
    <row r="96" spans="1:3" x14ac:dyDescent="0.2">
      <c r="A96" s="357"/>
      <c r="C96" s="357"/>
    </row>
    <row r="97" spans="1:3" x14ac:dyDescent="0.2">
      <c r="A97" s="331"/>
      <c r="C97" s="331"/>
    </row>
    <row r="98" spans="1:3" x14ac:dyDescent="0.2">
      <c r="A98" s="319"/>
      <c r="C98" s="319"/>
    </row>
    <row r="99" spans="1:3" x14ac:dyDescent="0.2">
      <c r="A99" s="319"/>
      <c r="C99" s="319"/>
    </row>
    <row r="100" spans="1:3" x14ac:dyDescent="0.2">
      <c r="A100" s="319"/>
      <c r="C100" s="319"/>
    </row>
    <row r="101" spans="1:3" x14ac:dyDescent="0.2">
      <c r="A101" s="319"/>
      <c r="C101" s="319"/>
    </row>
    <row r="102" spans="1:3" x14ac:dyDescent="0.2">
      <c r="A102" s="357"/>
      <c r="C102" s="357"/>
    </row>
    <row r="103" spans="1:3" x14ac:dyDescent="0.2">
      <c r="A103" s="331"/>
      <c r="C103" s="331"/>
    </row>
    <row r="104" spans="1:3" x14ac:dyDescent="0.2">
      <c r="A104" s="319"/>
      <c r="C104" s="319"/>
    </row>
    <row r="105" spans="1:3" x14ac:dyDescent="0.2">
      <c r="A105" s="319"/>
      <c r="C105" s="319"/>
    </row>
    <row r="106" spans="1:3" x14ac:dyDescent="0.2">
      <c r="A106" s="319"/>
      <c r="C106" s="319"/>
    </row>
    <row r="107" spans="1:3" x14ac:dyDescent="0.2">
      <c r="A107" s="319"/>
      <c r="C107" s="319"/>
    </row>
    <row r="108" spans="1:3" x14ac:dyDescent="0.2">
      <c r="A108" s="319"/>
      <c r="C108" s="319"/>
    </row>
    <row r="109" spans="1:3" x14ac:dyDescent="0.2">
      <c r="A109" s="319"/>
      <c r="C109" s="319"/>
    </row>
    <row r="110" spans="1:3" x14ac:dyDescent="0.2">
      <c r="A110" s="319"/>
      <c r="C110" s="319"/>
    </row>
    <row r="111" spans="1:3" x14ac:dyDescent="0.2">
      <c r="A111" s="357"/>
      <c r="C111" s="357"/>
    </row>
    <row r="112" spans="1:3" x14ac:dyDescent="0.2">
      <c r="A112" s="331"/>
      <c r="C112" s="331"/>
    </row>
    <row r="113" spans="1:3" x14ac:dyDescent="0.2">
      <c r="A113" s="319"/>
      <c r="C113" s="319"/>
    </row>
    <row r="114" spans="1:3" x14ac:dyDescent="0.2">
      <c r="A114" s="319"/>
      <c r="C114" s="319"/>
    </row>
    <row r="115" spans="1:3" x14ac:dyDescent="0.2">
      <c r="A115" s="319"/>
      <c r="C115" s="319"/>
    </row>
    <row r="116" spans="1:3" x14ac:dyDescent="0.2">
      <c r="A116" s="319"/>
      <c r="C116" s="319"/>
    </row>
    <row r="117" spans="1:3" x14ac:dyDescent="0.2">
      <c r="A117" s="319"/>
      <c r="C117" s="319"/>
    </row>
    <row r="118" spans="1:3" x14ac:dyDescent="0.2">
      <c r="A118" s="319"/>
      <c r="C118" s="319"/>
    </row>
    <row r="119" spans="1:3" x14ac:dyDescent="0.2">
      <c r="A119" s="319"/>
      <c r="C119" s="319"/>
    </row>
    <row r="120" spans="1:3" x14ac:dyDescent="0.2">
      <c r="A120" s="319"/>
      <c r="C120" s="319"/>
    </row>
    <row r="121" spans="1:3" x14ac:dyDescent="0.2">
      <c r="A121" s="319"/>
      <c r="C121" s="319"/>
    </row>
    <row r="122" spans="1:3" x14ac:dyDescent="0.2">
      <c r="A122" s="319"/>
      <c r="C122" s="319"/>
    </row>
    <row r="123" spans="1:3" x14ac:dyDescent="0.2">
      <c r="A123" s="319"/>
      <c r="C123" s="319"/>
    </row>
    <row r="124" spans="1:3" x14ac:dyDescent="0.2">
      <c r="A124" s="319"/>
      <c r="C124" s="319"/>
    </row>
    <row r="125" spans="1:3" x14ac:dyDescent="0.2">
      <c r="A125" s="357"/>
      <c r="C125" s="357"/>
    </row>
    <row r="126" spans="1:3" x14ac:dyDescent="0.2">
      <c r="A126" s="331"/>
      <c r="C126" s="331"/>
    </row>
    <row r="127" spans="1:3" x14ac:dyDescent="0.2">
      <c r="A127" s="319"/>
      <c r="C127" s="319"/>
    </row>
    <row r="128" spans="1:3" x14ac:dyDescent="0.2">
      <c r="A128" s="319"/>
      <c r="C128" s="319"/>
    </row>
    <row r="129" spans="1:3" x14ac:dyDescent="0.2">
      <c r="A129" s="319"/>
      <c r="C129" s="319"/>
    </row>
    <row r="130" spans="1:3" x14ac:dyDescent="0.2">
      <c r="A130" s="319"/>
      <c r="C130" s="319"/>
    </row>
    <row r="131" spans="1:3" x14ac:dyDescent="0.2">
      <c r="A131" s="319"/>
      <c r="C131" s="319"/>
    </row>
    <row r="132" spans="1:3" x14ac:dyDescent="0.2">
      <c r="A132" s="319"/>
      <c r="C132" s="319"/>
    </row>
    <row r="133" spans="1:3" x14ac:dyDescent="0.2">
      <c r="A133" s="357"/>
      <c r="C133" s="357"/>
    </row>
    <row r="134" spans="1:3" x14ac:dyDescent="0.2">
      <c r="A134" s="331"/>
      <c r="C134" s="331"/>
    </row>
    <row r="135" spans="1:3" x14ac:dyDescent="0.2">
      <c r="A135" s="319"/>
      <c r="C135" s="319"/>
    </row>
    <row r="136" spans="1:3" x14ac:dyDescent="0.2">
      <c r="A136" s="319"/>
      <c r="C136" s="319"/>
    </row>
    <row r="137" spans="1:3" x14ac:dyDescent="0.2">
      <c r="A137" s="319"/>
      <c r="C137" s="319"/>
    </row>
    <row r="138" spans="1:3" x14ac:dyDescent="0.2">
      <c r="A138" s="319"/>
      <c r="C138" s="319"/>
    </row>
    <row r="139" spans="1:3" x14ac:dyDescent="0.2">
      <c r="A139" s="319"/>
      <c r="C139" s="319"/>
    </row>
    <row r="140" spans="1:3" x14ac:dyDescent="0.2">
      <c r="A140" s="319"/>
      <c r="C140" s="319"/>
    </row>
    <row r="141" spans="1:3" x14ac:dyDescent="0.2">
      <c r="A141" s="357"/>
      <c r="C141" s="357"/>
    </row>
    <row r="142" spans="1:3" x14ac:dyDescent="0.2">
      <c r="A142" s="331"/>
      <c r="C142" s="331"/>
    </row>
    <row r="143" spans="1:3" x14ac:dyDescent="0.2">
      <c r="A143" s="319"/>
      <c r="C143" s="319"/>
    </row>
    <row r="144" spans="1:3" x14ac:dyDescent="0.2">
      <c r="A144" s="319"/>
      <c r="C144" s="319"/>
    </row>
    <row r="145" spans="1:3" x14ac:dyDescent="0.2">
      <c r="A145" s="319"/>
      <c r="C145" s="319"/>
    </row>
    <row r="146" spans="1:3" x14ac:dyDescent="0.2">
      <c r="A146" s="319"/>
      <c r="C146" s="319"/>
    </row>
    <row r="147" spans="1:3" x14ac:dyDescent="0.2">
      <c r="A147" s="357"/>
      <c r="C147" s="357"/>
    </row>
    <row r="148" spans="1:3" x14ac:dyDescent="0.2">
      <c r="A148" s="331"/>
      <c r="C148" s="331"/>
    </row>
    <row r="149" spans="1:3" x14ac:dyDescent="0.2">
      <c r="A149" s="319"/>
      <c r="C149" s="319"/>
    </row>
    <row r="150" spans="1:3" x14ac:dyDescent="0.2">
      <c r="A150" s="319"/>
      <c r="C150" s="319"/>
    </row>
    <row r="151" spans="1:3" x14ac:dyDescent="0.2">
      <c r="A151" s="319"/>
      <c r="C151" s="319"/>
    </row>
    <row r="152" spans="1:3" x14ac:dyDescent="0.2">
      <c r="A152" s="357"/>
      <c r="C152" s="357"/>
    </row>
    <row r="153" spans="1:3" x14ac:dyDescent="0.2">
      <c r="A153" s="331"/>
      <c r="C153" s="331"/>
    </row>
    <row r="154" spans="1:3" x14ac:dyDescent="0.2">
      <c r="A154" s="319"/>
      <c r="C154" s="319"/>
    </row>
    <row r="155" spans="1:3" x14ac:dyDescent="0.2">
      <c r="A155" s="319"/>
      <c r="C155" s="319"/>
    </row>
    <row r="156" spans="1:3" x14ac:dyDescent="0.2">
      <c r="A156" s="319"/>
      <c r="C156" s="319"/>
    </row>
    <row r="157" spans="1:3" x14ac:dyDescent="0.2">
      <c r="A157" s="319"/>
      <c r="C157" s="319"/>
    </row>
    <row r="158" spans="1:3" x14ac:dyDescent="0.2">
      <c r="A158" s="319"/>
      <c r="C158" s="319"/>
    </row>
    <row r="159" spans="1:3" x14ac:dyDescent="0.2">
      <c r="A159" s="319"/>
      <c r="C159" s="319"/>
    </row>
    <row r="160" spans="1:3" x14ac:dyDescent="0.2">
      <c r="A160" s="319"/>
      <c r="C160" s="319"/>
    </row>
    <row r="161" spans="1:3" x14ac:dyDescent="0.2">
      <c r="A161" s="357"/>
      <c r="C161" s="357"/>
    </row>
    <row r="162" spans="1:3" x14ac:dyDescent="0.2">
      <c r="A162" s="331"/>
      <c r="C162" s="331"/>
    </row>
    <row r="163" spans="1:3" x14ac:dyDescent="0.2">
      <c r="A163" s="319"/>
      <c r="C163" s="319"/>
    </row>
    <row r="164" spans="1:3" x14ac:dyDescent="0.2">
      <c r="A164" s="357"/>
      <c r="C164" s="357"/>
    </row>
    <row r="165" spans="1:3" x14ac:dyDescent="0.2">
      <c r="A165" s="331"/>
      <c r="C165" s="331"/>
    </row>
    <row r="166" spans="1:3" x14ac:dyDescent="0.2">
      <c r="A166" s="319"/>
      <c r="C166" s="319"/>
    </row>
    <row r="167" spans="1:3" x14ac:dyDescent="0.2">
      <c r="A167" s="357"/>
      <c r="C167" s="357"/>
    </row>
    <row r="168" spans="1:3" x14ac:dyDescent="0.2">
      <c r="A168" s="331"/>
      <c r="C168" s="331"/>
    </row>
    <row r="169" spans="1:3" x14ac:dyDescent="0.2">
      <c r="A169" s="319"/>
      <c r="C169" s="319"/>
    </row>
    <row r="170" spans="1:3" x14ac:dyDescent="0.2">
      <c r="A170" s="319"/>
      <c r="C170" s="319"/>
    </row>
    <row r="171" spans="1:3" x14ac:dyDescent="0.2">
      <c r="A171" s="357"/>
      <c r="C171" s="357"/>
    </row>
    <row r="172" spans="1:3" x14ac:dyDescent="0.2">
      <c r="A172" s="331"/>
      <c r="C172" s="331"/>
    </row>
    <row r="173" spans="1:3" x14ac:dyDescent="0.2">
      <c r="A173" s="319"/>
      <c r="C173" s="319"/>
    </row>
    <row r="174" spans="1:3" x14ac:dyDescent="0.2">
      <c r="A174" s="319"/>
      <c r="C174" s="319"/>
    </row>
    <row r="175" spans="1:3" x14ac:dyDescent="0.2">
      <c r="A175" s="319"/>
      <c r="C175" s="319"/>
    </row>
    <row r="176" spans="1:3" x14ac:dyDescent="0.2">
      <c r="A176" s="319"/>
      <c r="C176" s="319"/>
    </row>
    <row r="177" spans="1:3" x14ac:dyDescent="0.2">
      <c r="A177" s="357"/>
      <c r="C177" s="357"/>
    </row>
    <row r="178" spans="1:3" x14ac:dyDescent="0.2">
      <c r="A178" s="331"/>
      <c r="C178" s="331"/>
    </row>
    <row r="179" spans="1:3" x14ac:dyDescent="0.2">
      <c r="A179" s="319"/>
      <c r="C179" s="319"/>
    </row>
    <row r="180" spans="1:3" x14ac:dyDescent="0.2">
      <c r="A180" s="319"/>
      <c r="C180" s="319"/>
    </row>
    <row r="181" spans="1:3" x14ac:dyDescent="0.2">
      <c r="A181" s="319"/>
      <c r="C181" s="319"/>
    </row>
    <row r="182" spans="1:3" x14ac:dyDescent="0.2">
      <c r="A182" s="319"/>
      <c r="C182" s="319"/>
    </row>
    <row r="183" spans="1:3" x14ac:dyDescent="0.2">
      <c r="A183" s="357"/>
      <c r="C183" s="357"/>
    </row>
    <row r="184" spans="1:3" x14ac:dyDescent="0.2">
      <c r="A184" s="331"/>
      <c r="C184" s="331"/>
    </row>
    <row r="185" spans="1:3" x14ac:dyDescent="0.2">
      <c r="A185" s="319"/>
      <c r="C185" s="319"/>
    </row>
    <row r="186" spans="1:3" x14ac:dyDescent="0.2">
      <c r="A186" s="319"/>
      <c r="C186" s="319"/>
    </row>
    <row r="187" spans="1:3" x14ac:dyDescent="0.2">
      <c r="A187" s="319"/>
      <c r="C187" s="319"/>
    </row>
    <row r="188" spans="1:3" x14ac:dyDescent="0.2">
      <c r="A188" s="319"/>
      <c r="C188" s="319"/>
    </row>
    <row r="189" spans="1:3" x14ac:dyDescent="0.2">
      <c r="A189" s="357"/>
      <c r="C189" s="357"/>
    </row>
    <row r="190" spans="1:3" x14ac:dyDescent="0.2">
      <c r="A190" s="331"/>
      <c r="C190" s="331"/>
    </row>
    <row r="191" spans="1:3" x14ac:dyDescent="0.2">
      <c r="A191" s="319"/>
      <c r="C191" s="319"/>
    </row>
    <row r="192" spans="1:3" x14ac:dyDescent="0.2">
      <c r="A192" s="319"/>
      <c r="C192" s="319"/>
    </row>
    <row r="193" spans="1:3" x14ac:dyDescent="0.2">
      <c r="A193" s="357"/>
      <c r="C193" s="357"/>
    </row>
    <row r="194" spans="1:3" x14ac:dyDescent="0.2">
      <c r="A194" s="331"/>
      <c r="C194" s="331"/>
    </row>
    <row r="195" spans="1:3" x14ac:dyDescent="0.2">
      <c r="A195" s="319"/>
      <c r="C195" s="319"/>
    </row>
    <row r="196" spans="1:3" x14ac:dyDescent="0.2">
      <c r="A196" s="319"/>
      <c r="C196" s="319"/>
    </row>
    <row r="197" spans="1:3" x14ac:dyDescent="0.2">
      <c r="A197" s="319"/>
      <c r="C197" s="319"/>
    </row>
    <row r="198" spans="1:3" x14ac:dyDescent="0.2">
      <c r="A198" s="319"/>
      <c r="C198" s="319"/>
    </row>
    <row r="199" spans="1:3" x14ac:dyDescent="0.2">
      <c r="A199" s="357"/>
      <c r="C199" s="357"/>
    </row>
    <row r="200" spans="1:3" x14ac:dyDescent="0.2">
      <c r="A200" s="331"/>
      <c r="C200" s="331"/>
    </row>
    <row r="201" spans="1:3" x14ac:dyDescent="0.2">
      <c r="A201" s="319"/>
      <c r="C201" s="319"/>
    </row>
    <row r="202" spans="1:3" x14ac:dyDescent="0.2">
      <c r="A202" s="319"/>
      <c r="C202" s="319"/>
    </row>
    <row r="203" spans="1:3" x14ac:dyDescent="0.2">
      <c r="A203" s="319"/>
      <c r="C203" s="319"/>
    </row>
    <row r="204" spans="1:3" x14ac:dyDescent="0.2">
      <c r="A204" s="319"/>
      <c r="C204" s="319"/>
    </row>
    <row r="205" spans="1:3" x14ac:dyDescent="0.2">
      <c r="A205" s="357"/>
      <c r="C205" s="357"/>
    </row>
    <row r="206" spans="1:3" x14ac:dyDescent="0.2">
      <c r="A206" s="331"/>
      <c r="C206" s="331"/>
    </row>
    <row r="207" spans="1:3" x14ac:dyDescent="0.2">
      <c r="A207" s="319"/>
      <c r="C207" s="319"/>
    </row>
    <row r="208" spans="1:3" x14ac:dyDescent="0.2">
      <c r="A208" s="319"/>
      <c r="C208" s="319"/>
    </row>
    <row r="209" spans="1:3" x14ac:dyDescent="0.2">
      <c r="A209" s="357"/>
      <c r="C209" s="357"/>
    </row>
    <row r="210" spans="1:3" x14ac:dyDescent="0.2">
      <c r="A210" s="331"/>
      <c r="C210" s="331"/>
    </row>
    <row r="211" spans="1:3" x14ac:dyDescent="0.2">
      <c r="A211" s="319"/>
      <c r="C211" s="319"/>
    </row>
    <row r="212" spans="1:3" x14ac:dyDescent="0.2">
      <c r="A212" s="319"/>
      <c r="C212" s="319"/>
    </row>
    <row r="213" spans="1:3" x14ac:dyDescent="0.2">
      <c r="A213" s="357"/>
      <c r="C213" s="357"/>
    </row>
    <row r="214" spans="1:3" x14ac:dyDescent="0.2">
      <c r="A214" s="331"/>
      <c r="C214" s="331"/>
    </row>
    <row r="215" spans="1:3" x14ac:dyDescent="0.2">
      <c r="A215" s="319"/>
      <c r="C215" s="319"/>
    </row>
    <row r="216" spans="1:3" x14ac:dyDescent="0.2">
      <c r="A216" s="319"/>
      <c r="C216" s="319"/>
    </row>
    <row r="217" spans="1:3" x14ac:dyDescent="0.2">
      <c r="A217" s="357"/>
      <c r="C217" s="357"/>
    </row>
    <row r="218" spans="1:3" x14ac:dyDescent="0.2">
      <c r="A218" s="331"/>
      <c r="C218" s="331"/>
    </row>
    <row r="219" spans="1:3" x14ac:dyDescent="0.2">
      <c r="A219" s="319"/>
      <c r="C219" s="319"/>
    </row>
    <row r="220" spans="1:3" x14ac:dyDescent="0.2">
      <c r="A220" s="319"/>
      <c r="C220" s="319"/>
    </row>
    <row r="221" spans="1:3" x14ac:dyDescent="0.2">
      <c r="A221" s="357"/>
      <c r="C221" s="357"/>
    </row>
    <row r="222" spans="1:3" x14ac:dyDescent="0.2">
      <c r="A222" s="331"/>
      <c r="C222" s="331"/>
    </row>
    <row r="223" spans="1:3" x14ac:dyDescent="0.2">
      <c r="A223" s="319"/>
      <c r="C223" s="319"/>
    </row>
    <row r="224" spans="1:3" x14ac:dyDescent="0.2">
      <c r="A224" s="319"/>
      <c r="C224" s="319"/>
    </row>
    <row r="225" spans="1:3" x14ac:dyDescent="0.2">
      <c r="A225" s="357"/>
      <c r="C225" s="357"/>
    </row>
    <row r="226" spans="1:3" x14ac:dyDescent="0.2">
      <c r="A226" s="331"/>
      <c r="C226" s="331"/>
    </row>
    <row r="227" spans="1:3" x14ac:dyDescent="0.2">
      <c r="A227" s="319"/>
      <c r="C227" s="319"/>
    </row>
    <row r="228" spans="1:3" x14ac:dyDescent="0.2">
      <c r="A228" s="319"/>
      <c r="C228" s="319"/>
    </row>
    <row r="229" spans="1:3" x14ac:dyDescent="0.2">
      <c r="A229" s="357"/>
      <c r="C229" s="357"/>
    </row>
    <row r="230" spans="1:3" x14ac:dyDescent="0.2">
      <c r="A230" s="331"/>
      <c r="C230" s="331"/>
    </row>
    <row r="231" spans="1:3" x14ac:dyDescent="0.2">
      <c r="A231" s="319"/>
      <c r="C231" s="319"/>
    </row>
    <row r="232" spans="1:3" x14ac:dyDescent="0.2">
      <c r="A232" s="319"/>
      <c r="C232" s="319"/>
    </row>
    <row r="233" spans="1:3" x14ac:dyDescent="0.2">
      <c r="A233" s="357"/>
      <c r="C233" s="357"/>
    </row>
    <row r="234" spans="1:3" x14ac:dyDescent="0.2">
      <c r="A234" s="331"/>
      <c r="C234" s="331"/>
    </row>
    <row r="235" spans="1:3" x14ac:dyDescent="0.2">
      <c r="A235" s="319"/>
      <c r="C235" s="319"/>
    </row>
    <row r="236" spans="1:3" x14ac:dyDescent="0.2">
      <c r="A236" s="319"/>
      <c r="C236" s="319"/>
    </row>
    <row r="237" spans="1:3" x14ac:dyDescent="0.2">
      <c r="A237" s="357"/>
      <c r="C237" s="357"/>
    </row>
    <row r="238" spans="1:3" x14ac:dyDescent="0.2">
      <c r="A238" s="331"/>
      <c r="C238" s="331"/>
    </row>
    <row r="239" spans="1:3" x14ac:dyDescent="0.2">
      <c r="A239" s="319"/>
      <c r="C239" s="319"/>
    </row>
    <row r="240" spans="1:3" x14ac:dyDescent="0.2">
      <c r="A240" s="319"/>
      <c r="C240" s="319"/>
    </row>
    <row r="241" spans="1:3" x14ac:dyDescent="0.2">
      <c r="A241" s="357"/>
      <c r="C241" s="357"/>
    </row>
    <row r="242" spans="1:3" x14ac:dyDescent="0.2">
      <c r="A242" s="331"/>
      <c r="C242" s="331"/>
    </row>
    <row r="243" spans="1:3" x14ac:dyDescent="0.2">
      <c r="A243" s="319"/>
      <c r="C243" s="319"/>
    </row>
    <row r="244" spans="1:3" x14ac:dyDescent="0.2">
      <c r="A244" s="319"/>
      <c r="C244" s="319"/>
    </row>
    <row r="245" spans="1:3" x14ac:dyDescent="0.2">
      <c r="A245" s="319"/>
      <c r="C245" s="319"/>
    </row>
    <row r="246" spans="1:3" x14ac:dyDescent="0.2">
      <c r="A246" s="319"/>
      <c r="C246" s="319"/>
    </row>
    <row r="247" spans="1:3" x14ac:dyDescent="0.2">
      <c r="A247" s="319"/>
      <c r="C247" s="319"/>
    </row>
    <row r="248" spans="1:3" x14ac:dyDescent="0.2">
      <c r="A248" s="319"/>
      <c r="C248" s="319"/>
    </row>
    <row r="249" spans="1:3" x14ac:dyDescent="0.2">
      <c r="A249" s="319"/>
      <c r="C249" s="319"/>
    </row>
    <row r="250" spans="1:3" x14ac:dyDescent="0.2">
      <c r="A250" s="357"/>
      <c r="C250" s="357"/>
    </row>
    <row r="251" spans="1:3" x14ac:dyDescent="0.2">
      <c r="A251" s="331"/>
      <c r="C251" s="331"/>
    </row>
    <row r="252" spans="1:3" x14ac:dyDescent="0.2">
      <c r="A252" s="319"/>
      <c r="C252" s="319"/>
    </row>
    <row r="253" spans="1:3" x14ac:dyDescent="0.2">
      <c r="A253" s="357"/>
      <c r="C253" s="357"/>
    </row>
    <row r="254" spans="1:3" x14ac:dyDescent="0.2">
      <c r="A254" s="331"/>
      <c r="C254" s="331"/>
    </row>
    <row r="255" spans="1:3" x14ac:dyDescent="0.2">
      <c r="A255" s="319"/>
      <c r="C255" s="319"/>
    </row>
    <row r="256" spans="1:3" x14ac:dyDescent="0.2">
      <c r="A256" s="331"/>
      <c r="C256" s="331"/>
    </row>
    <row r="257" spans="1:3" x14ac:dyDescent="0.2">
      <c r="A257" s="319"/>
      <c r="C257" s="319"/>
    </row>
    <row r="258" spans="1:3" x14ac:dyDescent="0.2">
      <c r="A258" s="319"/>
      <c r="C258" s="319"/>
    </row>
    <row r="259" spans="1:3" x14ac:dyDescent="0.2">
      <c r="A259" s="357"/>
      <c r="C259" s="357"/>
    </row>
    <row r="260" spans="1:3" x14ac:dyDescent="0.2">
      <c r="A260" s="331"/>
      <c r="C260" s="331"/>
    </row>
    <row r="261" spans="1:3" x14ac:dyDescent="0.2">
      <c r="A261" s="319"/>
      <c r="C261" s="319"/>
    </row>
    <row r="262" spans="1:3" x14ac:dyDescent="0.2">
      <c r="A262" s="319"/>
      <c r="C262" s="319"/>
    </row>
    <row r="263" spans="1:3" x14ac:dyDescent="0.2">
      <c r="A263" s="319"/>
      <c r="C263" s="319"/>
    </row>
    <row r="264" spans="1:3" x14ac:dyDescent="0.2">
      <c r="A264" s="319"/>
      <c r="C264" s="319"/>
    </row>
    <row r="265" spans="1:3" x14ac:dyDescent="0.2">
      <c r="A265" s="358"/>
      <c r="C265" s="358"/>
    </row>
    <row r="266" spans="1:3" x14ac:dyDescent="0.2">
      <c r="A266" s="331"/>
      <c r="C266" s="331"/>
    </row>
    <row r="267" spans="1:3" x14ac:dyDescent="0.2">
      <c r="A267" s="319"/>
      <c r="C267" s="319"/>
    </row>
    <row r="268" spans="1:3" x14ac:dyDescent="0.2">
      <c r="A268" s="358"/>
      <c r="C268" s="358"/>
    </row>
    <row r="269" spans="1:3" x14ac:dyDescent="0.2">
      <c r="A269" s="331"/>
      <c r="C269" s="331"/>
    </row>
    <row r="270" spans="1:3" x14ac:dyDescent="0.2">
      <c r="A270" s="319"/>
      <c r="C270" s="319"/>
    </row>
    <row r="271" spans="1:3" x14ac:dyDescent="0.2">
      <c r="A271" s="358"/>
      <c r="C271" s="358"/>
    </row>
    <row r="272" spans="1:3" x14ac:dyDescent="0.2">
      <c r="A272" s="331"/>
      <c r="C272" s="331"/>
    </row>
    <row r="273" spans="1:3" x14ac:dyDescent="0.2">
      <c r="A273" s="319"/>
      <c r="C273" s="319"/>
    </row>
    <row r="274" spans="1:3" x14ac:dyDescent="0.2">
      <c r="A274" s="358"/>
      <c r="C274" s="358"/>
    </row>
    <row r="275" spans="1:3" x14ac:dyDescent="0.2">
      <c r="A275" s="331"/>
      <c r="C275" s="331"/>
    </row>
    <row r="276" spans="1:3" x14ac:dyDescent="0.2">
      <c r="A276" s="319"/>
      <c r="C276" s="319"/>
    </row>
    <row r="277" spans="1:3" x14ac:dyDescent="0.2">
      <c r="A277" s="319"/>
      <c r="C277" s="319"/>
    </row>
    <row r="278" spans="1:3" x14ac:dyDescent="0.2">
      <c r="A278" s="319"/>
      <c r="C278" s="319"/>
    </row>
    <row r="279" spans="1:3" x14ac:dyDescent="0.2">
      <c r="A279" s="358"/>
      <c r="C279" s="358"/>
    </row>
    <row r="280" spans="1:3" x14ac:dyDescent="0.2">
      <c r="A280" s="331"/>
      <c r="C280" s="331"/>
    </row>
    <row r="281" spans="1:3" x14ac:dyDescent="0.2">
      <c r="A281" s="319"/>
      <c r="C281" s="319"/>
    </row>
    <row r="282" spans="1:3" x14ac:dyDescent="0.2">
      <c r="A282" s="319"/>
      <c r="C282" s="319"/>
    </row>
    <row r="283" spans="1:3" x14ac:dyDescent="0.2">
      <c r="A283" s="319"/>
      <c r="C283" s="319"/>
    </row>
  </sheetData>
  <sheetProtection algorithmName="SHA-512" hashValue="/2JY/XNujwCBMAqdQxEjrj4f8nVfZqlpngOfmh8PyA8cr3Hbp2Mrnut3m6y3h0Y89S6VKI+4OCo2OqeW0XEu8g==" saltValue="Z1oMkKYIrYnw668vwsz1lw==" spinCount="100000" sheet="1" objects="1" scenarios="1"/>
  <printOptions horizontalCentered="1"/>
  <pageMargins left="0.39370078740157483" right="0.39370078740157483" top="0.59055118110236227" bottom="0.59055118110236227" header="0.19685039370078741" footer="0.19685039370078741"/>
  <pageSetup paperSize="9" orientation="landscape" r:id="rId1"/>
  <headerFooter scaleWithDoc="0">
    <oddHeader>&amp;L&amp;"Motif Light,Tučné"&amp;24&amp;K04-022 SVIŽN&amp;C&amp;"Motif Light,Obyčejné"&amp;9
Zlatnická 10, 110 00 Praha 1       tel.: + 420 606 062 636        e-mail: info@svizn.com        www.svizn.cz</oddHeader>
    <oddFooter>&amp;L&amp;8zpracoval:
Ing. Tomáš Alexi&amp;C&amp;8&amp;P z &amp;N&amp;R&amp;8&amp;D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32</vt:i4>
      </vt:variant>
    </vt:vector>
  </HeadingPairs>
  <TitlesOfParts>
    <vt:vector size="50" baseType="lpstr">
      <vt:lpstr>Titulka</vt:lpstr>
      <vt:lpstr>Rekapitulace stavby</vt:lpstr>
      <vt:lpstr>001 - Architektonicko-sta...</vt:lpstr>
      <vt:lpstr>Seznam figur</vt:lpstr>
      <vt:lpstr>002 - Zdravotechnika - vo...</vt:lpstr>
      <vt:lpstr>003 - Vzduchotechnika</vt:lpstr>
      <vt:lpstr>004 - Vytápění</vt:lpstr>
      <vt:lpstr>005 - Elektroinstalace - ...</vt:lpstr>
      <vt:lpstr>006 - Elektroinstalace - ...</vt:lpstr>
      <vt:lpstr>007 - Elektrická požární ...</vt:lpstr>
      <vt:lpstr>008 - Medicinální plyny</vt:lpstr>
      <vt:lpstr>009 - Nouzový zvukový systém</vt:lpstr>
      <vt:lpstr>010 - Vestavba čistých pr...</vt:lpstr>
      <vt:lpstr>011 - Měření a regulace</vt:lpstr>
      <vt:lpstr>VON - Vedlejší a ostatní ...</vt:lpstr>
      <vt:lpstr>Všeobecné podmínky</vt:lpstr>
      <vt:lpstr>Způsob stanovení jedn. ceny</vt:lpstr>
      <vt:lpstr>Pokyny pro vyplnění</vt:lpstr>
      <vt:lpstr>'001 - Architektonicko-sta...'!Názvy_tisku</vt:lpstr>
      <vt:lpstr>'002 - Zdravotechnika - vo...'!Názvy_tisku</vt:lpstr>
      <vt:lpstr>'003 - Vzduchotechnika'!Názvy_tisku</vt:lpstr>
      <vt:lpstr>'004 - Vytápění'!Názvy_tisku</vt:lpstr>
      <vt:lpstr>'005 - Elektroinstalace - ...'!Názvy_tisku</vt:lpstr>
      <vt:lpstr>'006 - Elektroinstalace - ...'!Názvy_tisku</vt:lpstr>
      <vt:lpstr>'007 - Elektrická požární ...'!Názvy_tisku</vt:lpstr>
      <vt:lpstr>'008 - Medicinální plyny'!Názvy_tisku</vt:lpstr>
      <vt:lpstr>'009 - Nouzový zvukový systém'!Názvy_tisku</vt:lpstr>
      <vt:lpstr>'010 - Vestavba čistých pr...'!Názvy_tisku</vt:lpstr>
      <vt:lpstr>'011 - Měření a regulace'!Názvy_tisku</vt:lpstr>
      <vt:lpstr>'Rekapitulace stavby'!Názvy_tisku</vt:lpstr>
      <vt:lpstr>'Seznam figur'!Názvy_tisku</vt:lpstr>
      <vt:lpstr>'VON - Vedlejší a ostatní ...'!Názvy_tisku</vt:lpstr>
      <vt:lpstr>'Všeobecné podmínky'!Názvy_tisku</vt:lpstr>
      <vt:lpstr>'Způsob stanovení jedn. ceny'!Názvy_tisku</vt:lpstr>
      <vt:lpstr>'001 - Architektonicko-sta...'!Oblast_tisku</vt:lpstr>
      <vt:lpstr>'002 - Zdravotechnika - vo...'!Oblast_tisku</vt:lpstr>
      <vt:lpstr>'003 - Vzduchotechnika'!Oblast_tisku</vt:lpstr>
      <vt:lpstr>'004 - Vytápění'!Oblast_tisku</vt:lpstr>
      <vt:lpstr>'005 - Elektroinstalace - ...'!Oblast_tisku</vt:lpstr>
      <vt:lpstr>'006 - Elektroinstalace - ...'!Oblast_tisku</vt:lpstr>
      <vt:lpstr>'007 - Elektrická požární ...'!Oblast_tisku</vt:lpstr>
      <vt:lpstr>'008 - Medicinální plyny'!Oblast_tisku</vt:lpstr>
      <vt:lpstr>'009 - Nouzový zvukový systém'!Oblast_tisku</vt:lpstr>
      <vt:lpstr>'010 - Vestavba čistých pr...'!Oblast_tisku</vt:lpstr>
      <vt:lpstr>'011 - Měření a regulace'!Oblast_tisku</vt:lpstr>
      <vt:lpstr>'Pokyny pro vyplnění'!Oblast_tisku</vt:lpstr>
      <vt:lpstr>'Rekapitulace stavby'!Oblast_tisku</vt:lpstr>
      <vt:lpstr>Titulka!Oblast_tisku</vt:lpstr>
      <vt:lpstr>'VON - Vedlejší a ostatní ...'!Oblast_tisku</vt:lpstr>
      <vt:lpstr>'Všeobecné podmínky'!Oblast_tisku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NTB-02\Tomáš Alexi</dc:creator>
  <cp:lastModifiedBy>Tomáš Alexi</cp:lastModifiedBy>
  <cp:lastPrinted>2020-06-12T09:36:57Z</cp:lastPrinted>
  <dcterms:created xsi:type="dcterms:W3CDTF">2020-06-11T14:08:29Z</dcterms:created>
  <dcterms:modified xsi:type="dcterms:W3CDTF">2020-06-12T09:38:08Z</dcterms:modified>
</cp:coreProperties>
</file>